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Override PartName="/xl/threadedComments/threadedComment1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Erick\Desktop\31.03.2023 VALIDATION\"/>
    </mc:Choice>
  </mc:AlternateContent>
  <bookViews>
    <workbookView xWindow="0" yWindow="0" windowWidth="19200" windowHeight="7020" tabRatio="921"/>
  </bookViews>
  <sheets>
    <sheet name="Introduction" sheetId="32" r:id="rId1"/>
    <sheet name="About"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Reporting entities" sheetId="26" r:id="rId13"/>
    <sheet name="#4.1 - Government" sheetId="27" r:id="rId14"/>
    <sheet name="#4.1 - Company"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 name="Sheet1" sheetId="33" r:id="rId31"/>
  </sheets>
  <externalReferences>
    <externalReference r:id="rId32"/>
    <externalReference r:id="rId33"/>
    <externalReference r:id="rId34"/>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over">#REF!</definedName>
    <definedName name="_xlnm.Print_Area" localSheetId="5">'#2.4'!$A$1:$J$20</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0">[1]!Table10[Revenue value]</definedName>
    <definedName name="Total_reconciled">#REF!</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#REF!</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28" l="1"/>
  <c r="G29" i="26"/>
  <c r="J275" i="28"/>
  <c r="J56" i="27"/>
  <c r="J273" i="28"/>
  <c r="B271" i="28"/>
  <c r="B270" i="28"/>
  <c r="B269" i="28"/>
  <c r="B268" i="28"/>
  <c r="B267" i="28"/>
  <c r="B266" i="28"/>
  <c r="B265" i="28"/>
  <c r="B264" i="28"/>
  <c r="B263" i="28"/>
  <c r="B262" i="28"/>
  <c r="B261" i="28"/>
  <c r="B260" i="28"/>
  <c r="B259" i="28"/>
  <c r="B258" i="28"/>
  <c r="B257" i="28"/>
  <c r="B256" i="28"/>
  <c r="B255" i="28"/>
  <c r="B254" i="28"/>
  <c r="B253" i="28"/>
  <c r="B252" i="28"/>
  <c r="B251" i="28"/>
  <c r="B250" i="28"/>
  <c r="B249" i="28"/>
  <c r="B248" i="28"/>
  <c r="B247" i="28"/>
  <c r="B246" i="28"/>
  <c r="B245" i="28"/>
  <c r="B244" i="28"/>
  <c r="B243" i="28"/>
  <c r="B242" i="28"/>
  <c r="B241" i="28"/>
  <c r="B240" i="28"/>
  <c r="B239" i="28"/>
  <c r="B238" i="28"/>
  <c r="B237" i="28"/>
  <c r="B236" i="28"/>
  <c r="B235" i="28"/>
  <c r="B234" i="28"/>
  <c r="B233" i="28"/>
  <c r="B232" i="28"/>
  <c r="B231" i="28"/>
  <c r="B230" i="28"/>
  <c r="B229" i="28"/>
  <c r="B228" i="28"/>
  <c r="B227" i="28"/>
  <c r="B226" i="28"/>
  <c r="B225" i="28"/>
  <c r="B224" i="28"/>
  <c r="B223" i="28"/>
  <c r="B222" i="28"/>
  <c r="B221" i="28"/>
  <c r="B220" i="28"/>
  <c r="B219" i="28"/>
  <c r="B218" i="28"/>
  <c r="B217" i="28"/>
  <c r="B216" i="28"/>
  <c r="B215" i="28"/>
  <c r="B214" i="28"/>
  <c r="B213" i="28"/>
  <c r="B212" i="28"/>
  <c r="B211" i="28"/>
  <c r="B210" i="28"/>
  <c r="B209" i="28"/>
  <c r="B208" i="28"/>
  <c r="B207" i="28"/>
  <c r="B206" i="28"/>
  <c r="B205" i="28"/>
  <c r="B204" i="28"/>
  <c r="B203" i="28"/>
  <c r="B202" i="28"/>
  <c r="B201" i="28"/>
  <c r="B200" i="28"/>
  <c r="B199" i="28"/>
  <c r="B198" i="28"/>
  <c r="B197" i="28"/>
  <c r="B196" i="28"/>
  <c r="B195" i="28"/>
  <c r="B194" i="28"/>
  <c r="B193" i="28"/>
  <c r="B192" i="28"/>
  <c r="B191" i="28"/>
  <c r="B190" i="28"/>
  <c r="B189" i="28"/>
  <c r="B188" i="28"/>
  <c r="B187" i="28"/>
  <c r="B186" i="28"/>
  <c r="B185" i="28"/>
  <c r="B184" i="28"/>
  <c r="B183" i="28"/>
  <c r="B182" i="28"/>
  <c r="B181" i="28"/>
  <c r="B180" i="28"/>
  <c r="B179" i="28"/>
  <c r="B178" i="28"/>
  <c r="B177" i="28"/>
  <c r="B176" i="28"/>
  <c r="B175" i="28"/>
  <c r="B174" i="28"/>
  <c r="B173" i="28"/>
  <c r="B172" i="28"/>
  <c r="B171" i="28"/>
  <c r="B170" i="28"/>
  <c r="B169" i="28"/>
  <c r="B168" i="28"/>
  <c r="B167" i="28"/>
  <c r="B166" i="28"/>
  <c r="B165" i="28"/>
  <c r="B164" i="28"/>
  <c r="B163" i="28"/>
  <c r="B162" i="28"/>
  <c r="B161" i="28"/>
  <c r="B160" i="28"/>
  <c r="B159" i="28"/>
  <c r="B158" i="28"/>
  <c r="B157" i="28"/>
  <c r="B156" i="28"/>
  <c r="B155" i="28"/>
  <c r="B154" i="28"/>
  <c r="B153" i="28"/>
  <c r="B152" i="28"/>
  <c r="B151" i="28"/>
  <c r="B150" i="28"/>
  <c r="B149" i="28"/>
  <c r="B148" i="28"/>
  <c r="B147" i="28"/>
  <c r="B146" i="28"/>
  <c r="B145" i="28"/>
  <c r="B144" i="28"/>
  <c r="B143" i="28"/>
  <c r="B142" i="28"/>
  <c r="B141" i="28"/>
  <c r="B140" i="28"/>
  <c r="B139" i="28"/>
  <c r="B138" i="28"/>
  <c r="B137" i="28"/>
  <c r="B136" i="28"/>
  <c r="B135" i="28"/>
  <c r="B134" i="28"/>
  <c r="B133" i="28"/>
  <c r="B132" i="28"/>
  <c r="B131" i="28"/>
  <c r="B130" i="28"/>
  <c r="B129" i="28"/>
  <c r="B128" i="28"/>
  <c r="B127" i="28"/>
  <c r="B126" i="28"/>
  <c r="B125" i="28"/>
  <c r="B124" i="28"/>
  <c r="B123" i="28"/>
  <c r="B122" i="28"/>
  <c r="B121" i="28"/>
  <c r="B120" i="28"/>
  <c r="B119" i="28"/>
  <c r="B118" i="28"/>
  <c r="B117" i="28"/>
  <c r="B116" i="28"/>
  <c r="B115" i="28"/>
  <c r="B114" i="28"/>
  <c r="B113" i="28"/>
  <c r="B112" i="28"/>
  <c r="B111" i="28"/>
  <c r="B110" i="28"/>
  <c r="B109" i="28"/>
  <c r="B108" i="28"/>
  <c r="B107" i="28"/>
  <c r="B106" i="28"/>
  <c r="B105" i="28"/>
  <c r="B104" i="28"/>
  <c r="B103" i="28"/>
  <c r="B102" i="28"/>
  <c r="B101" i="28"/>
  <c r="B100" i="28"/>
  <c r="B99" i="28"/>
  <c r="B98" i="28"/>
  <c r="B97" i="28"/>
  <c r="B96" i="28"/>
  <c r="B95" i="28"/>
  <c r="B94" i="28"/>
  <c r="B93" i="28"/>
  <c r="B92" i="28"/>
  <c r="B91" i="28"/>
  <c r="B90" i="28"/>
  <c r="B89" i="28"/>
  <c r="B88" i="28"/>
  <c r="B87" i="28"/>
  <c r="B86" i="28"/>
  <c r="B85" i="28"/>
  <c r="B84" i="28"/>
  <c r="B83" i="28"/>
  <c r="B82" i="28"/>
  <c r="B81" i="28"/>
  <c r="B80" i="28"/>
  <c r="B79" i="28"/>
  <c r="B78" i="28"/>
  <c r="B77" i="28"/>
  <c r="B76" i="28"/>
  <c r="B75" i="28"/>
  <c r="B74" i="28"/>
  <c r="B73" i="28"/>
  <c r="B72" i="28"/>
  <c r="B71" i="28"/>
  <c r="B70" i="28"/>
  <c r="B69" i="28"/>
  <c r="B68" i="28"/>
  <c r="B67" i="28"/>
  <c r="B66" i="28"/>
  <c r="B65" i="28"/>
  <c r="B64" i="28"/>
  <c r="B63" i="28"/>
  <c r="B62" i="28"/>
  <c r="B61" i="28"/>
  <c r="B60" i="28"/>
  <c r="B59" i="28"/>
  <c r="B58" i="28"/>
  <c r="B57" i="28"/>
  <c r="B56" i="28"/>
  <c r="B55" i="28"/>
  <c r="B54" i="28"/>
  <c r="B53" i="28"/>
  <c r="B52" i="28"/>
  <c r="B51" i="28"/>
  <c r="B50" i="28"/>
  <c r="B49" i="28"/>
  <c r="B48" i="28"/>
  <c r="B47" i="28"/>
  <c r="B46" i="28"/>
  <c r="B45"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7" i="28"/>
  <c r="B16" i="28"/>
  <c r="B15" i="28"/>
  <c r="J69" i="27"/>
  <c r="J54" i="27"/>
  <c r="E52" i="27"/>
  <c r="D52" i="27"/>
  <c r="C52" i="27"/>
  <c r="B52" i="27"/>
  <c r="E51" i="27"/>
  <c r="D51" i="27"/>
  <c r="C51" i="27"/>
  <c r="B51" i="27"/>
  <c r="E50" i="27"/>
  <c r="D50" i="27"/>
  <c r="C50" i="27"/>
  <c r="B50" i="27"/>
  <c r="E49" i="27"/>
  <c r="D49" i="27"/>
  <c r="C49" i="27"/>
  <c r="B49" i="27"/>
  <c r="E48" i="27"/>
  <c r="D48" i="27"/>
  <c r="C48" i="27"/>
  <c r="B48"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D25" i="8"/>
  <c r="D24" i="8"/>
  <c r="D17" i="8"/>
  <c r="D16" i="8"/>
  <c r="G33" i="30"/>
  <c r="F14" i="20"/>
  <c r="H14" i="20"/>
  <c r="E31" i="30"/>
  <c r="H12" i="25"/>
  <c r="F15" i="23"/>
  <c r="H15" i="23"/>
  <c r="F9" i="23"/>
  <c r="H9" i="23"/>
  <c r="F9" i="20"/>
  <c r="H9" i="20"/>
  <c r="F14" i="19"/>
  <c r="F9" i="19"/>
  <c r="H9" i="19"/>
  <c r="F12" i="18"/>
  <c r="H10" i="18"/>
  <c r="F9" i="17"/>
  <c r="H9" i="17"/>
  <c r="F8" i="17"/>
  <c r="H8" i="17"/>
  <c r="F7" i="17"/>
  <c r="H7" i="17"/>
  <c r="F9" i="15"/>
  <c r="F9" i="13"/>
  <c r="F9" i="12"/>
  <c r="H9" i="12"/>
  <c r="F23" i="11"/>
  <c r="H23" i="11"/>
  <c r="F22" i="11"/>
  <c r="H22" i="11"/>
  <c r="F10" i="11"/>
  <c r="H10" i="11"/>
  <c r="F9" i="11"/>
  <c r="H9" i="11"/>
  <c r="B21" i="11"/>
  <c r="B19" i="11"/>
  <c r="B17" i="11"/>
  <c r="B21" i="9"/>
  <c r="B19" i="9"/>
  <c r="B17" i="9"/>
  <c r="B15" i="9"/>
  <c r="B13" i="9"/>
  <c r="B47" i="8"/>
  <c r="B25" i="8"/>
  <c r="B23" i="8"/>
  <c r="B21" i="8"/>
  <c r="B19" i="8"/>
  <c r="B17" i="8"/>
  <c r="B15" i="8"/>
  <c r="B13" i="8"/>
</calcChain>
</file>

<file path=xl/comments1.xml><?xml version="1.0" encoding="utf-8"?>
<comments xmlns="http://schemas.openxmlformats.org/spreadsheetml/2006/main">
  <authors>
    <author>tc={86B214BA-AC22-48A5-AF83-2BAAF81348BD}</author>
  </authors>
  <commentList>
    <comment ref="D7"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highlight if this is not applicable</t>
        </r>
      </text>
    </comment>
  </commentList>
</comments>
</file>

<file path=xl/sharedStrings.xml><?xml version="1.0" encoding="utf-8"?>
<sst xmlns="http://schemas.openxmlformats.org/spreadsheetml/2006/main" count="4013" uniqueCount="878">
  <si>
    <t>Completed on:</t>
  </si>
  <si>
    <t xml:space="preserve">Multi-stakeholder group approved on: </t>
  </si>
  <si>
    <t>Transparency template for EITI disclosures</t>
  </si>
  <si>
    <t>Version 1.2 as of June 2022</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</si>
  <si>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</si>
  <si>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</si>
  <si>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</si>
  <si>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</si>
  <si>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</si>
  <si>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</si>
  <si>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</si>
  <si>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</si>
  <si>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</si>
  <si>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</si>
  <si>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</si>
  <si>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</si>
  <si>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</si>
  <si>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</si>
  <si>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</si>
  <si>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</si>
  <si>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</si>
  <si>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Underlying objectives</t>
    </r>
    <r>
      <rPr>
        <i/>
        <sz val="11"/>
        <color theme="1"/>
        <rFont val="Franklin Gothic Book"/>
        <family val="2"/>
      </rPr>
      <t>: The MSG to evaluate if they believe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</si>
  <si>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</si>
  <si>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 xml:space="preserve"> Aspects of the question have been answered/covered.</t>
    </r>
  </si>
  <si>
    <r>
      <t>If a requirement is not applicable</t>
    </r>
    <r>
      <rPr>
        <i/>
        <sz val="11"/>
        <color theme="1"/>
        <rFont val="Franklin Gothic Book"/>
        <family val="2"/>
      </rPr>
      <t xml:space="preserve">, the MSG must include the reference to the document (MSG minutes) where the non-applicability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</si>
  <si>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</si>
  <si>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</si>
  <si>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</si>
  <si>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</si>
  <si>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EITI International Secretariat</t>
  </si>
  <si>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</si>
  <si>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t>Country or area</t>
  </si>
  <si>
    <r>
      <t xml:space="preserve">Address: </t>
    </r>
    <r>
      <rPr>
        <b/>
        <sz val="11"/>
        <color rgb="FF165B89"/>
        <rFont val="Franklin Gothic Book"/>
        <family val="2"/>
      </rPr>
      <t>Rådhusgata 26, 0151 Oslo, Norway</t>
    </r>
    <r>
      <rPr>
        <b/>
        <sz val="11"/>
        <color rgb="FF000000"/>
        <rFont val="Franklin Gothic Book"/>
        <family val="2"/>
      </rPr>
      <t xml:space="preserve">  </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</si>
  <si>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</si>
  <si>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</si>
  <si>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</si>
  <si>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</si>
  <si>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</si>
  <si>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</si>
  <si>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</si>
  <si>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Cells in light blue are for voluntary input</t>
  </si>
  <si>
    <t xml:space="preserve">Part 1 - About </t>
  </si>
  <si>
    <t>Description</t>
  </si>
  <si>
    <t>Enter data in this column</t>
  </si>
  <si>
    <t>Source / Comments</t>
  </si>
  <si>
    <t>Country or area name</t>
  </si>
  <si>
    <t>ISO Alpha-3 Code</t>
  </si>
  <si>
    <t>National currency name</t>
  </si>
  <si>
    <t>National currency ISO-4217</t>
  </si>
  <si>
    <t>Fiscal year covered by this data file</t>
  </si>
  <si>
    <t>Start Date</t>
  </si>
  <si>
    <t>End Date</t>
  </si>
  <si>
    <t>Data source</t>
  </si>
  <si>
    <t>Has an EITI Report been prepared by an Independent Administrator?</t>
  </si>
  <si>
    <t>Yes/No</t>
  </si>
  <si>
    <t>What is the name of the company?</t>
  </si>
  <si>
    <t>Date that the EITI Report was made public</t>
  </si>
  <si>
    <t>URL, EITI Report</t>
  </si>
  <si>
    <t>Does the government systematically disclose EITI data at a single location?</t>
  </si>
  <si>
    <t>Publication date of the EITI data</t>
  </si>
  <si>
    <t>Website link (URL) to EITI data</t>
  </si>
  <si>
    <t>Are there other files of relevance?</t>
  </si>
  <si>
    <t>Yes</t>
  </si>
  <si>
    <t>Date that other file was made public</t>
  </si>
  <si>
    <t>URL</t>
  </si>
  <si>
    <r>
      <t>EITI Requirement 7.2</t>
    </r>
    <r>
      <rPr>
        <b/>
        <sz val="11"/>
        <rFont val="Franklin Gothic Book"/>
        <family val="2"/>
      </rPr>
      <t>: Data accessibility and open data</t>
    </r>
  </si>
  <si>
    <t>Does the government have an open data policy?</t>
  </si>
  <si>
    <t>Data coverage / scope</t>
  </si>
  <si>
    <t>Open data portal / files</t>
  </si>
  <si>
    <t>&lt;URL&gt;</t>
  </si>
  <si>
    <t>Sector coverage</t>
  </si>
  <si>
    <t>Oil</t>
  </si>
  <si>
    <t>Gas</t>
  </si>
  <si>
    <t>Mining (incl. Quarrying)</t>
  </si>
  <si>
    <t>Other, non-upstream sectors</t>
  </si>
  <si>
    <t>If yes, please specify name (insert new rows if multiple)</t>
  </si>
  <si>
    <t>&lt; number &gt;</t>
  </si>
  <si>
    <t>Number of reporting companies (incl SOEs if payer)</t>
  </si>
  <si>
    <r>
      <rPr>
        <i/>
        <sz val="11"/>
        <rFont val="Franklin Gothic Book"/>
        <family val="2"/>
      </rPr>
      <t>Reporting currency (</t>
    </r>
    <r>
      <rPr>
        <i/>
        <sz val="11"/>
        <color theme="10"/>
        <rFont val="Franklin Gothic Book"/>
        <family val="2"/>
      </rPr>
      <t>ISO-4217 currency codes</t>
    </r>
    <r>
      <rPr>
        <i/>
        <sz val="11"/>
        <rFont val="Franklin Gothic Book"/>
        <family val="2"/>
      </rPr>
      <t>)</t>
    </r>
  </si>
  <si>
    <t xml:space="preserve">Exchange rate used: 1 USD = </t>
  </si>
  <si>
    <t>Exchange rate source (URL,…)</t>
  </si>
  <si>
    <r>
      <t>EITI Requirement 4.7</t>
    </r>
    <r>
      <rPr>
        <b/>
        <sz val="11"/>
        <rFont val="Franklin Gothic Book"/>
        <family val="2"/>
      </rPr>
      <t>: Disaggregation</t>
    </r>
  </si>
  <si>
    <t>… by revenue stream</t>
  </si>
  <si>
    <t>… by government agency</t>
  </si>
  <si>
    <t>… by company</t>
  </si>
  <si>
    <t>… by project</t>
  </si>
  <si>
    <t>Contact details: data submission</t>
  </si>
  <si>
    <t>Name and contact information of the person submitting this file</t>
  </si>
  <si>
    <t>Name</t>
  </si>
  <si>
    <t>Organisation</t>
  </si>
  <si>
    <t>Email address</t>
  </si>
  <si>
    <t>Requirement 2.1: Legal framework</t>
  </si>
  <si>
    <t>Objective of Requirement 2.1</t>
  </si>
  <si>
    <t>Progress towards the objective of the requirement, to ensure public understanding of all aspects of the regulatory framework for the extractive industries, including the legal framework, fiscal regime, roles of government entities and reforms.</t>
  </si>
  <si>
    <t>Not applicable /Not met / Partly met / Mostly met / Fully met / Exceeded</t>
  </si>
  <si>
    <t>Requirement</t>
  </si>
  <si>
    <t>How is this disclosed?</t>
  </si>
  <si>
    <t>Where is this systematically disclosed?</t>
  </si>
  <si>
    <t>Where is this disclosed in the EITI Report?</t>
  </si>
  <si>
    <t>Gaps or weaknesses in comprehensiveness, data quality, disaggregation and accessibility identified (by MSG, IA, others)</t>
  </si>
  <si>
    <t xml:space="preserve">International Secretariat Comments for pre-Validation support. Country team revision </t>
  </si>
  <si>
    <t xml:space="preserve">International Secretariat review and preliminary assessment </t>
  </si>
  <si>
    <t>International Secretariat questions to MSG</t>
  </si>
  <si>
    <t>MSG responses to International Secretariat questions</t>
  </si>
  <si>
    <t xml:space="preserve">International Secretariat final assessment </t>
  </si>
  <si>
    <t>Mining sector</t>
  </si>
  <si>
    <t>Does the government publish information about</t>
  </si>
  <si>
    <t>Laws and regulations?</t>
  </si>
  <si>
    <t>&lt; EITI reporting or systematically disclosed? &gt;</t>
  </si>
  <si>
    <t>Overview of government agencies' roles?</t>
  </si>
  <si>
    <t>Mineral and petroleum rights' regime?</t>
  </si>
  <si>
    <t>Fiscal regime?</t>
  </si>
  <si>
    <t>Level of fiscal devolution?</t>
  </si>
  <si>
    <t>Ongoing and planned reforms?</t>
  </si>
  <si>
    <t>Oil and gas sector</t>
  </si>
  <si>
    <t>Requirement 2.2: Contract and license allocations</t>
  </si>
  <si>
    <t>Objective of Requirement 2.2</t>
  </si>
  <si>
    <t>Progress towards the objective of the requirement, to provide a public overview of awards and transfers of oil, gas and mining licenses, the statutory procedures for license awards and transfers and whether these procedures are followed in practice. This can allow stakeholders to identify and address possible weaknesses in the license allocation process.</t>
  </si>
  <si>
    <t>Applicability of the Requirement</t>
  </si>
  <si>
    <t>Is Requirement 2.2 applicable in the period under review?</t>
  </si>
  <si>
    <t>Yes / No</t>
  </si>
  <si>
    <t>No. of license awards for the covered year</t>
  </si>
  <si>
    <t>the award process(es)?</t>
  </si>
  <si>
    <t>and the technical and financial criteria used?</t>
  </si>
  <si>
    <t>the existence of any non-trivial deviations from statutory procedures in license awards in the period under review?</t>
  </si>
  <si>
    <t>No. of license transfers for the covered year</t>
  </si>
  <si>
    <t>the number and identity of licenses transferred in the period under review?</t>
  </si>
  <si>
    <t>the transfer process(es)?</t>
  </si>
  <si>
    <t>the existence of any non-trivial deviations from statutory procedures in license transfers in the period under review?</t>
  </si>
  <si>
    <t>bidding rounds/process(es)?</t>
  </si>
  <si>
    <t>MSG comments on efficiency:</t>
  </si>
  <si>
    <t>Requirement 2.3: License registers</t>
  </si>
  <si>
    <t>Objective of Requirement 2.3</t>
  </si>
  <si>
    <t>Progress towards the objective of the requirement, to ensure the public accessibility of comprehensive information on property rights related to extractive deposits and projects.</t>
  </si>
  <si>
    <t>License register for the mining sector</t>
  </si>
  <si>
    <t xml:space="preserve">License-holder name: </t>
  </si>
  <si>
    <t xml:space="preserve">License coordinates: </t>
  </si>
  <si>
    <t xml:space="preserve">License dates of application, award and expiry: </t>
  </si>
  <si>
    <t>Commodity(ies) covered by licenses:</t>
  </si>
  <si>
    <t>Coverage of all active licenses?</t>
  </si>
  <si>
    <t>Coverage of all licenses held by material companies?</t>
  </si>
  <si>
    <t>License register for petroleum sector</t>
  </si>
  <si>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</si>
  <si>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</si>
  <si>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</si>
  <si>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Government policy on contract and license disclosure</t>
  </si>
  <si>
    <t>For contracts executed after 1 January 2021: Are contracts texts  including annexes and amendments  fully disclosed?</t>
  </si>
  <si>
    <t>For licenses executed after 1 January 2021 Are license texts including annexes and amendments  fully disclosed?</t>
  </si>
  <si>
    <t>Contract register for mining sector</t>
  </si>
  <si>
    <t>Contract register for petroleum sector</t>
  </si>
  <si>
    <t>Contract register for other sector(s) - add rows if several</t>
  </si>
  <si>
    <t>License register for mining sector</t>
  </si>
  <si>
    <t>License register for other sector(s) - add rows if several</t>
  </si>
  <si>
    <t xml:space="preserve">Is there a publicly accessible list of all active exploitation and exploration contracts? </t>
  </si>
  <si>
    <t xml:space="preserve">Is there a publicly accessible list of all active exploitation and exploration licenses? </t>
  </si>
  <si>
    <t xml:space="preserve">Are there contracts/licenses executed before 1 January 2021, that are publicly disclosed? </t>
  </si>
  <si>
    <t>Requirement 2.5: Beneficial ownership</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</si>
  <si>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</si>
  <si>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</si>
  <si>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t>Government policy on beneficial ownership</t>
  </si>
  <si>
    <t>Definition of the term beneficial owner</t>
  </si>
  <si>
    <t>Laws, regulations or policies on beneficial ownership</t>
  </si>
  <si>
    <t>Is beneficial ownership data requested?</t>
  </si>
  <si>
    <t>Is beneficial ownership data disclosed?</t>
  </si>
  <si>
    <t>Is beneficial ownership data disclosed by applicants and bidders?</t>
  </si>
  <si>
    <t>MSG assessment of disclosures</t>
  </si>
  <si>
    <t>Quality assurances for data reliability</t>
  </si>
  <si>
    <t>Names of stock exchanges for publicly-listed companies</t>
  </si>
  <si>
    <t>Is information on legal owners disclosed?</t>
  </si>
  <si>
    <t>Company register (legal ownership registry)</t>
  </si>
  <si>
    <t>Beneficial ownership registry</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</si>
  <si>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</si>
  <si>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</si>
  <si>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</si>
  <si>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Is Requirement 2.6 applicable in the period under review?</t>
  </si>
  <si>
    <t>Applicability</t>
  </si>
  <si>
    <t>Does the government report how it participates in the extractive sector?</t>
  </si>
  <si>
    <t>Statutory financial relations</t>
  </si>
  <si>
    <t>Where are the statutory rules and practices regarding SOEs' financial relations with government described?</t>
  </si>
  <si>
    <t>Where are the statutory rules and practices regarding SOEs' entitlements to transfers from government described?</t>
  </si>
  <si>
    <t>Where are the statutory rules and practices regarding SOEs' distribution of profits described?</t>
  </si>
  <si>
    <t>Where are the statutory rules and practices regarding SOEs' ability to retain earnings described?</t>
  </si>
  <si>
    <t>Where are the statutory rules and practices regarding SOEs' reinvestments described?</t>
  </si>
  <si>
    <t>Where are the statutory rules and practices regarding SOEs' third-party financing described?</t>
  </si>
  <si>
    <t>Financial relations in practice</t>
  </si>
  <si>
    <t>References to state-owned enterprises portals or company website(s), for example as stated in the Report (Add rows if several SOEs)</t>
  </si>
  <si>
    <t>References to state-owned enterprises or company Audited Financial Statement (Add rows if several SOEs)</t>
  </si>
  <si>
    <t>State ownership</t>
  </si>
  <si>
    <t>Where is information on state and SOE equity in extractive companies publicly disclosed?</t>
  </si>
  <si>
    <t>Where is information on the terms attached to state and SOE equity in extractive companies publicly disclosed?</t>
  </si>
  <si>
    <t>Where is information on state and SOE participating interests in extractive projects publicly disclosed?</t>
  </si>
  <si>
    <t>Where is information on the terms attached to state and SOE participating interests in extractive projects publicly disclosed?</t>
  </si>
  <si>
    <t>Loans and guarantees</t>
  </si>
  <si>
    <t>Where are loans and loan guarantees from the state to extractive companies and projects disclosed?</t>
  </si>
  <si>
    <t>Where are loans and loan guarantees from SOEs to extractive companies and projects disclosed?</t>
  </si>
  <si>
    <t>Corporate governance</t>
  </si>
  <si>
    <t>Where is corporate governance information on SOEs publicly disclosed?</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</si>
  <si>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</si>
  <si>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</si>
  <si>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</si>
  <si>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Overview of the extractive industries</t>
  </si>
  <si>
    <t>Overview of key companies in the extractive industries</t>
  </si>
  <si>
    <t>Overview of significant exploration activities</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</si>
  <si>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</si>
  <si>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</si>
  <si>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</si>
  <si>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t>Is Requirement 3.2 applicable in the period under review?</t>
  </si>
  <si>
    <t>(Harmonised System Codes)</t>
  </si>
  <si>
    <t>Disclosure of production volumes</t>
  </si>
  <si>
    <t>Disclosure of production values</t>
  </si>
  <si>
    <t>Crude oil (2709), volume</t>
  </si>
  <si>
    <t>Sm3</t>
  </si>
  <si>
    <t>USD</t>
  </si>
  <si>
    <t>Natural gas (2711), volume</t>
  </si>
  <si>
    <t>Sm3 o.e.</t>
  </si>
  <si>
    <t>Gold (7108), volume</t>
  </si>
  <si>
    <t>oz</t>
  </si>
  <si>
    <t>Silver (7106), volume</t>
  </si>
  <si>
    <t>Coal (2701), volume</t>
  </si>
  <si>
    <t>Tonnes</t>
  </si>
  <si>
    <t>Copper (2603), volume</t>
  </si>
  <si>
    <t>Add commodities here, volume</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</si>
  <si>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</si>
  <si>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</si>
  <si>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</si>
  <si>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t>Is Requirement 3.3 applicable in the period under review?</t>
  </si>
  <si>
    <t>Disclosure of export volumes</t>
  </si>
  <si>
    <t>Disclosure of export values</t>
  </si>
  <si>
    <t>&lt;Select unit&gt;</t>
  </si>
  <si>
    <t>Requirement 4.1: Comprehensive disclosure of taxes and revenues</t>
  </si>
  <si>
    <t>Objective of Requirement 4.1</t>
  </si>
  <si>
    <t>Progress towards the objective of the requirement, to ensure comprehensive disclosures of company payments and government revenues from oil, gas and mining as the basis for a detailed public understanding of the contribution of the extractive industries to government revenues.</t>
  </si>
  <si>
    <t>Does the government fully disclose extractive sector revenues by revenue stream?</t>
  </si>
  <si>
    <t>Are MSG decisions on the materiality threshold for revenue streams publicly available?</t>
  </si>
  <si>
    <t>Are MSG decisions on materiality thresholds for companies publicly available?</t>
  </si>
  <si>
    <t>Are the revenue streams considered material are publicly listed and described?</t>
  </si>
  <si>
    <t>Have the revenue streams listed in Requirement 4.1.c been considered? Where the MSG has agreed to exclude certain revenue streams from the scope of EITI disclosures, are the rationale for their exclusion, and their values, clearly documented?</t>
  </si>
  <si>
    <t>Has the MSG identified the companies making material payments?</t>
  </si>
  <si>
    <t>Have all material companies fully reported all payments in accordance with the materiality definition?</t>
  </si>
  <si>
    <t>Has the MSG identified the government entities receiving material revenues?</t>
  </si>
  <si>
    <t>Have all material government entities fully reported all receipts in accordance with the materiality definition?</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</si>
  <si>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</si>
  <si>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</si>
  <si>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Reconciliation coverage</t>
  </si>
  <si>
    <t>Have the companies making material payments to government publicly disclosed their audited financial statements, or the main items (i.e. balance sheet, profit/loss statement, cash flows) where financial statements are not available?</t>
  </si>
  <si>
    <t xml:space="preserve">#4.1 (Reporting entities) covers lists reporting entities (Government agencies, companies and projects) and related information. </t>
  </si>
  <si>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</si>
  <si>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</si>
  <si>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t>3.Fill the Reporting Companies' list, beginning with first column "Full Company name". Please fill out as directed, completing every column for each row before beginning the next.</t>
  </si>
  <si>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</si>
  <si>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t>#4.1 Reporting entities</t>
  </si>
  <si>
    <t>Please provide a list of all reporting entities, alongside relevant information</t>
  </si>
  <si>
    <t>Reporting government entities list</t>
  </si>
  <si>
    <t>Full name of agency</t>
  </si>
  <si>
    <t>Agency type</t>
  </si>
  <si>
    <t>ID number (if applicable)</t>
  </si>
  <si>
    <t>Submitted reporting templates?</t>
  </si>
  <si>
    <t>Adhered to MSG's quality assurances?</t>
  </si>
  <si>
    <t>Total reported</t>
  </si>
  <si>
    <t>Other</t>
  </si>
  <si>
    <t>&lt; Yes / No / Partially &gt;</t>
  </si>
  <si>
    <t>&lt;Use Legal Entity Identifier if available&gt;</t>
  </si>
  <si>
    <t xml:space="preserve">State-owned enterprises &amp; public corporations </t>
  </si>
  <si>
    <t>Other Govt. Agency</t>
  </si>
  <si>
    <t>Local government</t>
  </si>
  <si>
    <t>Add new rows as necessary, right click the row number to the left and select "Insert"</t>
  </si>
  <si>
    <t>&lt; Agency type &gt;</t>
  </si>
  <si>
    <t>Reporting companies' list</t>
  </si>
  <si>
    <t>Company ID references</t>
  </si>
  <si>
    <t>Example: Taxpayer Identification Number</t>
  </si>
  <si>
    <t>The Brønnøysund Register Centre</t>
  </si>
  <si>
    <t>If available, link to the registry or agency</t>
  </si>
  <si>
    <t>Full company name</t>
  </si>
  <si>
    <t>Company type</t>
  </si>
  <si>
    <t>Company ID number</t>
  </si>
  <si>
    <t>Sector</t>
  </si>
  <si>
    <t>Commodities (comma-separated)</t>
  </si>
  <si>
    <t xml:space="preserve">Stock exchange listing or company website </t>
  </si>
  <si>
    <t>Audited financial statement (or balance sheet, cash flows, profit/loss statement if unavailable)</t>
  </si>
  <si>
    <t>Payments to Governments Report</t>
  </si>
  <si>
    <t>EITI Company LLC</t>
  </si>
  <si>
    <t>Oil &amp; Gas</t>
  </si>
  <si>
    <t>Totally green Ltd</t>
  </si>
  <si>
    <t>Mining</t>
  </si>
  <si>
    <t>&lt;Choose sector&gt;</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</si>
  <si>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</si>
  <si>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</si>
  <si>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</si>
  <si>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</si>
  <si>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</si>
  <si>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</si>
  <si>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</si>
  <si>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</si>
  <si>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</si>
  <si>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</si>
  <si>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Greeny South LNG</t>
  </si>
  <si>
    <t>Not applicable</t>
  </si>
  <si>
    <t>Natural gas (2711)</t>
  </si>
  <si>
    <t>&lt; XXX &gt;</t>
  </si>
  <si>
    <t>Deep Blue  Mine</t>
  </si>
  <si>
    <t>XI397</t>
  </si>
  <si>
    <t>EITI Company LLC, Totally green Ltd</t>
  </si>
  <si>
    <t>Diamonds (7102)</t>
  </si>
  <si>
    <t>Production</t>
  </si>
  <si>
    <t>carats</t>
  </si>
  <si>
    <t>Copper (2603)</t>
  </si>
  <si>
    <t>Cobalt (2605)</t>
  </si>
  <si>
    <t>Alphago Mine</t>
  </si>
  <si>
    <t>XI7400</t>
  </si>
  <si>
    <t>EITI Company LLC, Bigmillions Ltd</t>
  </si>
  <si>
    <t>Gold (7108)</t>
  </si>
  <si>
    <t>Drilling project</t>
  </si>
  <si>
    <t>MM9876, MM1567</t>
  </si>
  <si>
    <t>Crude oil (2709)</t>
  </si>
  <si>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</si>
  <si>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t>Summary data template</t>
  </si>
  <si>
    <t>#4.1 (Government revenues)  contains comprehensive data on government revenues per revenue stream, according to GFSM classification.</t>
  </si>
  <si>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government entity)</t>
    </r>
  </si>
  <si>
    <r>
      <t xml:space="preserve">2. Enter the name of the </t>
    </r>
    <r>
      <rPr>
        <b/>
        <i/>
        <sz val="11"/>
        <rFont val="Franklin Gothic Book"/>
        <family val="2"/>
      </rPr>
      <t>receiving Government entity</t>
    </r>
    <r>
      <rPr>
        <i/>
        <sz val="11"/>
        <rFont val="Franklin Gothic Book"/>
        <family val="2"/>
      </rPr>
      <t>.</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</si>
  <si>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</si>
  <si>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</si>
  <si>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</si>
  <si>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</si>
  <si>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GFS)</t>
  </si>
  <si>
    <t>GFS Framework for EITI Reporting</t>
  </si>
  <si>
    <r>
      <t>EITI Requirement 5.1.b</t>
    </r>
    <r>
      <rPr>
        <i/>
        <sz val="11"/>
        <rFont val="Franklin Gothic Book"/>
        <family val="2"/>
      </rPr>
      <t>: Revenue classification</t>
    </r>
  </si>
  <si>
    <r>
      <t>EITI Requirement 4.1.d</t>
    </r>
    <r>
      <rPr>
        <b/>
        <i/>
        <sz val="11"/>
        <rFont val="Franklin Gothic Book"/>
        <family val="2"/>
      </rPr>
      <t>: Full government disclosure</t>
    </r>
  </si>
  <si>
    <t>GFS Level 1</t>
  </si>
  <si>
    <t>GFS Level 2</t>
  </si>
  <si>
    <t>GFS Level 3</t>
  </si>
  <si>
    <t>GFS Level 4</t>
  </si>
  <si>
    <t>GFS Classification</t>
  </si>
  <si>
    <t>Revenue stream name</t>
  </si>
  <si>
    <t>Government entity</t>
  </si>
  <si>
    <t>Revenue value</t>
  </si>
  <si>
    <t>What is GFS?</t>
  </si>
  <si>
    <r>
      <t>GFS, or Government Finance Statistics, is an international framework for categorising revenue streams so they are comparable across countries and time-periods. See full framework example below. The framework used below has been develo</t>
    </r>
    <r>
      <rPr>
        <i/>
        <sz val="11"/>
        <color rgb="FFFF0000"/>
        <rFont val="Franklin Gothic Book"/>
        <family val="2"/>
      </rPr>
      <t>p</t>
    </r>
    <r>
      <rPr>
        <i/>
        <sz val="11"/>
        <color theme="1"/>
        <rFont val="Franklin Gothic Book"/>
        <family val="2"/>
      </rPr>
      <t>ed by the IMF and EITI International Secretariat.
The letter E in the GFS codes means that these are codes only used for revenues from extractives companies. The digits to the right were specifically designed for extractive sector companies.</t>
    </r>
  </si>
  <si>
    <t>Royalties (1415E1)</t>
  </si>
  <si>
    <t>Licence fees (114521E)</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</si>
  <si>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</si>
  <si>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r>
      <rPr>
        <i/>
        <u/>
        <sz val="11"/>
        <rFont val="Franklin Gothic Book"/>
        <family val="2"/>
      </rPr>
      <t xml:space="preserve">or, </t>
    </r>
    <r>
      <rPr>
        <b/>
        <u/>
        <sz val="11"/>
        <color theme="10"/>
        <rFont val="Franklin Gothic Book"/>
        <family val="2"/>
      </rPr>
      <t>https://www.imf.org/external/np/sta/gfsm/</t>
    </r>
  </si>
  <si>
    <t>Payment type A</t>
  </si>
  <si>
    <t>Payment type B</t>
  </si>
  <si>
    <t>&lt;Choose from menu&gt;</t>
  </si>
  <si>
    <t>&lt; Revenue stream name &gt;</t>
  </si>
  <si>
    <t>&lt; Choose agency &gt;</t>
  </si>
  <si>
    <t>Total in USD</t>
  </si>
  <si>
    <t>Additional information</t>
  </si>
  <si>
    <t>Any additional information that is not eligible for inclusion in the table above, please include below as comments.</t>
  </si>
  <si>
    <t>Comment 1</t>
  </si>
  <si>
    <t>Please include comments here. PAYE and withholding taxes are not paid on behalf of companies and should therefore be excluded</t>
  </si>
  <si>
    <t>Comment 2</t>
  </si>
  <si>
    <t>Insert additional rows as needed. E.g., the below table covers the excluded revenues</t>
  </si>
  <si>
    <t>PAYE</t>
  </si>
  <si>
    <t>Revenue authority</t>
  </si>
  <si>
    <t>Withholding tax</t>
  </si>
  <si>
    <t>Total</t>
  </si>
  <si>
    <t>Comment 3</t>
  </si>
  <si>
    <t>Please include comments here.</t>
  </si>
  <si>
    <t>Comment 4</t>
  </si>
  <si>
    <t>Comment 5</t>
  </si>
  <si>
    <r>
      <rPr>
        <b/>
        <sz val="11"/>
        <color rgb="FF000000"/>
        <rFont val="Franklin Gothic Book"/>
        <family val="2"/>
      </rPr>
      <t xml:space="preserve">#4.1 (Company data)  </t>
    </r>
    <r>
      <rPr>
        <sz val="11"/>
        <color rgb="FF000000"/>
        <rFont val="Franklin Gothic Book"/>
        <family val="2"/>
      </rPr>
      <t xml:space="preserve">contains company- and project-level data per revenue stream. </t>
    </r>
  </si>
  <si>
    <t>How to fill this sheet:</t>
  </si>
  <si>
    <r>
      <t>1. Enter</t>
    </r>
    <r>
      <rPr>
        <b/>
        <i/>
        <sz val="11"/>
        <color theme="1"/>
        <rFont val="Franklin Gothic Book"/>
        <family val="2"/>
      </rPr>
      <t xml:space="preserve"> company</t>
    </r>
    <r>
      <rPr>
        <i/>
        <sz val="11"/>
        <color theme="1"/>
        <rFont val="Franklin Gothic Book"/>
        <family val="2"/>
      </rPr>
      <t xml:space="preserve"> name from drop-down menu</t>
    </r>
  </si>
  <si>
    <r>
      <t xml:space="preserve">2. Enter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</si>
  <si>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</si>
  <si>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</si>
  <si>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 xml:space="preserve">, </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</si>
  <si>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Government revenues by company and project</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</si>
  <si>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</si>
  <si>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</si>
  <si>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on project (Y/N)</t>
  </si>
  <si>
    <t>Reported by project (Y/N)</t>
  </si>
  <si>
    <t>Project name</t>
  </si>
  <si>
    <t>Reporting currency</t>
  </si>
  <si>
    <t>Payment made in-kind (Y/N)</t>
  </si>
  <si>
    <t>In-kind volume (if applicable)</t>
  </si>
  <si>
    <t>Unit (if applicable)</t>
  </si>
  <si>
    <t>Comments</t>
  </si>
  <si>
    <t>Has the company provided the required quality assurances for its disclosures?</t>
  </si>
  <si>
    <t>No</t>
  </si>
  <si>
    <t>&lt;XXX&gt;</t>
  </si>
  <si>
    <t>Requirement 4.2: In-kind revenues</t>
  </si>
  <si>
    <t>Objective of Requirement 4.2</t>
  </si>
  <si>
    <t>Progress towards the objective of the requirement, to ensure transparency in the sale of in-kind revenues of minerals, oil and gas to allow the public to assess whether the sales values correspond to market values and ensure the traceability of the proceeds from the sale of those commodities to the national Treasury.</t>
  </si>
  <si>
    <t>Is Requirement 4.2 applicable in the period under review?</t>
  </si>
  <si>
    <t>Were the proceeds of the sales of the state's in-kind revenues considered material by the MSG in the period under review?</t>
  </si>
  <si>
    <t>Does the government disclose data on in-kind revenues and sales of state share of production?</t>
  </si>
  <si>
    <t>If yes, what was the volume received?</t>
  </si>
  <si>
    <t>If yes, what was sold?</t>
  </si>
  <si>
    <t>If yes, do disclosures include payments related to swap agreements and resource-backed loans, where applicable?</t>
  </si>
  <si>
    <t>If yes, has the MSG considered whether disclosures should be broken down by individual sale, type of product and price?</t>
  </si>
  <si>
    <t>If yes, do public disclosures include information such as the type of product, price, market and sale volume, ownership of the product sold and nature of contract?</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</si>
  <si>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</si>
  <si>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If yes, have companies buying oil, gas and minerals from the state, including state-owned enterprises (or appointed third parties), disclosed volumes received from the state or state-owned enterprise and payments made for the purchase of oil, gas and solid minerals?</t>
  </si>
  <si>
    <t>If yes, has the MSG considered the reliability of data on in-kind revenues and considered further efforts to address any gaps, inconsistencies and irregularities in the information disclosed in accordance with Requirement 4.9?</t>
  </si>
  <si>
    <t>If yes, what was the total revenue transferred to the state from the proceeds of oil, gas and minerals sold?</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</si>
  <si>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</si>
  <si>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</si>
  <si>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</si>
  <si>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t>Is Requirement 4.3 applicable in the period under review?</t>
  </si>
  <si>
    <t>Does the government disclose information on barter and infrastructure agreements?</t>
  </si>
  <si>
    <t>If yes, do public disclosures provide an explanation of key terms of the agreements?</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</si>
  <si>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</si>
  <si>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</si>
  <si>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</si>
  <si>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</si>
  <si>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</si>
  <si>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</si>
  <si>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</si>
  <si>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</si>
  <si>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</si>
  <si>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Is Requirement 4.4 applicable in the period under review?</t>
  </si>
  <si>
    <t>Does the government disclose information on transportation revenues?</t>
  </si>
  <si>
    <t>If yes, have these revenue flows  been fully disclosed to levels of disaggregation commensurate with other payments and revenues streams (4.7), with appropriate attention to data quality (4.9)?</t>
  </si>
  <si>
    <t>If yes, what was the total revenues received from transportation of commodities?</t>
  </si>
  <si>
    <t>If yes, has EITI implementation covered additional disclosures in accordance with Requirement 4.4.i-v?</t>
  </si>
  <si>
    <t>If no, has the MSG documented and explained the barriers to provision of this information and any government plans to overcome these barriers?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</si>
  <si>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</si>
  <si>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</si>
  <si>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</si>
  <si>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t>Is Requirement 4.5 applicable in the period under review?</t>
  </si>
  <si>
    <t>Does the government disclose information on SOE transactions?</t>
  </si>
  <si>
    <t>If yes, are company payments to SOEs considered material by the MSG?</t>
  </si>
  <si>
    <t>If yes, what were the total revenues received from companies by SOEs?</t>
  </si>
  <si>
    <t>If yes, are government transfers to SOEs considered material by the MSG?</t>
  </si>
  <si>
    <t>If yes, are SOEs transfers to government considered material by the MSG?</t>
  </si>
  <si>
    <t>If yes, what were the total revenues received by government from SOEs?</t>
  </si>
  <si>
    <t>If yes, has the MSG demonstrated that the disclosures above are comprehensive and reliable?</t>
  </si>
  <si>
    <t>Requirement 4.6: Subnational direct payments</t>
  </si>
  <si>
    <t>Objective of Requirement 4.6</t>
  </si>
  <si>
    <t>Progress towards the objective of the requirement, to enable stakeholders to gain an understanding of benefits that accrue to local governments through transparency in companies’ direct payments to subnational entities and to strengthen public oversight of subnational governments’ management of their internally-generated extractive revenues.</t>
  </si>
  <si>
    <t>Is Requirement 4.6 applicable in the period under review?</t>
  </si>
  <si>
    <t>Does the government disclose information on direct subnational payments?</t>
  </si>
  <si>
    <t>If yes, what was the total sub-national revenues received?</t>
  </si>
  <si>
    <t>If yes, are there public disclosures by all companies of their material direct subnational payments?</t>
  </si>
  <si>
    <t>If yes, are there public disclosures by all local government units of material revenues collected from companies' direct subnational payments?</t>
  </si>
  <si>
    <t xml:space="preserve">If yes, has the MSG agreed a procedure to address data quality and assurance on subnational payments, in accordance with Requirement 4.9? </t>
  </si>
  <si>
    <t>Requirement 4.7: Level of disaggregation</t>
  </si>
  <si>
    <t>Objective of Requirement 4.7</t>
  </si>
  <si>
    <t>Progress towards the objective of the requirement, to ensure disaggregation in public disclosures of company payments and government revenues from oil, gas and mining that enables the public to assess the extent to which the government can monitor its revenue receipts as defined by its legal and fiscal framework, and that the government receives what it ought to from each individual extractive project.</t>
  </si>
  <si>
    <t>Are public disclosures of financial data (on material company payments and government revenues) disaggregated by individual company, government entity and revenue stream?</t>
  </si>
  <si>
    <t>Has the MSG documented which forms of legal agreements constitute a project, in accordance with to the definition in Requirement 4.7?</t>
  </si>
  <si>
    <t>Has the MSG documented which legal agreements are substantially interconnected or overarching?</t>
  </si>
  <si>
    <t>Has the MSG documented which revenue streams are imposed or levied at the level of the legal agreements, not at a company level?</t>
  </si>
  <si>
    <t>Has the MSG ensured that the relevant revenue data is disaggregated by individual project?</t>
  </si>
  <si>
    <t>What percentage of revenues levied by project has been reported by project?</t>
  </si>
  <si>
    <t>Requirement 4.8: Data timeliness</t>
  </si>
  <si>
    <t>Objective of Requirement 4.8</t>
  </si>
  <si>
    <t>Progress towards the objective of the requirement, to ensure that public disclosures of company payments and government revenues from oil, gas and mining are sufficiently timely to be relevant to inform public debate and policy-making.</t>
  </si>
  <si>
    <t>Data timeliness (no. of years from fiscal year end to publication)</t>
  </si>
  <si>
    <t>Has the MSG approved the period for reporting?</t>
  </si>
  <si>
    <t>Are there any plans by the MSG to improve the timeliness of EITI data disclosures?</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</si>
  <si>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</si>
  <si>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</si>
  <si>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</si>
  <si>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t>Does government routinely disclose financial data from Requirement 4.1 (full disclosure of revenue streams for both government and companies) of the EITI Standard?</t>
  </si>
  <si>
    <t>Is the data subject to credible, independent audits, applying international standards?</t>
  </si>
  <si>
    <t>Are government agencies subject to credible, independent audits?</t>
  </si>
  <si>
    <t>Government audits database</t>
  </si>
  <si>
    <t>Are companies subject to credible, independent audits?</t>
  </si>
  <si>
    <t>Company audits database</t>
  </si>
  <si>
    <t>Has the MSG applied a procedure for disclosures in accordance with the standard procedures endorsed by the EITI Board?</t>
  </si>
  <si>
    <t>If yes, has the MSG agreed on reporting templates?</t>
  </si>
  <si>
    <t>If yes, has the MSG undertaken a review of the audit and assurance procedures in companies and government entities participating in EITI reporting?</t>
  </si>
  <si>
    <t>If yes, has the MSG agreed on the assurances to be provided by the participating companies and government entities to assure the credibility of the data, including the types of assurances to be provided, the options considered and the rationale for the agreed assurances?</t>
  </si>
  <si>
    <t>If yes, has the MSG agreed on appropriate provisions for safeguarding confidential information?</t>
  </si>
  <si>
    <t xml:space="preserve">If yes, have the names of companies that did not provide the required quality assurances for their EITI disclosures been published, including the materiality of each company's payments to government? </t>
  </si>
  <si>
    <t>If yes, is there a summary of the key findings from the assessment of the comprehensiveness and reliability of the data disclosed by companies and government entities in the public domain?</t>
  </si>
  <si>
    <t>If yes, has any non-financial (contextual) information been clearly sourced?</t>
  </si>
  <si>
    <t>Has the EITI Board have approved that the MSG deviates from the standard procedures of Requirement 4.9.b (based on application to deviate from standard procedures and Board decision of approval)?</t>
  </si>
  <si>
    <t>If yes, is there public documentation that the rationale for deviating from the standard procedures continues to be applicable?</t>
  </si>
  <si>
    <t>If yes, is there public disclosure of the data required by the EITI Standard in requisite detail?</t>
  </si>
  <si>
    <t>If yes, are public disclosures of financial data subject to credible, independent audits, applying international standards?</t>
  </si>
  <si>
    <t>If yes, is there sufficient data retention of historical data?</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</si>
  <si>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</si>
  <si>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</si>
  <si>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</si>
  <si>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Does the government publicly clarify whether all extractive sector revenues are recorded in the national budget (i.e. enter the government's consolidated / single-treasury account)?</t>
  </si>
  <si>
    <t>Does the government publicly disclose the specific types of revenues that are not recorded in the budget?</t>
  </si>
  <si>
    <t>Does the government publicly disclose the value of revenues are not recorded in the budget?</t>
  </si>
  <si>
    <t>Is there a public explanation of the allocation of revenues to extra-budgetary entities, such as development or sovereign wealth funds?</t>
  </si>
  <si>
    <t>Are financial reports explaining the allocation of revenues to extra-budgetary entities, such as development or sovereign wealth funds, publicly accessible?</t>
  </si>
  <si>
    <t>Is there a public explanation of the allocation of extractive revenues collected by a government entity, or on behalf of the government (e.g. by an SOE), that are retained by that entity and not recorded in the national or subnational budget?</t>
  </si>
  <si>
    <t>Are financial reports explaining the allocation of extractive revenues collected by a government entity, or on behalf of the government (e.g. by an SOE), that are retained by that entity and not recorded in the national or subnational budget?</t>
  </si>
  <si>
    <t>Are there references to any national revenue classification systems or international data standards in the public domain?</t>
  </si>
  <si>
    <t>Requirement 5.2: Subnational transfers</t>
  </si>
  <si>
    <t>Objective of Requirement 5.2</t>
  </si>
  <si>
    <t>Progress towards the objective of the requirement, to enable stakeholders at the local level to assess whether the transfer and management of subnational transfers of extractive revenues are in line with statutory entitlements.</t>
  </si>
  <si>
    <t>Is Requirement 5.2 applicable in the period under review?</t>
  </si>
  <si>
    <t>Revenue-sharing mechanism 1</t>
  </si>
  <si>
    <t>Does the government disclose information on Subnational transfers?</t>
  </si>
  <si>
    <t xml:space="preserve">If yes, are there public disclosures of the statutory revenue-sharing formula? </t>
  </si>
  <si>
    <t>If yes, is information on how much the government should have transferred according to the revenue sharing formula to each of the relevant local governments publicly disclosed?</t>
  </si>
  <si>
    <t>If yes, is information on how much the government actually transferred in practice to each of the relevant local governments publicly disclosed?</t>
  </si>
  <si>
    <t>Revenue-sharing mechanism 2</t>
  </si>
  <si>
    <t>Has the MSG agreed a procedure to address data quality and assurance of information on such transfers, in accordance with Requirement 4.9?</t>
  </si>
  <si>
    <t>Has the MSG reported on how extractive revenues earmarked for specific programmes or investments at the subnational level are managed, and actual disbursements?</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</si>
  <si>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</si>
  <si>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</si>
  <si>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</si>
  <si>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</si>
  <si>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Does the government disclose whether any extractive sector revenues are earmarked (i.e. pinned to specific uses, programmes, geographical zones)? - add rows if several</t>
  </si>
  <si>
    <t xml:space="preserve">Does the government disclose a description of the country’s budget and audit processes? </t>
  </si>
  <si>
    <t>Does the government disclose publicly available information about budgets and 
expenditures? - add rows if several</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</si>
  <si>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</si>
  <si>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</si>
  <si>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companies’s compliance with their legal and contractual obligations to undertake social and environmental expenditures. </t>
  </si>
  <si>
    <t>Is Requirement 6.1 applicable in the period under review?</t>
  </si>
  <si>
    <t>Social expenditures</t>
  </si>
  <si>
    <t>Does the government disclose information on social expenditures?</t>
  </si>
  <si>
    <t>If yes, what was the total mandatory social expenditures received?</t>
  </si>
  <si>
    <t>If yes, what was the total voluntary social expenditures received?</t>
  </si>
  <si>
    <t>Have government's public disclosures of mandatory social expenditures been disaggregated by payment type, company, between cash and in-kind and include information on the nature of in-kind expenditures and the identity of any non-government beneficiaries?</t>
  </si>
  <si>
    <t>If yes, have mandatory social expenditures been disclosed, with appropriate attention to data quality in accordance with Requirement 4.9?</t>
  </si>
  <si>
    <t>Do companies disclose information on social expenditures?</t>
  </si>
  <si>
    <t>If yes, what was the total mandatory social expenditures paid?</t>
  </si>
  <si>
    <t>If yes, what was the total voluntary social expenditures paid?</t>
  </si>
  <si>
    <t>Have companies' public disclosures of mandatory social expenditures been disaggregated by payment type, company, between cash and in-kind and include information on the nature of in-kind expenditures and the identity of any non-government beneficiaries?</t>
  </si>
  <si>
    <t>Environmental payments</t>
  </si>
  <si>
    <t>Does the government disclose information on environmental payments?</t>
  </si>
  <si>
    <t>If yes, what was the total mandatory environmental payments?</t>
  </si>
  <si>
    <t>If yes, what was the total voluntary environmental payments?</t>
  </si>
  <si>
    <t>If yes, have mandatory environmental expenditures been disclosed, with appropriate attention to data quality in accordance with Requirement 4.9?</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</si>
  <si>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</si>
  <si>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</si>
  <si>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</si>
  <si>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Is Requirement 6.2 applicable in the period under review?</t>
  </si>
  <si>
    <t>Quasi-fiscal expenditures type 1</t>
  </si>
  <si>
    <t>Does the government or SOEs disclose information on quasi-fiscal expenditures?</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</si>
  <si>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</si>
  <si>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</si>
  <si>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</si>
  <si>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</si>
  <si>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Quasi-fiscal expenditures type 2</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</si>
  <si>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</si>
  <si>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</si>
  <si>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</si>
  <si>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t>Does the government disclose information on the contribution of the extractive industries to the economy?</t>
  </si>
  <si>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</si>
  <si>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Gross Domestic Product ASM and informal sector</t>
  </si>
  <si>
    <t>Gross Domestic Product - all sectors</t>
  </si>
  <si>
    <t>Government revenue - extractive industries</t>
  </si>
  <si>
    <t>Government revenue - all sectors</t>
  </si>
  <si>
    <t>Exports - extractive industries</t>
  </si>
  <si>
    <t>Exports - all sectors</t>
  </si>
  <si>
    <t>Employment - extractive sector - male</t>
  </si>
  <si>
    <t>Employment - extractive sector - female</t>
  </si>
  <si>
    <t>Employment - extractive sector</t>
  </si>
  <si>
    <t>Employment - all sectors</t>
  </si>
  <si>
    <t>Investment - extractive sector</t>
  </si>
  <si>
    <t>Investment - all sectors</t>
  </si>
  <si>
    <t>Does the government disclose information on the location of the major extractive activities in the country?</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</si>
  <si>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</si>
  <si>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</si>
  <si>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</si>
  <si>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Is Requirement 6.4 applicable in the period under review?</t>
  </si>
  <si>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</si>
  <si>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</si>
  <si>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</si>
  <si>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t>n</t>
  </si>
  <si>
    <t>TANZANIA</t>
  </si>
  <si>
    <t>Mzumbe University</t>
  </si>
  <si>
    <t xml:space="preserve">Yes, through EITI reporting </t>
  </si>
  <si>
    <t>https://www.teiti.go.tz/</t>
  </si>
  <si>
    <t xml:space="preserve">Not Applicable </t>
  </si>
  <si>
    <t>TZS</t>
  </si>
  <si>
    <t>EITI reporting</t>
  </si>
  <si>
    <t xml:space="preserve">EITI reporting </t>
  </si>
  <si>
    <t>EITI Report from page No. 6</t>
  </si>
  <si>
    <t>EITI Report from page No. 11</t>
  </si>
  <si>
    <t>EITI Report from page No. 14</t>
  </si>
  <si>
    <t>EITI Report from page No. 17</t>
  </si>
  <si>
    <t>EITI Report from page No. 18</t>
  </si>
  <si>
    <t>EITI Report from page No. 19</t>
  </si>
  <si>
    <t>EITI Report from page No. 21</t>
  </si>
  <si>
    <t>EITI Report from page No. 24</t>
  </si>
  <si>
    <t>https://www.teiti.go.tz/storage/app/uploads/public/62b/d78/278/62bd782789fa8959777682.pdf</t>
  </si>
  <si>
    <t>https://www.teiti.go.tz/publications/legislation</t>
  </si>
  <si>
    <t>Section 4.4, Page 69</t>
  </si>
  <si>
    <t>Systematically disclosed</t>
  </si>
  <si>
    <t xml:space="preserve">Systematically disclosed </t>
  </si>
  <si>
    <t xml:space="preserve">Yes </t>
  </si>
  <si>
    <t xml:space="preserve">EITI Reporting </t>
  </si>
  <si>
    <t>Section 4.4., page No. 71</t>
  </si>
  <si>
    <t xml:space="preserve">EITI reporting and BRELA </t>
  </si>
  <si>
    <t>https://www.nao.go.tz/index.php/reports/category/general-audit-reports</t>
  </si>
  <si>
    <t>EITI Report page 5</t>
  </si>
  <si>
    <t xml:space="preserve">Section 3.6; from page 32 </t>
  </si>
  <si>
    <t>http://www.stamico.co.tz/; https://tpdc.co.tz/; https://ndc.go.tz/</t>
  </si>
  <si>
    <t>Section 3.3; from page 21</t>
  </si>
  <si>
    <t>Section 3.3; page 24</t>
  </si>
  <si>
    <t>Table 57; page 85 in the 12th EITI report</t>
  </si>
  <si>
    <t xml:space="preserve">Section 3.6; page 34 &amp; 38 </t>
  </si>
  <si>
    <t xml:space="preserve">https://www.teiti.go.tz/storage/app/uploads/public/626/13a/844/62613a8449c4c564316822.pdf </t>
  </si>
  <si>
    <t xml:space="preserve">https://www.teiti.go.tz/storage/app/uploads/public/626/13a/d81/62613ad81a3eb604520783.pdf </t>
  </si>
  <si>
    <t xml:space="preserve">https://www.teiti.go.tz/storage/app/uploads/public/626/13b/b04/62613bb04173b247304860.pdf </t>
  </si>
  <si>
    <t xml:space="preserve">https://www.teiti.go.tz/storage/app/uploads/public/626/13b/82c/62613b82c3c43203840188.pdf </t>
  </si>
  <si>
    <t>https://www.teiti.go.tz/storage/app/uploads/public/626/13b/0d6/62613b0d64205974639572.pdf</t>
  </si>
  <si>
    <t>&lt; Systematically disclosed&gt;</t>
  </si>
  <si>
    <t>&lt; Systematically disclosed &gt;</t>
  </si>
  <si>
    <t>&lt; EITI reporting&gt;</t>
  </si>
  <si>
    <t xml:space="preserve">https://www.teiti.go.tz/storage/app/uploads/public/62b/d78/278/62bd782789fa8959777682.pdf </t>
  </si>
  <si>
    <t>Page 42</t>
  </si>
  <si>
    <t>Page 44</t>
  </si>
  <si>
    <t>Page 43-44</t>
  </si>
  <si>
    <t>Page 47</t>
  </si>
  <si>
    <t>Page 46</t>
  </si>
  <si>
    <t xml:space="preserve">https://portal.madini.go.tz/site/CustomHtml.aspx?PageID=d7f3f61d-4689-4280-a59a-b865f002dd60 </t>
  </si>
  <si>
    <t>Not available</t>
  </si>
  <si>
    <t>Page 49</t>
  </si>
  <si>
    <t>Page 32</t>
  </si>
  <si>
    <t>&lt; EITI reporting &gt;</t>
  </si>
  <si>
    <t>Page 29-32</t>
  </si>
  <si>
    <t>Mmscf</t>
  </si>
  <si>
    <t>Kg</t>
  </si>
  <si>
    <t>Page 30</t>
  </si>
  <si>
    <t>Page 31</t>
  </si>
  <si>
    <t>Tanzanite, volume</t>
  </si>
  <si>
    <t>Cts</t>
  </si>
  <si>
    <t>Diamond (7102), volume</t>
  </si>
  <si>
    <t>Limestone (2521), volume</t>
  </si>
  <si>
    <t>Limestone (2521), value</t>
  </si>
  <si>
    <t>Salt (2501), volume</t>
  </si>
  <si>
    <t>Salt (2501), value</t>
  </si>
  <si>
    <t>Gypsum (2520), volume</t>
  </si>
  <si>
    <t>Gypsum (2520), value</t>
  </si>
  <si>
    <t>Tin (2609), volume</t>
  </si>
  <si>
    <t>Tin (2609), value</t>
  </si>
  <si>
    <t>Granite (2516), value</t>
  </si>
  <si>
    <t>Granite (2516), volume</t>
  </si>
  <si>
    <t xml:space="preserve">Iron (2601), volume </t>
  </si>
  <si>
    <t>Iron (2601), value</t>
  </si>
  <si>
    <t>Felspar (2529), volume</t>
  </si>
  <si>
    <t>Felspar (2529), value</t>
  </si>
  <si>
    <t>Kaolin (2507), volume</t>
  </si>
  <si>
    <t>Kaolin (2507), value</t>
  </si>
  <si>
    <t>Dolomite (2518), volume</t>
  </si>
  <si>
    <t>Dolomite (2518), value</t>
  </si>
  <si>
    <t>Marble (2515), volume</t>
  </si>
  <si>
    <t>Marble (2515), value</t>
  </si>
  <si>
    <t>Tanzania Revenue Authority</t>
  </si>
  <si>
    <t>Central goverment</t>
  </si>
  <si>
    <t>Mining Commission</t>
  </si>
  <si>
    <t>Tanzania Petrolium Development Corporation</t>
  </si>
  <si>
    <t>Geita Town Council</t>
  </si>
  <si>
    <t>Tarime District Council</t>
  </si>
  <si>
    <t>Kishapu District Council</t>
  </si>
  <si>
    <t>Kinondoni Municipal Council</t>
  </si>
  <si>
    <t>Msalala District Council</t>
  </si>
  <si>
    <t>Mtwara District Council</t>
  </si>
  <si>
    <t>Songwe District Council</t>
  </si>
  <si>
    <t>Geita District Council</t>
  </si>
  <si>
    <t>Mwanza City Council</t>
  </si>
  <si>
    <t>Kahama District Council</t>
  </si>
  <si>
    <t>Treasury Registrar</t>
  </si>
  <si>
    <t>GEITA GOLD MINING LIMITED</t>
  </si>
  <si>
    <t>Gold, Silver</t>
  </si>
  <si>
    <t>NORTH MARA GOLD MINE LIMITED</t>
  </si>
  <si>
    <t>M&amp;P EXPLORATION PRODUCTION TANZANIA LIMITED</t>
  </si>
  <si>
    <t>PAN AFRICAN ENERGY TANZANIA LIMITED</t>
  </si>
  <si>
    <t>AUMS (T) LIMITED</t>
  </si>
  <si>
    <t>PANGEA MINERALS LIMITED</t>
  </si>
  <si>
    <t>SHANTA MINING COMPANY LIMITED</t>
  </si>
  <si>
    <t>WILLIAMSON DIAMOND (T) LTD</t>
  </si>
  <si>
    <t>Diamond</t>
  </si>
  <si>
    <t>BULYANHULU GOLD MINE LIMITED</t>
  </si>
  <si>
    <t>CAPITAL DRILLING (T) LTD</t>
  </si>
  <si>
    <t>DANGOTE CEMENT LIMITED TANZANIA</t>
  </si>
  <si>
    <t>SHELL EXPLORATION AND PRODUCTION TANZANIA LIMITED</t>
  </si>
  <si>
    <t>SAMAX RESOURCES LTD</t>
  </si>
  <si>
    <t>Gold</t>
  </si>
  <si>
    <t>TANCOAL ENERGY (T) LIMITED</t>
  </si>
  <si>
    <t>SANDVIK MINING AND CONSTRUCTION TANZANIA LIMITED</t>
  </si>
  <si>
    <t>OPHIR TANZANIA (BLOCK 1) LIMITED</t>
  </si>
  <si>
    <t>MMG GOLD LIMITED</t>
  </si>
  <si>
    <t>GLITTER GEMS LIMITED</t>
  </si>
  <si>
    <t>ORICA TANZANIA LIMITED</t>
  </si>
  <si>
    <t>GLOBELEQ TANZANIA SERVICES LIMITED</t>
  </si>
  <si>
    <t>JAC RIJK AFRICA LIMITED</t>
  </si>
  <si>
    <t>Sandstone</t>
  </si>
  <si>
    <t>NEELKANTH SALT LIMITED.</t>
  </si>
  <si>
    <t>Limeston</t>
  </si>
  <si>
    <t>PANAFRICAN MINING SERVICES (TANZANIA) LIMITED.</t>
  </si>
  <si>
    <t>MAWENI LIMESTONE LIMITED</t>
  </si>
  <si>
    <t>SEA SALT LIMITED</t>
  </si>
  <si>
    <t>Salt</t>
  </si>
  <si>
    <t>OXLEY LIMITED</t>
  </si>
  <si>
    <t>CHINA PETROLEUM TECHNOLOGY AND DEVELOPMENT CORPORATION</t>
  </si>
  <si>
    <t>MANTRA TANZANIA LIMITED</t>
  </si>
  <si>
    <t>MBOGO MINING AND GENERAL SUPPLY LIMITED</t>
  </si>
  <si>
    <t>NITRO EXPLOSIVES (T) LTD.</t>
  </si>
  <si>
    <t>TNR LIMITED</t>
  </si>
  <si>
    <t>ZEM (T) COMPANY LIMITED</t>
  </si>
  <si>
    <t>MAZABU MINE CO. LIMITED</t>
  </si>
  <si>
    <t xml:space="preserve">TANZANIA PORTLAND CEMENT PUBLIC LIMITED COMPANY </t>
  </si>
  <si>
    <t>cement</t>
  </si>
  <si>
    <t>ABG EXPLORATION LIMITED</t>
  </si>
  <si>
    <t>SUNSHINE MINING LIMITED</t>
  </si>
  <si>
    <t>TANZANIA PETROLEUM DEVELOPMENT CORPORATION</t>
  </si>
  <si>
    <t>0il and Gas</t>
  </si>
  <si>
    <t>STAMIGOLD COMPANY LIMITED</t>
  </si>
  <si>
    <t>STATE MINING CORPORATION</t>
  </si>
  <si>
    <t>NATIONAL DEVELOPMENT CORPORATION</t>
  </si>
  <si>
    <t>Ordinary taxes on income, profits and capital gains (1112E1)</t>
  </si>
  <si>
    <t>Corporation tax</t>
  </si>
  <si>
    <t>Taxes on payroll and workforce (112E)</t>
  </si>
  <si>
    <t>Skill Development Levy</t>
  </si>
  <si>
    <t>Excise taxes (1142E)</t>
  </si>
  <si>
    <t>Excise duty</t>
  </si>
  <si>
    <t>Customs and other import duties (1151E)</t>
  </si>
  <si>
    <t>Import duty</t>
  </si>
  <si>
    <t>Petroleum levy</t>
  </si>
  <si>
    <t>Railway development levy</t>
  </si>
  <si>
    <t>Custom Processing Fees</t>
  </si>
  <si>
    <t>Motor vehicle taxes (11451E)</t>
  </si>
  <si>
    <t>Vehicle Registration Tax</t>
  </si>
  <si>
    <t>Royalties for Minerals</t>
  </si>
  <si>
    <t>Administrative fees for government services (1422E)</t>
  </si>
  <si>
    <t>Inspection and Clearing Fee</t>
  </si>
  <si>
    <t>Other rent payments (1415E5)</t>
  </si>
  <si>
    <t>Annual rent fees</t>
  </si>
  <si>
    <t>Application Fee</t>
  </si>
  <si>
    <t>Mineral Rent</t>
  </si>
  <si>
    <t>Profit per Production Sharing Agreement</t>
  </si>
  <si>
    <t>Licence fee</t>
  </si>
  <si>
    <t>Royalties for oil and gas</t>
  </si>
  <si>
    <t>Delivered/paid to state-owned enterprise(s) (1415E32)</t>
  </si>
  <si>
    <t>Tariff on gas transport through SONGAS pipeline</t>
  </si>
  <si>
    <t>Training fees</t>
  </si>
  <si>
    <t>Service Levy</t>
  </si>
  <si>
    <t>From government participation (equity) (1412E2)</t>
  </si>
  <si>
    <t>Dividends for Government Share held in the Company</t>
  </si>
  <si>
    <t>Royalties for minerals</t>
  </si>
  <si>
    <t>Kilwa District Council</t>
  </si>
  <si>
    <t>Preparation Fee</t>
  </si>
  <si>
    <t>Nyang'wale District Council</t>
  </si>
  <si>
    <t>Mkuranga District Council</t>
  </si>
  <si>
    <t>Licence Fee to Purchase or Store explosive</t>
  </si>
  <si>
    <t>Musomo District Council</t>
  </si>
  <si>
    <t>Chalinze District Council</t>
  </si>
  <si>
    <t>Chunya District Council</t>
  </si>
  <si>
    <t>Mbinga District Council</t>
  </si>
  <si>
    <t>Arusha District Council</t>
  </si>
  <si>
    <t>Mufindi District Council</t>
  </si>
  <si>
    <t>Kibiti District Council</t>
  </si>
  <si>
    <t>Lindi Municipal Council</t>
  </si>
  <si>
    <t>Lindi Rural District Council</t>
  </si>
  <si>
    <t>Mtwara Rural District Council</t>
  </si>
  <si>
    <t>Rufiji District Council</t>
  </si>
  <si>
    <t>Ubungo Business Council</t>
  </si>
  <si>
    <t>Biharamulo District Council</t>
  </si>
  <si>
    <t xml:space="preserve">Section 4.1 in the 12th TEITI report </t>
  </si>
  <si>
    <t>Section 2.4; Section 2.5.1; and Section 3.10 in the 12th TEITI report</t>
  </si>
  <si>
    <t xml:space="preserve">Section 2.2 in the 12th TEITI report </t>
  </si>
  <si>
    <t xml:space="preserve">Section 2.4 in the 12th TEITI report </t>
  </si>
  <si>
    <t xml:space="preserve">Section 2.5 in the 12th TEITI report </t>
  </si>
  <si>
    <t xml:space="preserve">Section 2.5 and Subsection 2.5.1 in the 12th TEITI report </t>
  </si>
  <si>
    <t xml:space="preserve">Section 3.1 to Section 3.8 in the 12th TEITI report </t>
  </si>
  <si>
    <t xml:space="preserve">Section 3.9.3 in the 12th TEITI report </t>
  </si>
  <si>
    <t xml:space="preserve">Section 3.9.1 in the 12th TEITI report </t>
  </si>
  <si>
    <t xml:space="preserve">Section 3.9 in the 12th TEITI report </t>
  </si>
  <si>
    <t>https://www.nemc.or.tz/publications/16</t>
  </si>
  <si>
    <t>systematically disclosed</t>
  </si>
  <si>
    <t xml:space="preserve">Section 6.9; page 93 in the 12th TEITI report </t>
  </si>
  <si>
    <t>NO</t>
  </si>
  <si>
    <t xml:space="preserve">Yes, through EITI Reporting </t>
  </si>
  <si>
    <t xml:space="preserve">Yes,through EITI reporting </t>
  </si>
  <si>
    <t xml:space="preserve">Yes,through EITI reporting  </t>
  </si>
  <si>
    <t>Section 6.1.1; page 83 in the 12th TEITI Report</t>
  </si>
  <si>
    <t xml:space="preserve">Not met </t>
  </si>
  <si>
    <t>Yes, through EITI reporting</t>
  </si>
  <si>
    <t>https://www.teiti.go.tz/publications/scoping?page=2</t>
  </si>
  <si>
    <t xml:space="preserve">Section 5.1 in the Scoping study Report for the 12th TEITI report </t>
  </si>
  <si>
    <t xml:space="preserve">Section 6.1 in the Scoping study Report for the 12th TEITI report </t>
  </si>
  <si>
    <t xml:space="preserve">Section 6.2 in the Scoping study Report for the 12th TEITI report </t>
  </si>
  <si>
    <t xml:space="preserve">Section 6.3 in the Scoping study Report for the 12th TEITI report </t>
  </si>
  <si>
    <t>https://www.teiti.go.tz/publications/report</t>
  </si>
  <si>
    <t>Section 6.1 in the 12th TEITI report; page 83</t>
  </si>
  <si>
    <t xml:space="preserve">Appendix 10 in the Scoping study report for the 12th TEITI Report </t>
  </si>
  <si>
    <t>Section 6.2 in the 12th EITI report</t>
  </si>
  <si>
    <t>Section 3.4.2 in the 12th TEITI report; page 29</t>
  </si>
  <si>
    <t xml:space="preserve">Yes, EITI reporting </t>
  </si>
  <si>
    <t xml:space="preserve">1,513,761,852,252.65. </t>
  </si>
  <si>
    <t>Section 3.4.1 in the 12th TEITI report; page 28</t>
  </si>
  <si>
    <t xml:space="preserve">1.97 trillion </t>
  </si>
  <si>
    <t xml:space="preserve">Page viii in the Scoping study for the 12th TEITI report </t>
  </si>
  <si>
    <t>Section 3.5.1 in the 12th TEITI report; page 28</t>
  </si>
  <si>
    <t>EITI Report from page No. 22, 69</t>
  </si>
  <si>
    <t>EITI Report from page No. 17-20, 51-56</t>
  </si>
  <si>
    <t>EITI Report from page No. 11-12, 18, 51-56</t>
  </si>
  <si>
    <t xml:space="preserve"> Page 42</t>
  </si>
  <si>
    <t xml:space="preserve"> Page No. 41</t>
  </si>
  <si>
    <t xml:space="preserve"> Page No.41</t>
  </si>
  <si>
    <t>https://www.pura.go.tz/pages/block-1</t>
  </si>
  <si>
    <t>https://www.pura.go.tz/pages/block-1;  https://www.teiti.go.tz/storage/app/uploads/public/5e0/b07/e9a/5e0b07e9af5bd943977987.pdf</t>
  </si>
  <si>
    <t>https://www.teiti.go.tz/storage/app/uploads/public/5e0/b07/e9a/5e0b07e9af5bd943977987.pdf</t>
  </si>
  <si>
    <t>Yes, Systematic Disclosure</t>
  </si>
  <si>
    <t>https://www.teiti.go.tz/storage/app/uploads/public/5e9/592/589/5e9592589c688709751310.pdf</t>
  </si>
  <si>
    <t>Upon request from Pura</t>
  </si>
  <si>
    <t>Page 49  Upon Request from Pura</t>
  </si>
  <si>
    <t>Page 49 Upon Request from Pura</t>
  </si>
  <si>
    <t>Page49 upon request from Mining Commission and Ministry of Mineral</t>
  </si>
  <si>
    <t>Section 3.9.2(iii); Page 56</t>
  </si>
  <si>
    <t xml:space="preserve">Section 3.3 in the 12th  TEITI report </t>
  </si>
  <si>
    <t>Section 3.9.3 Page 58 of TEITI Report 2019/20</t>
  </si>
  <si>
    <t>Section 3.6; from page 34,36 and 38</t>
  </si>
  <si>
    <t>Section 3.6; from page 38</t>
  </si>
  <si>
    <t>Page 15</t>
  </si>
  <si>
    <t>https://tpdc.co.tz/wp-content/uploads/2022/07/Report-of-the-Controller-and-Auditor-General-on-the-Consolidated-Financial-Statements-June-2020.pdf</t>
  </si>
  <si>
    <t xml:space="preserve"> &lt; Systematically disclosed&gt;</t>
  </si>
  <si>
    <t>Page  84 and 85</t>
  </si>
  <si>
    <t>Page 85</t>
  </si>
  <si>
    <t xml:space="preserve">https://bo.brela.go.tz/  </t>
  </si>
  <si>
    <t>Section 4.4., page No. 69-70</t>
  </si>
  <si>
    <t>Section 4.4., page No.69- 70</t>
  </si>
  <si>
    <t>EITI Report page 69-70</t>
  </si>
  <si>
    <t>EITI Report  section 3.10 ,page  59-60</t>
  </si>
  <si>
    <t>&lt; EITI reporting  &gt;</t>
  </si>
  <si>
    <t>Section 4.2.3 Page 68 of  TEITI report 2019/20</t>
  </si>
  <si>
    <t xml:space="preserve">www.teiti.go.tz </t>
  </si>
  <si>
    <t>https://www.bot.go.tz/ExchangeRate/excRates</t>
  </si>
  <si>
    <t>TEITI</t>
  </si>
  <si>
    <t xml:space="preserve">info@teiti.go.tz </t>
  </si>
  <si>
    <t>Total  4208  licence, Page No. 42</t>
  </si>
  <si>
    <t>Total 62, Page 44</t>
  </si>
  <si>
    <t xml:space="preserve">https://www.teiti.go.tz/storage/app/uploads/public/5e0/b07/e9a/5e0b07e9af5bd943977987.pdf </t>
  </si>
  <si>
    <t xml:space="preserve">https://www.teiti.go.tz/storage/app/uploads/public/62b/d78/278/62bd782789fa8959777682.pdf   </t>
  </si>
  <si>
    <t xml:space="preserve">https://www.pura.go.tz/pages/block-1 </t>
  </si>
  <si>
    <t xml:space="preserve">&lt; Systematically disclosed&gt; </t>
  </si>
  <si>
    <t xml:space="preserve">Upon request from Mining Commission </t>
  </si>
  <si>
    <t xml:space="preserve">Page 44 </t>
  </si>
  <si>
    <t>62bd782789fa8959777682.pdf (teiti.go.tz)</t>
  </si>
  <si>
    <t>https://www.parliament.go.tz/polis/uploads/bills/acts/1599835766-FINANCE%20ACT,%202020.pdf</t>
  </si>
  <si>
    <t>Section 4.4., page No. 69-74</t>
  </si>
  <si>
    <t>EITI Reporting</t>
  </si>
  <si>
    <t xml:space="preserve">Section 7 of the Finance Act, and Section 4.4, Page 69 of the TEITI Report. </t>
  </si>
  <si>
    <t>EITI Report page 69</t>
  </si>
  <si>
    <t xml:space="preserve">https://www.brela.go.tz/uploads/documents/sw-1621234651-benefit.pdf </t>
  </si>
  <si>
    <t>https://www.stamico.co.tz/uploads/documents/en-1629887444-ESTABLISHMENT-ORDER-GN.-171-0F-2015.pdf</t>
  </si>
  <si>
    <t>https://www.tanzanialaws.com/index.php/subsidiary-legislation/public-corporations-act#SCH257THE_TANZANIA_PETROLEUM_DEVELOPMENT_CORPORATION_(ESTABLISHMENT)_ORDER</t>
  </si>
  <si>
    <t>Page 32-38</t>
  </si>
  <si>
    <t xml:space="preserve">https://www.parliament.go.tz/polis/uploads/bills/acts/1566551814-The%20Public%20Corporations%20Act,%201992.pdf  </t>
  </si>
  <si>
    <t>https://www.pura.go.tz/uploads/documents/en-1604950680-OIL%20AND%20GAS%20REVENUE%20MANAGEMENT%20ACT,%202015.pdf</t>
  </si>
  <si>
    <t>https://www.parliament.go.tz/polis/uploads/bills/acts/1566551814-The%20Public%20Corporations%20Act,%201992.pdf</t>
  </si>
  <si>
    <t>http://parliament.go.tz/polis/uploads/bills/acts/1452061777-ActNo-11-2015-Book-11-20.pdf</t>
  </si>
  <si>
    <t>section 17 of the budget Act, 2015</t>
  </si>
  <si>
    <t>EITI Report page 77</t>
  </si>
  <si>
    <t>Section 3.10 in the 12th TEITI Report; Page 59-60</t>
  </si>
  <si>
    <t>Total in Tzs</t>
  </si>
  <si>
    <t>Total in TZS</t>
  </si>
  <si>
    <t>From Page 77</t>
  </si>
  <si>
    <t>https://www.teiti.go.tz/storage/app/uploads/public/620/551/ac3/620551ac3c1a7010412181.pdf</t>
  </si>
  <si>
    <t>Page 83-85</t>
  </si>
  <si>
    <t>N/A</t>
  </si>
  <si>
    <t>Section 4.1; page 61-63  in the 12th TEITI Report</t>
  </si>
  <si>
    <t>https://www.nao.go.tz/reports</t>
  </si>
  <si>
    <t xml:space="preserve">systematic disclosure </t>
  </si>
  <si>
    <t>Through Companies websites</t>
  </si>
  <si>
    <t>Section 3.9.3 Page 49-58 of TEITI Report 2019/20</t>
  </si>
  <si>
    <t>MSG through the letter dated 22rd February, 2023 requested the guidance from the Ministry of Finance and planning  concerning the national definition on QFE</t>
  </si>
  <si>
    <t>page 29</t>
  </si>
  <si>
    <t>Executives summary  page XII</t>
  </si>
  <si>
    <t xml:space="preserve">Page 28 </t>
  </si>
  <si>
    <t>National Bureau of Statistics - Hali ya Uchumi wa Taifa katika mwaka 2021 (nbs.go.tz)</t>
  </si>
  <si>
    <t>For 2019 = 5,377.6 (US$ million) For. 2020= 6,371.7S$ million)</t>
  </si>
  <si>
    <t>https://www.nbs.go.tz/index.php/sw/machapisho/pato-la-taifa/756-hali-ya-uchumi-wa-taifa-katika-mwaka-2021</t>
  </si>
  <si>
    <t xml:space="preserve">Page 29 and 87-88 </t>
  </si>
  <si>
    <t>Systematic discosure</t>
  </si>
  <si>
    <t xml:space="preserve"> EITI reporting </t>
  </si>
  <si>
    <t>Page 87</t>
  </si>
  <si>
    <t>page 87</t>
  </si>
  <si>
    <t xml:space="preserve">&lt; EITI reporting </t>
  </si>
  <si>
    <t xml:space="preserve">https://www.nemc.or.tz/uploads/publications/sw-1645446807-FEES%20AND%20CHARGES_REGULATIONS,%202021.pdf </t>
  </si>
  <si>
    <t xml:space="preserve">TANZANIA SHILLINGS </t>
  </si>
  <si>
    <t xml:space="preserve">Ms. Mariam S.  Mgaya </t>
  </si>
  <si>
    <t>If yes, what were the total revenues received from government by SOEs?</t>
  </si>
  <si>
    <t xml:space="preserve">https://www.teiti.go.tz/publications/legislation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</si>
</sst>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 * #,##0.00_ ;_ * \-#,##0.00_ ;_ * &quot;-&quot;??_ ;_ @_ "/>
    <numFmt numFmtId="166" formatCode="_ * #,##0_ ;_ * \-#,##0_ ;_ * &quot;-&quot;??_ ;_ @_ "/>
    <numFmt numFmtId="167" formatCode="yyyy\-mm\-dd"/>
    <numFmt numFmtId="168" formatCode="_ * #,##0.0000_ ;_ * \-#,##0.0000_ ;_ * &quot;-&quot;??_ ;_ @_ "/>
  </numFmts>
  <fonts count="90" x14ac:knownFonts="1">
    <font>
      <sz val="12"/>
      <color theme="1"/>
      <name val="Calibri"/>
      <family val="2"/>
      <scheme val="minor"/>
    </font>
    <font>
      <sz val="12"/>
      <color theme="1"/>
      <name val="Calibri"/>
      <family val="2"/>
      <scheme val="minor"/>
    </font>
    <font>
      <u/>
      <sz val="12"/>
      <color theme="1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b/>
      <i/>
      <sz val="11"/>
      <name val="Franklin Gothic Book"/>
      <family val="2"/>
    </font>
    <font>
      <i/>
      <u/>
      <sz val="11"/>
      <name val="Franklin Gothic Book"/>
      <family val="2"/>
    </font>
    <font>
      <b/>
      <i/>
      <u/>
      <sz val="11"/>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b/>
      <sz val="20"/>
      <color rgb="FF000000"/>
      <name val="Franklin Gothic Book"/>
      <family val="2"/>
    </font>
    <font>
      <b/>
      <sz val="20"/>
      <color theme="1"/>
      <name val="Franklin Gothic Book"/>
      <family val="2"/>
    </font>
    <font>
      <b/>
      <u/>
      <sz val="12"/>
      <name val="Franklin Gothic Book"/>
      <family val="2"/>
    </font>
    <font>
      <b/>
      <sz val="12"/>
      <name val="Franklin Gothic Book"/>
      <family val="2"/>
    </font>
    <font>
      <sz val="12"/>
      <name val="Franklin Gothic Book"/>
      <family val="2"/>
    </font>
    <font>
      <sz val="11"/>
      <color theme="0"/>
      <name val="Franklin Gothic Book"/>
      <family val="2"/>
    </font>
    <font>
      <i/>
      <sz val="11"/>
      <color rgb="FFFF0000"/>
      <name val="Franklin Gothic Book"/>
      <family val="2"/>
    </font>
    <font>
      <i/>
      <sz val="10"/>
      <color rgb="FF000000"/>
      <name val="Franklin Gothic Book"/>
      <family val="2"/>
    </font>
    <font>
      <sz val="8"/>
      <name val="Calibri"/>
      <family val="2"/>
      <scheme val="minor"/>
    </font>
    <font>
      <sz val="11"/>
      <color theme="1"/>
      <name val="Calibri"/>
      <family val="2"/>
      <scheme val="minor"/>
    </font>
    <font>
      <sz val="10"/>
      <color theme="1"/>
      <name val="Arial"/>
      <family val="2"/>
    </font>
    <font>
      <sz val="11"/>
      <color rgb="FFFF0000"/>
      <name val="Franklin Gothic Book"/>
      <family val="2"/>
    </font>
    <font>
      <sz val="12"/>
      <color rgb="FFFF0000"/>
      <name val="Franklin Gothic Book"/>
      <family val="2"/>
    </font>
    <font>
      <b/>
      <sz val="9"/>
      <color rgb="FF000000"/>
      <name val="Franklin Gothic Book"/>
      <family val="2"/>
    </font>
    <font>
      <sz val="9"/>
      <color theme="1"/>
      <name val="Franklin Gothic Book"/>
      <family val="2"/>
    </font>
    <font>
      <b/>
      <sz val="9"/>
      <color theme="1"/>
      <name val="Franklin Gothic Book"/>
      <family val="2"/>
    </font>
    <font>
      <i/>
      <u/>
      <sz val="9"/>
      <color theme="1"/>
      <name val="Franklin Gothic Book"/>
      <family val="2"/>
    </font>
    <font>
      <i/>
      <sz val="9"/>
      <color rgb="FF000000"/>
      <name val="Franklin Gothic Book"/>
      <family val="2"/>
    </font>
    <font>
      <b/>
      <i/>
      <u/>
      <sz val="9"/>
      <color rgb="FF000000"/>
      <name val="Franklin Gothic Book"/>
      <family val="2"/>
    </font>
    <font>
      <b/>
      <i/>
      <u/>
      <sz val="9"/>
      <color theme="1"/>
      <name val="Franklin Gothic Book"/>
      <family val="2"/>
    </font>
    <font>
      <i/>
      <sz val="9"/>
      <name val="Franklin Gothic Book"/>
      <family val="2"/>
    </font>
    <font>
      <u/>
      <sz val="9"/>
      <color theme="10"/>
      <name val="Calibri"/>
      <family val="2"/>
    </font>
    <font>
      <u/>
      <sz val="12"/>
      <name val="Calibri"/>
      <family val="2"/>
      <scheme val="minor"/>
    </font>
    <font>
      <i/>
      <u/>
      <sz val="14"/>
      <name val="Franklin Gothic Book"/>
      <family val="2"/>
    </font>
    <font>
      <sz val="8"/>
      <color rgb="FF000000"/>
      <name val="Arial"/>
      <family val="2"/>
    </font>
    <font>
      <sz val="9"/>
      <color rgb="FF000000"/>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D9E1F2"/>
        <bgColor rgb="FF000000"/>
      </patternFill>
    </fill>
  </fills>
  <borders count="65">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s>
  <cellStyleXfs count="10">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1" fillId="0" borderId="0" applyNumberFormat="0" applyFill="0" applyBorder="0" applyAlignment="0" applyProtection="0"/>
    <xf numFmtId="165" fontId="28" fillId="0" borderId="0" applyFont="0" applyFill="0" applyBorder="0" applyAlignment="0" applyProtection="0"/>
    <xf numFmtId="0" fontId="28" fillId="0" borderId="0"/>
    <xf numFmtId="0" fontId="40" fillId="0" borderId="0" applyNumberFormat="0" applyFill="0" applyBorder="0" applyAlignment="0" applyProtection="0"/>
    <xf numFmtId="164" fontId="1" fillId="0" borderId="0" applyFont="0" applyFill="0" applyBorder="0" applyAlignment="0" applyProtection="0"/>
    <xf numFmtId="164" fontId="73" fillId="0" borderId="0" applyFont="0" applyFill="0" applyBorder="0" applyAlignment="0" applyProtection="0"/>
  </cellStyleXfs>
  <cellXfs count="485">
    <xf numFmtId="0" fontId="0" fillId="0" borderId="0" xfId="0"/>
    <xf numFmtId="0" fontId="3" fillId="0" borderId="0" xfId="2" applyFont="1" applyAlignment="1">
      <alignment horizontal="left" vertical="center"/>
    </xf>
    <xf numFmtId="0" fontId="4" fillId="0" borderId="0" xfId="2" applyFont="1" applyAlignment="1">
      <alignment horizontal="left" vertical="center"/>
    </xf>
    <xf numFmtId="0" fontId="5" fillId="0" borderId="0" xfId="2" applyFont="1" applyAlignment="1">
      <alignment horizontal="left" vertical="center"/>
    </xf>
    <xf numFmtId="0" fontId="6" fillId="0" borderId="0" xfId="2" applyFont="1" applyAlignment="1">
      <alignment horizontal="left" vertical="center"/>
    </xf>
    <xf numFmtId="0" fontId="7" fillId="3" borderId="3" xfId="2" applyFont="1" applyFill="1" applyBorder="1" applyAlignment="1">
      <alignment vertical="center" wrapText="1"/>
    </xf>
    <xf numFmtId="0" fontId="6" fillId="2" borderId="4" xfId="2" applyFont="1" applyFill="1" applyBorder="1" applyAlignment="1">
      <alignment horizontal="left" vertical="center"/>
    </xf>
    <xf numFmtId="0" fontId="6" fillId="0" borderId="6" xfId="2" applyFont="1" applyBorder="1" applyAlignment="1">
      <alignment horizontal="left" vertical="center"/>
    </xf>
    <xf numFmtId="0" fontId="7" fillId="3" borderId="6" xfId="2" applyFont="1" applyFill="1" applyBorder="1" applyAlignment="1">
      <alignment vertical="center" wrapText="1"/>
    </xf>
    <xf numFmtId="0" fontId="6" fillId="0" borderId="8" xfId="2" applyFont="1" applyBorder="1" applyAlignment="1">
      <alignment horizontal="left" vertical="center"/>
    </xf>
    <xf numFmtId="0" fontId="7" fillId="3" borderId="8" xfId="2" applyFont="1" applyFill="1" applyBorder="1" applyAlignment="1">
      <alignment vertical="center" wrapText="1"/>
    </xf>
    <xf numFmtId="0" fontId="6" fillId="0" borderId="10" xfId="2" applyFont="1" applyBorder="1" applyAlignment="1">
      <alignment horizontal="left" vertical="center"/>
    </xf>
    <xf numFmtId="0" fontId="7" fillId="3" borderId="10" xfId="2" applyFont="1" applyFill="1" applyBorder="1" applyAlignment="1">
      <alignment vertical="center" wrapText="1"/>
    </xf>
    <xf numFmtId="0" fontId="6" fillId="0" borderId="5" xfId="2" applyFont="1" applyBorder="1" applyAlignment="1">
      <alignment horizontal="left" vertical="center"/>
    </xf>
    <xf numFmtId="0" fontId="6" fillId="0" borderId="7" xfId="2" applyFont="1" applyBorder="1" applyAlignment="1">
      <alignment horizontal="left" vertical="center"/>
    </xf>
    <xf numFmtId="0" fontId="6" fillId="0" borderId="9" xfId="2" applyFont="1" applyBorder="1" applyAlignment="1">
      <alignment horizontal="left" vertical="center"/>
    </xf>
    <xf numFmtId="0" fontId="7" fillId="0" borderId="8" xfId="2" applyFont="1" applyBorder="1" applyAlignment="1">
      <alignment horizontal="left" vertical="center"/>
    </xf>
    <xf numFmtId="0" fontId="6" fillId="0" borderId="6" xfId="2" applyFont="1" applyBorder="1" applyAlignment="1">
      <alignment vertical="center"/>
    </xf>
    <xf numFmtId="0" fontId="6" fillId="0" borderId="8" xfId="2" applyFont="1" applyBorder="1" applyAlignment="1">
      <alignment vertical="center"/>
    </xf>
    <xf numFmtId="0" fontId="6" fillId="0" borderId="1" xfId="2" applyFont="1" applyBorder="1" applyAlignment="1">
      <alignment vertical="center"/>
    </xf>
    <xf numFmtId="0" fontId="6" fillId="0" borderId="0" xfId="2" applyFont="1" applyAlignment="1">
      <alignment vertical="center"/>
    </xf>
    <xf numFmtId="0" fontId="6" fillId="0" borderId="3" xfId="2" applyFont="1" applyBorder="1" applyAlignment="1">
      <alignment vertical="center"/>
    </xf>
    <xf numFmtId="0" fontId="7" fillId="0" borderId="6" xfId="2" applyFont="1" applyBorder="1" applyAlignment="1">
      <alignment horizontal="left" vertical="center" wrapText="1" indent="1"/>
    </xf>
    <xf numFmtId="0" fontId="7" fillId="0" borderId="8" xfId="2" applyFont="1" applyBorder="1" applyAlignment="1">
      <alignment horizontal="left" vertical="center" wrapText="1" indent="1"/>
    </xf>
    <xf numFmtId="0" fontId="7" fillId="3" borderId="8" xfId="2" applyFont="1" applyFill="1" applyBorder="1" applyAlignment="1">
      <alignment horizontal="left" vertical="center" wrapText="1" indent="3"/>
    </xf>
    <xf numFmtId="0" fontId="7" fillId="0" borderId="8" xfId="2" applyFont="1" applyBorder="1" applyAlignment="1">
      <alignment horizontal="left" vertical="center" wrapText="1" indent="3"/>
    </xf>
    <xf numFmtId="0" fontId="7" fillId="0" borderId="10" xfId="2" applyFont="1" applyBorder="1" applyAlignment="1">
      <alignment horizontal="left" vertical="center" wrapText="1" indent="3"/>
    </xf>
    <xf numFmtId="0" fontId="9" fillId="0" borderId="6" xfId="1" applyFont="1" applyFill="1" applyBorder="1" applyAlignment="1">
      <alignment horizontal="left" vertical="center" wrapText="1"/>
    </xf>
    <xf numFmtId="0" fontId="7" fillId="0" borderId="8" xfId="2" applyFont="1" applyBorder="1" applyAlignment="1">
      <alignment vertical="center" wrapText="1"/>
    </xf>
    <xf numFmtId="0" fontId="3" fillId="0" borderId="0" xfId="2" applyFont="1" applyAlignment="1">
      <alignment horizontal="left" vertical="center" wrapText="1"/>
    </xf>
    <xf numFmtId="0" fontId="5" fillId="0" borderId="0" xfId="2" applyFont="1" applyAlignment="1">
      <alignment horizontal="left" vertical="center" wrapText="1"/>
    </xf>
    <xf numFmtId="0" fontId="17" fillId="0" borderId="0" xfId="2" applyFont="1" applyAlignment="1">
      <alignment horizontal="left" vertical="center" wrapText="1"/>
    </xf>
    <xf numFmtId="0" fontId="14" fillId="0" borderId="11" xfId="2" applyFont="1" applyBorder="1" applyAlignment="1">
      <alignment horizontal="left" vertical="center" wrapText="1"/>
    </xf>
    <xf numFmtId="0" fontId="16" fillId="0" borderId="12" xfId="2" applyFont="1" applyBorder="1" applyAlignment="1">
      <alignment horizontal="left" vertical="center" wrapText="1"/>
    </xf>
    <xf numFmtId="0" fontId="17" fillId="0" borderId="12" xfId="2" applyFont="1" applyBorder="1" applyAlignment="1">
      <alignment horizontal="left" vertical="center" wrapText="1"/>
    </xf>
    <xf numFmtId="0" fontId="18" fillId="4" borderId="12" xfId="2" applyFont="1" applyFill="1" applyBorder="1" applyAlignment="1">
      <alignment horizontal="left" vertical="center" wrapText="1"/>
    </xf>
    <xf numFmtId="0" fontId="6" fillId="0" borderId="2" xfId="2" applyFont="1" applyBorder="1" applyAlignment="1">
      <alignment vertical="center"/>
    </xf>
    <xf numFmtId="0" fontId="6" fillId="5" borderId="4" xfId="2" applyFont="1" applyFill="1" applyBorder="1" applyAlignment="1">
      <alignment horizontal="left" vertical="center"/>
    </xf>
    <xf numFmtId="0" fontId="6" fillId="2" borderId="8" xfId="2" applyFont="1" applyFill="1" applyBorder="1" applyAlignment="1">
      <alignment vertical="center"/>
    </xf>
    <xf numFmtId="0" fontId="3" fillId="0" borderId="8" xfId="2" applyFont="1" applyBorder="1" applyAlignment="1">
      <alignment horizontal="left" vertical="center"/>
    </xf>
    <xf numFmtId="0" fontId="6" fillId="5" borderId="8" xfId="2" applyFont="1" applyFill="1" applyBorder="1" applyAlignment="1">
      <alignment horizontal="left" vertical="center"/>
    </xf>
    <xf numFmtId="0" fontId="17" fillId="0" borderId="8" xfId="2" applyFont="1" applyBorder="1" applyAlignment="1">
      <alignment horizontal="left" vertical="center" wrapText="1"/>
    </xf>
    <xf numFmtId="0" fontId="6" fillId="5" borderId="10" xfId="2" applyFont="1" applyFill="1" applyBorder="1" applyAlignment="1">
      <alignment horizontal="left" vertical="center"/>
    </xf>
    <xf numFmtId="0" fontId="14" fillId="0" borderId="0" xfId="2" applyFont="1" applyAlignment="1">
      <alignment horizontal="left" vertical="center" wrapText="1"/>
    </xf>
    <xf numFmtId="0" fontId="18" fillId="4" borderId="0" xfId="2" applyFont="1" applyFill="1" applyAlignment="1">
      <alignment horizontal="left" vertical="center" wrapText="1"/>
    </xf>
    <xf numFmtId="0" fontId="6" fillId="2" borderId="0" xfId="2" applyFont="1" applyFill="1" applyAlignment="1">
      <alignment horizontal="left" vertical="center"/>
    </xf>
    <xf numFmtId="0" fontId="3" fillId="0" borderId="6" xfId="2" applyFont="1" applyBorder="1" applyAlignment="1">
      <alignment horizontal="left" vertical="center" wrapText="1"/>
    </xf>
    <xf numFmtId="0" fontId="5" fillId="0" borderId="6" xfId="2" applyFont="1" applyBorder="1" applyAlignment="1">
      <alignment horizontal="left" vertical="center" wrapText="1"/>
    </xf>
    <xf numFmtId="0" fontId="4" fillId="0" borderId="8" xfId="2" applyFont="1" applyBorder="1" applyAlignment="1">
      <alignment horizontal="left" vertical="center"/>
    </xf>
    <xf numFmtId="0" fontId="5" fillId="0" borderId="8" xfId="2" applyFont="1" applyBorder="1" applyAlignment="1">
      <alignment horizontal="left" vertical="center"/>
    </xf>
    <xf numFmtId="0" fontId="6" fillId="2" borderId="8" xfId="2" applyFont="1" applyFill="1" applyBorder="1" applyAlignment="1">
      <alignment horizontal="left" vertical="center"/>
    </xf>
    <xf numFmtId="0" fontId="3" fillId="0" borderId="10" xfId="2" applyFont="1" applyBorder="1" applyAlignment="1">
      <alignment horizontal="left" vertical="center"/>
    </xf>
    <xf numFmtId="0" fontId="3" fillId="0" borderId="5" xfId="2" applyFont="1" applyBorder="1" applyAlignment="1">
      <alignment horizontal="left" vertical="center"/>
    </xf>
    <xf numFmtId="0" fontId="4" fillId="0" borderId="6" xfId="2" applyFont="1" applyBorder="1" applyAlignment="1">
      <alignment horizontal="left" vertical="center"/>
    </xf>
    <xf numFmtId="0" fontId="3" fillId="0" borderId="6" xfId="2" applyFont="1" applyBorder="1" applyAlignment="1">
      <alignment horizontal="left" vertical="center"/>
    </xf>
    <xf numFmtId="0" fontId="8" fillId="0" borderId="8" xfId="1" applyFont="1" applyFill="1" applyBorder="1" applyAlignment="1">
      <alignment horizontal="left" vertical="center" wrapText="1" indent="1"/>
    </xf>
    <xf numFmtId="0" fontId="8" fillId="0" borderId="8" xfId="1" applyFont="1" applyFill="1" applyBorder="1" applyAlignment="1">
      <alignment horizontal="left" vertical="center" wrapText="1" indent="2"/>
    </xf>
    <xf numFmtId="0" fontId="3" fillId="0" borderId="7" xfId="2" applyFont="1" applyBorder="1" applyAlignment="1">
      <alignment horizontal="left" vertical="center"/>
    </xf>
    <xf numFmtId="0" fontId="16" fillId="0" borderId="8" xfId="2" applyFont="1" applyBorder="1" applyAlignment="1">
      <alignment horizontal="left" vertical="center" wrapText="1"/>
    </xf>
    <xf numFmtId="0" fontId="18" fillId="4" borderId="8" xfId="2" applyFont="1" applyFill="1" applyBorder="1" applyAlignment="1">
      <alignment horizontal="left" vertical="center" wrapText="1"/>
    </xf>
    <xf numFmtId="0" fontId="8" fillId="0" borderId="10" xfId="1" applyFont="1" applyFill="1" applyBorder="1" applyAlignment="1">
      <alignment horizontal="left" vertical="center" wrapText="1" indent="1"/>
    </xf>
    <xf numFmtId="0" fontId="8" fillId="0" borderId="8" xfId="1" applyFont="1" applyFill="1" applyBorder="1" applyAlignment="1">
      <alignment horizontal="left" vertical="center" wrapText="1" indent="3"/>
    </xf>
    <xf numFmtId="0" fontId="8" fillId="0" borderId="10" xfId="1" applyFont="1" applyFill="1" applyBorder="1" applyAlignment="1">
      <alignment horizontal="left" vertical="center" wrapText="1" indent="3"/>
    </xf>
    <xf numFmtId="0" fontId="17" fillId="0" borderId="10" xfId="2" applyFont="1" applyBorder="1" applyAlignment="1">
      <alignment horizontal="left" vertical="center" wrapText="1"/>
    </xf>
    <xf numFmtId="0" fontId="7" fillId="0" borderId="8" xfId="2" applyFont="1" applyBorder="1" applyAlignment="1">
      <alignment horizontal="left" vertical="center" indent="1"/>
    </xf>
    <xf numFmtId="0" fontId="7" fillId="0" borderId="8" xfId="2" applyFont="1" applyBorder="1" applyAlignment="1">
      <alignment horizontal="left" vertical="center" indent="3"/>
    </xf>
    <xf numFmtId="0" fontId="10" fillId="3" borderId="8" xfId="2" applyFont="1" applyFill="1" applyBorder="1" applyAlignment="1">
      <alignment vertical="center"/>
    </xf>
    <xf numFmtId="0" fontId="8" fillId="0" borderId="8" xfId="1" applyFont="1" applyFill="1" applyBorder="1" applyAlignment="1">
      <alignment horizontal="left" vertical="center" wrapText="1"/>
    </xf>
    <xf numFmtId="0" fontId="5" fillId="0" borderId="5" xfId="2" applyFont="1" applyBorder="1" applyAlignment="1">
      <alignment horizontal="left" vertical="center"/>
    </xf>
    <xf numFmtId="0" fontId="5" fillId="0" borderId="7" xfId="2" applyFont="1" applyBorder="1" applyAlignment="1">
      <alignment horizontal="left" vertical="center"/>
    </xf>
    <xf numFmtId="0" fontId="14" fillId="0" borderId="7" xfId="2" applyFont="1" applyBorder="1" applyAlignment="1">
      <alignment horizontal="left" vertical="center"/>
    </xf>
    <xf numFmtId="0" fontId="6" fillId="0" borderId="14" xfId="2" applyFont="1" applyBorder="1" applyAlignment="1">
      <alignment horizontal="left" vertical="center"/>
    </xf>
    <xf numFmtId="0" fontId="6" fillId="0" borderId="15" xfId="2" applyFont="1" applyBorder="1" applyAlignment="1">
      <alignment horizontal="left" vertical="center"/>
    </xf>
    <xf numFmtId="0" fontId="17" fillId="0" borderId="15" xfId="2" applyFont="1" applyBorder="1" applyAlignment="1">
      <alignment horizontal="left" vertical="center" wrapText="1"/>
    </xf>
    <xf numFmtId="0" fontId="7" fillId="3" borderId="15" xfId="2" applyFont="1" applyFill="1" applyBorder="1" applyAlignment="1">
      <alignment vertical="center" wrapText="1"/>
    </xf>
    <xf numFmtId="0" fontId="6" fillId="5" borderId="15" xfId="2" applyFont="1" applyFill="1" applyBorder="1" applyAlignment="1">
      <alignment horizontal="left" vertical="center"/>
    </xf>
    <xf numFmtId="0" fontId="8" fillId="0" borderId="15" xfId="1" applyFont="1" applyFill="1" applyBorder="1" applyAlignment="1">
      <alignment horizontal="left" vertical="center" wrapText="1" indent="3"/>
    </xf>
    <xf numFmtId="0" fontId="10" fillId="0" borderId="8" xfId="2" applyFont="1" applyBorder="1" applyAlignment="1">
      <alignment horizontal="left" vertical="center" wrapText="1"/>
    </xf>
    <xf numFmtId="0" fontId="6" fillId="0" borderId="7" xfId="0" applyFont="1" applyBorder="1"/>
    <xf numFmtId="0" fontId="6" fillId="0" borderId="8" xfId="0" applyFont="1" applyBorder="1"/>
    <xf numFmtId="0" fontId="17" fillId="0" borderId="8" xfId="2" applyFont="1" applyBorder="1" applyAlignment="1">
      <alignment horizontal="left" vertical="center"/>
    </xf>
    <xf numFmtId="0" fontId="6" fillId="0" borderId="8" xfId="0" applyFont="1" applyBorder="1" applyAlignment="1">
      <alignment wrapText="1"/>
    </xf>
    <xf numFmtId="0" fontId="18" fillId="0" borderId="8" xfId="2" applyFont="1" applyBorder="1" applyAlignment="1">
      <alignment horizontal="left" vertical="center" wrapText="1"/>
    </xf>
    <xf numFmtId="0" fontId="5" fillId="0" borderId="5" xfId="2" applyFont="1" applyBorder="1" applyAlignment="1">
      <alignment horizontal="left" vertical="center" wrapText="1"/>
    </xf>
    <xf numFmtId="0" fontId="4" fillId="0" borderId="6" xfId="2" applyFont="1" applyBorder="1" applyAlignment="1">
      <alignment horizontal="left" vertical="center" wrapText="1"/>
    </xf>
    <xf numFmtId="0" fontId="7" fillId="0" borderId="8" xfId="2" applyFont="1" applyBorder="1" applyAlignment="1">
      <alignment vertical="center"/>
    </xf>
    <xf numFmtId="0" fontId="15" fillId="0" borderId="8" xfId="0" applyFont="1" applyBorder="1" applyAlignment="1">
      <alignment vertical="center"/>
    </xf>
    <xf numFmtId="0" fontId="15" fillId="0" borderId="8" xfId="0" applyFont="1" applyBorder="1" applyAlignment="1">
      <alignment vertical="center" wrapText="1"/>
    </xf>
    <xf numFmtId="0" fontId="6" fillId="0" borderId="8" xfId="0" applyFont="1" applyBorder="1" applyAlignment="1">
      <alignment vertical="center"/>
    </xf>
    <xf numFmtId="0" fontId="4" fillId="0" borderId="6" xfId="2" applyFont="1" applyBorder="1" applyAlignment="1">
      <alignment vertical="center"/>
    </xf>
    <xf numFmtId="0" fontId="7" fillId="3" borderId="8" xfId="2" applyFont="1" applyFill="1" applyBorder="1" applyAlignment="1">
      <alignment horizontal="center" vertical="center" wrapText="1"/>
    </xf>
    <xf numFmtId="0" fontId="6" fillId="0" borderId="8" xfId="2" applyFont="1" applyBorder="1" applyAlignment="1">
      <alignment horizontal="center" vertical="center"/>
    </xf>
    <xf numFmtId="0" fontId="17" fillId="0" borderId="0" xfId="2" applyFont="1" applyAlignment="1">
      <alignment horizontal="left" vertical="center"/>
    </xf>
    <xf numFmtId="0" fontId="15" fillId="0" borderId="0" xfId="2" applyFont="1" applyAlignment="1">
      <alignment horizontal="left" vertical="center"/>
    </xf>
    <xf numFmtId="0" fontId="14" fillId="0" borderId="0" xfId="2" applyFont="1" applyAlignment="1">
      <alignment horizontal="left" vertical="center"/>
    </xf>
    <xf numFmtId="0" fontId="27" fillId="0" borderId="0" xfId="2" applyFont="1" applyAlignment="1">
      <alignment vertical="center"/>
    </xf>
    <xf numFmtId="0" fontId="15" fillId="0" borderId="0" xfId="2" applyFont="1" applyAlignment="1">
      <alignment vertical="center"/>
    </xf>
    <xf numFmtId="165" fontId="6" fillId="0" borderId="0" xfId="5" applyFont="1" applyFill="1" applyAlignment="1">
      <alignment horizontal="left" vertical="center"/>
    </xf>
    <xf numFmtId="165" fontId="15" fillId="0" borderId="0" xfId="5" applyFont="1" applyFill="1" applyAlignment="1">
      <alignment horizontal="left" vertical="center"/>
    </xf>
    <xf numFmtId="0" fontId="15" fillId="8" borderId="27" xfId="2" applyFont="1" applyFill="1" applyBorder="1" applyAlignment="1">
      <alignment vertical="center"/>
    </xf>
    <xf numFmtId="0" fontId="15" fillId="6" borderId="28" xfId="2" applyFont="1" applyFill="1" applyBorder="1" applyAlignment="1">
      <alignment vertical="center"/>
    </xf>
    <xf numFmtId="0" fontId="15" fillId="8" borderId="29" xfId="2" applyFont="1" applyFill="1" applyBorder="1" applyAlignment="1">
      <alignment vertical="center"/>
    </xf>
    <xf numFmtId="166" fontId="15" fillId="0" borderId="0" xfId="5" applyNumberFormat="1" applyFont="1" applyFill="1" applyAlignment="1">
      <alignment horizontal="left" vertical="center"/>
    </xf>
    <xf numFmtId="0" fontId="6" fillId="0" borderId="0" xfId="6" applyFont="1"/>
    <xf numFmtId="0" fontId="7" fillId="0" borderId="30" xfId="2" applyFont="1" applyBorder="1" applyAlignment="1" applyProtection="1">
      <alignment vertical="center"/>
      <protection locked="0"/>
    </xf>
    <xf numFmtId="0" fontId="15" fillId="0" borderId="31" xfId="2" applyFont="1" applyBorder="1" applyAlignment="1">
      <alignment horizontal="left" vertical="center"/>
    </xf>
    <xf numFmtId="0" fontId="7" fillId="0" borderId="32" xfId="2" applyFont="1" applyBorder="1" applyAlignment="1">
      <alignment vertical="center"/>
    </xf>
    <xf numFmtId="0" fontId="15" fillId="0" borderId="33" xfId="2" applyFont="1" applyBorder="1" applyAlignment="1">
      <alignment horizontal="left" vertical="center"/>
    </xf>
    <xf numFmtId="0" fontId="6" fillId="0" borderId="0" xfId="2" applyFont="1" applyAlignment="1">
      <alignment horizontal="right" vertical="center"/>
    </xf>
    <xf numFmtId="0" fontId="41" fillId="0" borderId="0" xfId="7" applyFont="1"/>
    <xf numFmtId="165" fontId="6" fillId="0" borderId="0" xfId="5" applyFont="1"/>
    <xf numFmtId="0" fontId="14" fillId="9" borderId="31" xfId="6" applyFont="1" applyFill="1" applyBorder="1" applyAlignment="1">
      <alignment vertical="center"/>
    </xf>
    <xf numFmtId="0" fontId="16" fillId="0" borderId="0" xfId="2" applyFont="1" applyAlignment="1">
      <alignment vertical="center"/>
    </xf>
    <xf numFmtId="165" fontId="6" fillId="0" borderId="0" xfId="5" applyFont="1" applyAlignment="1">
      <alignment horizontal="right"/>
    </xf>
    <xf numFmtId="165" fontId="6" fillId="0" borderId="0" xfId="6" applyNumberFormat="1" applyFont="1"/>
    <xf numFmtId="0" fontId="41" fillId="0" borderId="0" xfId="7" applyNumberFormat="1" applyFont="1"/>
    <xf numFmtId="43" fontId="6" fillId="0" borderId="0" xfId="6" applyNumberFormat="1" applyFont="1"/>
    <xf numFmtId="0" fontId="15" fillId="0" borderId="0" xfId="6" applyFont="1"/>
    <xf numFmtId="0" fontId="42" fillId="0" borderId="40" xfId="6" applyFont="1" applyBorder="1"/>
    <xf numFmtId="165" fontId="14" fillId="0" borderId="41" xfId="5" applyFont="1" applyBorder="1"/>
    <xf numFmtId="0" fontId="43" fillId="0" borderId="0" xfId="6" applyFont="1"/>
    <xf numFmtId="0" fontId="14" fillId="6" borderId="0" xfId="6" applyFont="1" applyFill="1" applyAlignment="1">
      <alignment vertical="center"/>
    </xf>
    <xf numFmtId="0" fontId="15" fillId="6" borderId="0" xfId="2" applyFont="1" applyFill="1" applyAlignment="1">
      <alignment horizontal="left" vertical="center"/>
    </xf>
    <xf numFmtId="165" fontId="15" fillId="6" borderId="0" xfId="5" applyFont="1" applyFill="1" applyBorder="1" applyAlignment="1">
      <alignment horizontal="left" vertical="center"/>
    </xf>
    <xf numFmtId="0" fontId="14" fillId="6" borderId="25" xfId="2" applyFont="1" applyFill="1" applyBorder="1" applyAlignment="1">
      <alignment horizontal="left" vertical="center"/>
    </xf>
    <xf numFmtId="165" fontId="14" fillId="6" borderId="25" xfId="5" applyFont="1" applyFill="1" applyBorder="1" applyAlignment="1">
      <alignment horizontal="left" vertical="center"/>
    </xf>
    <xf numFmtId="0" fontId="15" fillId="6" borderId="25" xfId="2" applyFont="1" applyFill="1" applyBorder="1" applyAlignment="1">
      <alignment horizontal="left" vertical="center"/>
    </xf>
    <xf numFmtId="165" fontId="15" fillId="6" borderId="25" xfId="5" applyFont="1" applyFill="1" applyBorder="1" applyAlignment="1">
      <alignment horizontal="left" vertical="center"/>
    </xf>
    <xf numFmtId="0" fontId="15" fillId="6" borderId="25" xfId="6" applyFont="1" applyFill="1" applyBorder="1"/>
    <xf numFmtId="0" fontId="15" fillId="6" borderId="42" xfId="2" applyFont="1" applyFill="1" applyBorder="1" applyAlignment="1">
      <alignment horizontal="left" vertical="center"/>
    </xf>
    <xf numFmtId="165" fontId="15" fillId="6" borderId="42" xfId="5" applyFont="1" applyFill="1" applyBorder="1" applyAlignment="1">
      <alignment horizontal="left" vertical="center"/>
    </xf>
    <xf numFmtId="43" fontId="43" fillId="0" borderId="0" xfId="6" applyNumberFormat="1" applyFont="1"/>
    <xf numFmtId="166" fontId="43" fillId="0" borderId="0" xfId="6" applyNumberFormat="1" applyFont="1"/>
    <xf numFmtId="0" fontId="14" fillId="0" borderId="44" xfId="6" applyFont="1" applyBorder="1"/>
    <xf numFmtId="165" fontId="14" fillId="0" borderId="0" xfId="5" applyFont="1" applyBorder="1"/>
    <xf numFmtId="0" fontId="14" fillId="0" borderId="0" xfId="6" applyFont="1"/>
    <xf numFmtId="0" fontId="14" fillId="0" borderId="40" xfId="6" applyFont="1" applyBorder="1"/>
    <xf numFmtId="0" fontId="47" fillId="0" borderId="0" xfId="2" applyFont="1" applyAlignment="1">
      <alignment horizontal="left" vertical="center"/>
    </xf>
    <xf numFmtId="0" fontId="48" fillId="0" borderId="0" xfId="2" applyFont="1" applyAlignment="1">
      <alignment horizontal="left" vertical="center"/>
    </xf>
    <xf numFmtId="0" fontId="49" fillId="0" borderId="0" xfId="2" applyFont="1" applyAlignment="1">
      <alignment horizontal="left" vertical="center"/>
    </xf>
    <xf numFmtId="0" fontId="49" fillId="3" borderId="45" xfId="2" applyFont="1" applyFill="1" applyBorder="1" applyAlignment="1">
      <alignment horizontal="left" vertical="center"/>
    </xf>
    <xf numFmtId="0" fontId="6" fillId="10" borderId="0" xfId="2" applyFont="1" applyFill="1" applyAlignment="1">
      <alignment horizontal="left" vertical="center"/>
    </xf>
    <xf numFmtId="0" fontId="50" fillId="2" borderId="45" xfId="2" applyFont="1" applyFill="1" applyBorder="1" applyAlignment="1">
      <alignment horizontal="left" vertical="center"/>
    </xf>
    <xf numFmtId="0" fontId="50" fillId="0" borderId="45" xfId="2" applyFont="1" applyBorder="1" applyAlignment="1">
      <alignment horizontal="left" vertical="center"/>
    </xf>
    <xf numFmtId="0" fontId="48" fillId="0" borderId="0" xfId="2" quotePrefix="1" applyFont="1" applyAlignment="1">
      <alignment horizontal="left" vertical="center"/>
    </xf>
    <xf numFmtId="0" fontId="24" fillId="0" borderId="0" xfId="2" applyFont="1" applyAlignment="1" applyProtection="1">
      <alignment vertical="center"/>
      <protection locked="0"/>
    </xf>
    <xf numFmtId="0" fontId="48" fillId="0" borderId="0" xfId="2" applyFont="1" applyAlignment="1">
      <alignment vertical="center"/>
    </xf>
    <xf numFmtId="0" fontId="51" fillId="0" borderId="0" xfId="2" applyFont="1" applyAlignment="1">
      <alignment horizontal="left" vertical="center"/>
    </xf>
    <xf numFmtId="0" fontId="4" fillId="0" borderId="31" xfId="2" applyFont="1" applyBorder="1" applyAlignment="1" applyProtection="1">
      <alignment horizontal="left" vertical="center"/>
      <protection locked="0"/>
    </xf>
    <xf numFmtId="0" fontId="3" fillId="0" borderId="31" xfId="2" applyFont="1" applyBorder="1" applyAlignment="1">
      <alignment horizontal="left" vertical="center"/>
    </xf>
    <xf numFmtId="0" fontId="4" fillId="0" borderId="31" xfId="2" applyFont="1" applyBorder="1" applyAlignment="1">
      <alignment horizontal="left" vertical="center"/>
    </xf>
    <xf numFmtId="0" fontId="5" fillId="0" borderId="31" xfId="2" applyFont="1" applyBorder="1" applyAlignment="1">
      <alignment horizontal="left" vertical="center"/>
    </xf>
    <xf numFmtId="0" fontId="52" fillId="0" borderId="39" xfId="2" applyFont="1" applyBorder="1" applyAlignment="1">
      <alignment vertical="center"/>
    </xf>
    <xf numFmtId="0" fontId="16" fillId="0" borderId="30" xfId="2" applyFont="1" applyBorder="1" applyAlignment="1" applyProtection="1">
      <alignment vertical="center"/>
      <protection locked="0"/>
    </xf>
    <xf numFmtId="0" fontId="6" fillId="0" borderId="31" xfId="2" applyFont="1" applyBorder="1" applyAlignment="1">
      <alignment horizontal="left" vertical="center"/>
    </xf>
    <xf numFmtId="0" fontId="7" fillId="0" borderId="31" xfId="2" applyFont="1" applyBorder="1" applyAlignment="1">
      <alignment horizontal="left" vertical="center"/>
    </xf>
    <xf numFmtId="0" fontId="53" fillId="0" borderId="0" xfId="2" applyFont="1" applyAlignment="1">
      <alignment horizontal="left" vertical="center"/>
    </xf>
    <xf numFmtId="0" fontId="7" fillId="0" borderId="39" xfId="2" applyFont="1" applyBorder="1" applyAlignment="1" applyProtection="1">
      <alignment horizontal="left" vertical="center" indent="2"/>
      <protection locked="0"/>
    </xf>
    <xf numFmtId="0" fontId="7" fillId="3" borderId="46" xfId="2" applyFont="1" applyFill="1" applyBorder="1" applyAlignment="1">
      <alignment vertical="center"/>
    </xf>
    <xf numFmtId="0" fontId="15" fillId="2" borderId="47" xfId="2" applyFont="1" applyFill="1" applyBorder="1" applyAlignment="1">
      <alignment horizontal="left" vertical="center"/>
    </xf>
    <xf numFmtId="0" fontId="7" fillId="0" borderId="46" xfId="2" applyFont="1" applyBorder="1" applyAlignment="1">
      <alignment vertical="center"/>
    </xf>
    <xf numFmtId="0" fontId="7" fillId="0" borderId="30" xfId="2" applyFont="1" applyBorder="1" applyAlignment="1" applyProtection="1">
      <alignment horizontal="left" vertical="center" indent="2"/>
      <protection locked="0"/>
    </xf>
    <xf numFmtId="0" fontId="15" fillId="2" borderId="33" xfId="2" applyFont="1" applyFill="1" applyBorder="1" applyAlignment="1">
      <alignment horizontal="left" vertical="center"/>
    </xf>
    <xf numFmtId="167" fontId="7" fillId="3" borderId="46" xfId="2" applyNumberFormat="1" applyFont="1" applyFill="1" applyBorder="1" applyAlignment="1">
      <alignment vertical="center"/>
    </xf>
    <xf numFmtId="0" fontId="6" fillId="11" borderId="44" xfId="2" applyFont="1" applyFill="1" applyBorder="1" applyAlignment="1">
      <alignment horizontal="left" vertical="center"/>
    </xf>
    <xf numFmtId="0" fontId="7" fillId="0" borderId="39" xfId="2" applyFont="1" applyBorder="1" applyAlignment="1" applyProtection="1">
      <alignment horizontal="left" vertical="center" wrapText="1" indent="2"/>
      <protection locked="0"/>
    </xf>
    <xf numFmtId="0" fontId="7" fillId="3" borderId="0" xfId="2" applyFont="1" applyFill="1" applyAlignment="1">
      <alignment vertical="center"/>
    </xf>
    <xf numFmtId="167" fontId="7" fillId="3" borderId="0" xfId="2" applyNumberFormat="1" applyFont="1" applyFill="1" applyAlignment="1">
      <alignment vertical="center"/>
    </xf>
    <xf numFmtId="0" fontId="54" fillId="3" borderId="28" xfId="2" applyFont="1" applyFill="1" applyBorder="1" applyAlignment="1">
      <alignment vertical="center"/>
    </xf>
    <xf numFmtId="0" fontId="7" fillId="0" borderId="48" xfId="2" applyFont="1" applyBorder="1" applyAlignment="1" applyProtection="1">
      <alignment horizontal="left" vertical="center" wrapText="1" indent="2"/>
      <protection locked="0"/>
    </xf>
    <xf numFmtId="0" fontId="15" fillId="0" borderId="25" xfId="2" applyFont="1" applyBorder="1" applyAlignment="1">
      <alignment horizontal="left" vertical="center"/>
    </xf>
    <xf numFmtId="0" fontId="15" fillId="2" borderId="25" xfId="2" applyFont="1" applyFill="1" applyBorder="1" applyAlignment="1">
      <alignment horizontal="left" vertical="center"/>
    </xf>
    <xf numFmtId="0" fontId="15" fillId="2" borderId="0" xfId="2" applyFont="1" applyFill="1" applyAlignment="1">
      <alignment horizontal="left" vertical="center"/>
    </xf>
    <xf numFmtId="0" fontId="15" fillId="0" borderId="48" xfId="2" applyFont="1" applyBorder="1" applyAlignment="1">
      <alignment horizontal="left" vertical="center"/>
    </xf>
    <xf numFmtId="0" fontId="15" fillId="2" borderId="49" xfId="2" applyFont="1" applyFill="1" applyBorder="1" applyAlignment="1">
      <alignment horizontal="left" vertical="center"/>
    </xf>
    <xf numFmtId="0" fontId="22" fillId="3" borderId="31" xfId="3" applyFont="1" applyFill="1" applyBorder="1" applyAlignment="1">
      <alignment vertical="center"/>
    </xf>
    <xf numFmtId="0" fontId="55" fillId="2" borderId="31" xfId="2" applyFont="1" applyFill="1" applyBorder="1" applyAlignment="1">
      <alignment vertical="center"/>
    </xf>
    <xf numFmtId="0" fontId="23" fillId="0" borderId="50" xfId="4" applyFont="1" applyFill="1" applyBorder="1" applyAlignment="1" applyProtection="1">
      <alignment vertical="center"/>
      <protection locked="0"/>
    </xf>
    <xf numFmtId="0" fontId="6" fillId="0" borderId="51" xfId="2" applyFont="1" applyBorder="1" applyAlignment="1">
      <alignment horizontal="left" vertical="center"/>
    </xf>
    <xf numFmtId="0" fontId="7" fillId="0" borderId="0" xfId="2" applyFont="1" applyAlignment="1">
      <alignment vertical="center"/>
    </xf>
    <xf numFmtId="0" fontId="6" fillId="0" borderId="44" xfId="2" applyFont="1" applyBorder="1" applyAlignment="1">
      <alignment horizontal="left" vertical="center"/>
    </xf>
    <xf numFmtId="0" fontId="55" fillId="0" borderId="0" xfId="2" applyFont="1" applyAlignment="1">
      <alignment vertical="center"/>
    </xf>
    <xf numFmtId="0" fontId="52" fillId="0" borderId="0" xfId="2" applyFont="1" applyAlignment="1">
      <alignment vertical="center"/>
    </xf>
    <xf numFmtId="0" fontId="7" fillId="0" borderId="0" xfId="2" applyFont="1" applyAlignment="1">
      <alignment horizontal="left" vertical="center" indent="1"/>
    </xf>
    <xf numFmtId="0" fontId="7" fillId="3" borderId="38" xfId="2" applyFont="1" applyFill="1" applyBorder="1" applyAlignment="1">
      <alignment vertical="center" wrapText="1"/>
    </xf>
    <xf numFmtId="0" fontId="55" fillId="2" borderId="38" xfId="2" applyFont="1" applyFill="1" applyBorder="1" applyAlignment="1">
      <alignment vertical="center"/>
    </xf>
    <xf numFmtId="0" fontId="7" fillId="0" borderId="31" xfId="2" applyFont="1" applyBorder="1" applyAlignment="1">
      <alignment horizontal="left" vertical="center" indent="1"/>
    </xf>
    <xf numFmtId="0" fontId="55" fillId="2" borderId="0" xfId="2" applyFont="1" applyFill="1" applyAlignment="1">
      <alignment vertical="center"/>
    </xf>
    <xf numFmtId="0" fontId="10" fillId="0" borderId="39" xfId="2" applyFont="1" applyBorder="1" applyAlignment="1" applyProtection="1">
      <alignment horizontal="left" vertical="center" indent="2"/>
      <protection locked="0"/>
    </xf>
    <xf numFmtId="0" fontId="7" fillId="0" borderId="39" xfId="2" applyFont="1" applyBorder="1" applyAlignment="1" applyProtection="1">
      <alignment horizontal="left" vertical="center" indent="4"/>
      <protection locked="0"/>
    </xf>
    <xf numFmtId="0" fontId="7" fillId="0" borderId="39" xfId="2" applyFont="1" applyBorder="1" applyAlignment="1" applyProtection="1">
      <alignment horizontal="left" vertical="center" indent="6"/>
      <protection locked="0"/>
    </xf>
    <xf numFmtId="0" fontId="15" fillId="0" borderId="52" xfId="2" applyFont="1" applyBorder="1" applyAlignment="1">
      <alignment horizontal="left" vertical="center"/>
    </xf>
    <xf numFmtId="0" fontId="15" fillId="2" borderId="28" xfId="2" applyFont="1" applyFill="1" applyBorder="1" applyAlignment="1">
      <alignment horizontal="left" vertical="center"/>
    </xf>
    <xf numFmtId="0" fontId="56" fillId="0" borderId="25" xfId="4" applyFont="1" applyFill="1" applyBorder="1" applyAlignment="1" applyProtection="1">
      <alignment horizontal="left" vertical="center" indent="2"/>
      <protection locked="0"/>
    </xf>
    <xf numFmtId="0" fontId="7" fillId="3" borderId="25" xfId="2" applyFont="1" applyFill="1" applyBorder="1" applyAlignment="1">
      <alignment vertical="center"/>
    </xf>
    <xf numFmtId="0" fontId="7" fillId="0" borderId="0" xfId="2" applyFont="1" applyAlignment="1" applyProtection="1">
      <alignment horizontal="left" vertical="center" indent="4"/>
      <protection locked="0"/>
    </xf>
    <xf numFmtId="168" fontId="7" fillId="3" borderId="0" xfId="5" applyNumberFormat="1" applyFont="1" applyFill="1" applyBorder="1" applyAlignment="1">
      <alignment vertical="center"/>
    </xf>
    <xf numFmtId="0" fontId="7" fillId="0" borderId="31" xfId="2" applyFont="1" applyBorder="1" applyAlignment="1" applyProtection="1">
      <alignment horizontal="left" vertical="center" indent="4"/>
      <protection locked="0"/>
    </xf>
    <xf numFmtId="0" fontId="15" fillId="2" borderId="31" xfId="2" applyFont="1" applyFill="1" applyBorder="1" applyAlignment="1">
      <alignment horizontal="left" vertical="center"/>
    </xf>
    <xf numFmtId="0" fontId="23" fillId="0" borderId="30" xfId="4" applyFont="1" applyFill="1" applyBorder="1" applyAlignment="1" applyProtection="1">
      <alignment horizontal="left" vertical="center" wrapText="1"/>
      <protection locked="0"/>
    </xf>
    <xf numFmtId="0" fontId="7" fillId="0" borderId="31" xfId="2" applyFont="1" applyBorder="1" applyAlignment="1">
      <alignment vertical="center"/>
    </xf>
    <xf numFmtId="0" fontId="7" fillId="0" borderId="30" xfId="2" applyFont="1" applyBorder="1" applyAlignment="1" applyProtection="1">
      <alignment horizontal="left" vertical="center" indent="4"/>
      <protection locked="0"/>
    </xf>
    <xf numFmtId="0" fontId="16" fillId="0" borderId="51" xfId="2" applyFont="1" applyBorder="1" applyAlignment="1" applyProtection="1">
      <alignment vertical="center"/>
      <protection locked="0"/>
    </xf>
    <xf numFmtId="0" fontId="20" fillId="0" borderId="44" xfId="2" applyFont="1" applyBorder="1" applyAlignment="1">
      <alignment horizontal="left" vertical="center"/>
    </xf>
    <xf numFmtId="0" fontId="57" fillId="0" borderId="44" xfId="2" applyFont="1" applyBorder="1" applyAlignment="1">
      <alignment vertical="center"/>
    </xf>
    <xf numFmtId="0" fontId="58" fillId="0" borderId="0" xfId="2" applyFont="1" applyAlignment="1">
      <alignment vertical="center"/>
    </xf>
    <xf numFmtId="0" fontId="59" fillId="0" borderId="0" xfId="2" applyFont="1" applyAlignment="1">
      <alignment vertical="center"/>
    </xf>
    <xf numFmtId="0" fontId="7" fillId="6" borderId="0" xfId="2" applyFont="1" applyFill="1" applyAlignment="1">
      <alignment horizontal="left" vertical="center"/>
    </xf>
    <xf numFmtId="0" fontId="6" fillId="6" borderId="0" xfId="2" applyFont="1" applyFill="1" applyAlignment="1">
      <alignment horizontal="left" vertical="center"/>
    </xf>
    <xf numFmtId="0" fontId="6" fillId="6" borderId="0" xfId="2" applyFont="1" applyFill="1" applyAlignment="1">
      <alignment vertical="center"/>
    </xf>
    <xf numFmtId="0" fontId="29" fillId="6" borderId="0" xfId="2" applyFont="1" applyFill="1" applyAlignment="1">
      <alignment vertical="center"/>
    </xf>
    <xf numFmtId="0" fontId="10" fillId="6" borderId="0" xfId="2" applyFont="1" applyFill="1" applyAlignment="1">
      <alignment vertical="center"/>
    </xf>
    <xf numFmtId="0" fontId="62" fillId="0" borderId="0" xfId="6" applyFont="1"/>
    <xf numFmtId="0" fontId="10" fillId="10" borderId="0" xfId="2" applyFont="1" applyFill="1" applyAlignment="1">
      <alignment vertical="center"/>
    </xf>
    <xf numFmtId="0" fontId="22" fillId="10" borderId="0" xfId="4" applyFont="1" applyFill="1" applyBorder="1" applyAlignment="1"/>
    <xf numFmtId="0" fontId="50" fillId="2" borderId="45" xfId="2" applyFont="1" applyFill="1" applyBorder="1" applyAlignment="1">
      <alignment horizontal="left" vertical="center" wrapText="1"/>
    </xf>
    <xf numFmtId="0" fontId="49" fillId="10" borderId="0" xfId="2" applyFont="1" applyFill="1" applyAlignment="1">
      <alignment horizontal="left" vertical="center"/>
    </xf>
    <xf numFmtId="0" fontId="22" fillId="6" borderId="0" xfId="3" applyFont="1" applyFill="1" applyBorder="1" applyAlignment="1"/>
    <xf numFmtId="0" fontId="22" fillId="0" borderId="0" xfId="3" applyFont="1" applyFill="1" applyBorder="1" applyAlignment="1"/>
    <xf numFmtId="0" fontId="20" fillId="6" borderId="58" xfId="2" applyFont="1" applyFill="1" applyBorder="1" applyAlignment="1">
      <alignment vertical="center" wrapText="1"/>
    </xf>
    <xf numFmtId="0" fontId="15" fillId="0" borderId="0" xfId="2" applyFont="1" applyAlignment="1">
      <alignment vertical="center" wrapText="1"/>
    </xf>
    <xf numFmtId="0" fontId="20" fillId="6" borderId="24" xfId="2" applyFont="1" applyFill="1" applyBorder="1" applyAlignment="1">
      <alignment vertical="center" wrapText="1"/>
    </xf>
    <xf numFmtId="0" fontId="15" fillId="6" borderId="25" xfId="2" applyFont="1" applyFill="1" applyBorder="1" applyAlignment="1">
      <alignment vertical="center" wrapText="1"/>
    </xf>
    <xf numFmtId="0" fontId="15" fillId="6" borderId="59" xfId="2" applyFont="1" applyFill="1" applyBorder="1" applyAlignment="1">
      <alignment vertical="center" wrapText="1"/>
    </xf>
    <xf numFmtId="0" fontId="15" fillId="6" borderId="60" xfId="2" applyFont="1" applyFill="1" applyBorder="1" applyAlignment="1">
      <alignment vertical="center" wrapText="1"/>
    </xf>
    <xf numFmtId="0" fontId="15" fillId="6" borderId="0" xfId="2" applyFont="1" applyFill="1" applyAlignment="1">
      <alignment vertical="center" wrapText="1"/>
    </xf>
    <xf numFmtId="0" fontId="17" fillId="6" borderId="60" xfId="2" applyFont="1" applyFill="1" applyBorder="1" applyAlignment="1">
      <alignment vertical="center" wrapText="1"/>
    </xf>
    <xf numFmtId="0" fontId="17" fillId="6" borderId="61" xfId="2" applyFont="1" applyFill="1" applyBorder="1" applyAlignment="1">
      <alignment vertical="center" wrapText="1"/>
    </xf>
    <xf numFmtId="0" fontId="15" fillId="6" borderId="28" xfId="2" applyFont="1" applyFill="1" applyBorder="1" applyAlignment="1">
      <alignment vertical="center" wrapText="1"/>
    </xf>
    <xf numFmtId="0" fontId="15" fillId="0" borderId="37" xfId="2" applyFont="1" applyBorder="1" applyAlignment="1">
      <alignment horizontal="left" vertical="center"/>
    </xf>
    <xf numFmtId="0" fontId="7" fillId="0" borderId="37" xfId="2" applyFont="1" applyBorder="1" applyAlignment="1">
      <alignment vertical="center"/>
    </xf>
    <xf numFmtId="0" fontId="6" fillId="0" borderId="0" xfId="6" applyFont="1" applyAlignment="1">
      <alignment wrapText="1"/>
    </xf>
    <xf numFmtId="0" fontId="10" fillId="0" borderId="8" xfId="2" applyFont="1" applyBorder="1" applyAlignment="1">
      <alignment horizontal="left" vertical="center"/>
    </xf>
    <xf numFmtId="0" fontId="6" fillId="0" borderId="8" xfId="0" applyFont="1" applyBorder="1" applyAlignment="1">
      <alignment horizontal="left" vertical="center"/>
    </xf>
    <xf numFmtId="0" fontId="6" fillId="0" borderId="8" xfId="0" applyFont="1" applyBorder="1" applyAlignment="1">
      <alignment horizontal="left" vertical="center" wrapText="1"/>
    </xf>
    <xf numFmtId="0" fontId="15" fillId="0" borderId="8" xfId="0" applyFont="1" applyBorder="1" applyAlignment="1">
      <alignment horizontal="left" vertical="center"/>
    </xf>
    <xf numFmtId="0" fontId="64" fillId="0" borderId="0" xfId="0" applyFont="1"/>
    <xf numFmtId="0" fontId="47" fillId="0" borderId="0" xfId="0" applyFont="1"/>
    <xf numFmtId="0" fontId="47" fillId="0" borderId="9" xfId="0" applyFont="1" applyBorder="1"/>
    <xf numFmtId="0" fontId="47" fillId="0" borderId="10" xfId="0" applyFont="1" applyBorder="1"/>
    <xf numFmtId="0" fontId="47" fillId="0" borderId="8" xfId="0" applyFont="1" applyBorder="1"/>
    <xf numFmtId="0" fontId="42" fillId="0" borderId="9" xfId="0" applyFont="1" applyBorder="1"/>
    <xf numFmtId="0" fontId="42" fillId="0" borderId="0" xfId="0" applyFont="1"/>
    <xf numFmtId="0" fontId="47" fillId="0" borderId="7" xfId="0" applyFont="1" applyBorder="1"/>
    <xf numFmtId="0" fontId="42" fillId="0" borderId="7" xfId="0" applyFont="1" applyBorder="1" applyAlignment="1">
      <alignment horizontal="left" vertical="center" wrapText="1"/>
    </xf>
    <xf numFmtId="0" fontId="42" fillId="0" borderId="7" xfId="0" applyFont="1" applyBorder="1"/>
    <xf numFmtId="0" fontId="47" fillId="0" borderId="15" xfId="0" applyFont="1" applyBorder="1"/>
    <xf numFmtId="0" fontId="47" fillId="0" borderId="0" xfId="0" applyFont="1" applyAlignment="1">
      <alignment horizontal="left"/>
    </xf>
    <xf numFmtId="0" fontId="47" fillId="0" borderId="10" xfId="0" applyFont="1" applyBorder="1" applyAlignment="1">
      <alignment horizontal="left"/>
    </xf>
    <xf numFmtId="0" fontId="65" fillId="0" borderId="0" xfId="0" applyFont="1"/>
    <xf numFmtId="0" fontId="47" fillId="0" borderId="8" xfId="0" applyFont="1" applyBorder="1" applyAlignment="1">
      <alignment vertical="center"/>
    </xf>
    <xf numFmtId="0" fontId="42" fillId="0" borderId="7" xfId="0" applyFont="1" applyBorder="1" applyAlignment="1">
      <alignment vertical="center"/>
    </xf>
    <xf numFmtId="0" fontId="58" fillId="6" borderId="0" xfId="2" applyFont="1" applyFill="1" applyAlignment="1">
      <alignment vertical="center"/>
    </xf>
    <xf numFmtId="0" fontId="47" fillId="6" borderId="0" xfId="2" applyFont="1" applyFill="1" applyAlignment="1">
      <alignment horizontal="left" vertical="center"/>
    </xf>
    <xf numFmtId="0" fontId="58" fillId="6" borderId="0" xfId="2" applyFont="1" applyFill="1" applyAlignment="1">
      <alignment horizontal="left" vertical="center"/>
    </xf>
    <xf numFmtId="0" fontId="59" fillId="6" borderId="0" xfId="2" applyFont="1" applyFill="1" applyAlignment="1">
      <alignment horizontal="left" vertical="center"/>
    </xf>
    <xf numFmtId="0" fontId="68" fillId="6" borderId="0" xfId="2" applyFont="1" applyFill="1" applyAlignment="1">
      <alignment horizontal="left" vertical="center"/>
    </xf>
    <xf numFmtId="0" fontId="67" fillId="6" borderId="0" xfId="2" applyFont="1" applyFill="1" applyAlignment="1">
      <alignment vertical="center"/>
    </xf>
    <xf numFmtId="0" fontId="58" fillId="6" borderId="0" xfId="2" applyFont="1" applyFill="1" applyAlignment="1">
      <alignment vertical="center" wrapText="1"/>
    </xf>
    <xf numFmtId="0" fontId="68" fillId="6" borderId="0" xfId="2" applyFont="1" applyFill="1" applyAlignment="1">
      <alignment vertical="center"/>
    </xf>
    <xf numFmtId="0" fontId="59" fillId="6" borderId="0" xfId="2" applyFont="1" applyFill="1" applyAlignment="1">
      <alignment vertical="center"/>
    </xf>
    <xf numFmtId="0" fontId="69" fillId="0" borderId="0" xfId="2" applyFont="1" applyAlignment="1">
      <alignment horizontal="left" vertical="center"/>
    </xf>
    <xf numFmtId="0" fontId="6" fillId="12" borderId="0" xfId="2" applyFont="1" applyFill="1" applyAlignment="1">
      <alignment horizontal="left" vertical="center"/>
    </xf>
    <xf numFmtId="0" fontId="15" fillId="6" borderId="61" xfId="2" applyFont="1" applyFill="1" applyBorder="1" applyAlignment="1">
      <alignment vertical="center" wrapText="1"/>
    </xf>
    <xf numFmtId="0" fontId="47" fillId="0" borderId="28" xfId="0" applyFont="1" applyBorder="1"/>
    <xf numFmtId="0" fontId="6" fillId="0" borderId="10" xfId="2" applyFont="1" applyBorder="1" applyAlignment="1">
      <alignment vertical="center"/>
    </xf>
    <xf numFmtId="0" fontId="16" fillId="0" borderId="0" xfId="2" applyFont="1" applyAlignment="1">
      <alignment horizontal="left" vertical="center" wrapText="1"/>
    </xf>
    <xf numFmtId="0" fontId="58" fillId="6" borderId="0" xfId="2" applyFont="1" applyFill="1" applyAlignment="1">
      <alignment horizontal="left" vertical="center" wrapText="1" indent="2"/>
    </xf>
    <xf numFmtId="0" fontId="16" fillId="0" borderId="0" xfId="2" applyFont="1" applyAlignment="1">
      <alignment horizontal="left" vertical="center"/>
    </xf>
    <xf numFmtId="0" fontId="10" fillId="6" borderId="0" xfId="2" applyFont="1" applyFill="1" applyAlignment="1">
      <alignment horizontal="left" vertical="center"/>
    </xf>
    <xf numFmtId="0" fontId="16" fillId="0" borderId="37" xfId="2" applyFont="1" applyBorder="1" applyAlignment="1">
      <alignment horizontal="left" vertical="center"/>
    </xf>
    <xf numFmtId="0" fontId="14" fillId="0" borderId="7" xfId="2" applyFont="1" applyBorder="1" applyAlignment="1">
      <alignment horizontal="left" vertical="center" wrapText="1"/>
    </xf>
    <xf numFmtId="0" fontId="23" fillId="6" borderId="0" xfId="4" applyFont="1" applyFill="1" applyBorder="1" applyAlignment="1">
      <alignment horizontal="center" vertical="center"/>
    </xf>
    <xf numFmtId="0" fontId="24" fillId="6" borderId="0" xfId="2" applyFont="1" applyFill="1" applyAlignment="1">
      <alignment vertical="center"/>
    </xf>
    <xf numFmtId="0" fontId="10" fillId="0" borderId="0" xfId="2" applyFont="1" applyAlignment="1">
      <alignment vertical="center"/>
    </xf>
    <xf numFmtId="0" fontId="37" fillId="6" borderId="0" xfId="4" applyFont="1" applyFill="1" applyAlignment="1"/>
    <xf numFmtId="0" fontId="38" fillId="6" borderId="0" xfId="6" applyFont="1" applyFill="1" applyAlignment="1">
      <alignment vertical="center"/>
    </xf>
    <xf numFmtId="0" fontId="39" fillId="3" borderId="0" xfId="4" applyFont="1" applyFill="1" applyBorder="1" applyAlignment="1">
      <alignment horizontal="left" vertical="center" wrapText="1"/>
    </xf>
    <xf numFmtId="0" fontId="15" fillId="6" borderId="0" xfId="2" applyFont="1" applyFill="1" applyAlignment="1">
      <alignment horizontal="left" vertical="center" indent="1"/>
    </xf>
    <xf numFmtId="0" fontId="46" fillId="6" borderId="0" xfId="6" applyFont="1" applyFill="1" applyAlignment="1">
      <alignment vertical="center" wrapText="1"/>
    </xf>
    <xf numFmtId="0" fontId="15" fillId="6" borderId="0" xfId="6" applyFont="1" applyFill="1" applyAlignment="1">
      <alignment horizontal="left" vertical="center" wrapText="1" indent="2"/>
    </xf>
    <xf numFmtId="0" fontId="44" fillId="6" borderId="0" xfId="6" applyFont="1" applyFill="1" applyAlignment="1">
      <alignment vertical="center"/>
    </xf>
    <xf numFmtId="0" fontId="42" fillId="0" borderId="16" xfId="0" applyFont="1" applyBorder="1" applyAlignment="1">
      <alignment horizontal="left" vertical="center" wrapText="1"/>
    </xf>
    <xf numFmtId="0" fontId="7" fillId="10" borderId="8" xfId="2" applyFont="1" applyFill="1" applyBorder="1" applyAlignment="1">
      <alignment vertical="center"/>
    </xf>
    <xf numFmtId="0" fontId="6" fillId="10" borderId="8" xfId="2" applyFont="1" applyFill="1" applyBorder="1" applyAlignment="1">
      <alignment vertical="center"/>
    </xf>
    <xf numFmtId="0" fontId="7" fillId="10" borderId="8" xfId="2" applyFont="1" applyFill="1" applyBorder="1" applyAlignment="1">
      <alignment vertical="center" wrapText="1"/>
    </xf>
    <xf numFmtId="0" fontId="15" fillId="10" borderId="8" xfId="0" applyFont="1" applyFill="1" applyBorder="1" applyAlignment="1">
      <alignment vertical="center"/>
    </xf>
    <xf numFmtId="0" fontId="7" fillId="10" borderId="8" xfId="2" applyFont="1" applyFill="1" applyBorder="1" applyAlignment="1">
      <alignment horizontal="center" vertical="center" wrapText="1"/>
    </xf>
    <xf numFmtId="0" fontId="15" fillId="10" borderId="8" xfId="0" applyFont="1" applyFill="1" applyBorder="1" applyAlignment="1">
      <alignment vertical="center" wrapText="1"/>
    </xf>
    <xf numFmtId="0" fontId="6" fillId="10" borderId="8" xfId="0" applyFont="1" applyFill="1" applyBorder="1" applyAlignment="1">
      <alignment vertical="center"/>
    </xf>
    <xf numFmtId="0" fontId="42" fillId="10" borderId="7" xfId="0" applyFont="1" applyFill="1" applyBorder="1" applyAlignment="1">
      <alignment vertical="center"/>
    </xf>
    <xf numFmtId="0" fontId="47" fillId="10" borderId="8" xfId="0" applyFont="1" applyFill="1" applyBorder="1" applyAlignment="1">
      <alignment vertical="center"/>
    </xf>
    <xf numFmtId="0" fontId="6" fillId="0" borderId="15" xfId="2" applyFont="1" applyBorder="1" applyAlignment="1">
      <alignment vertical="center"/>
    </xf>
    <xf numFmtId="0" fontId="17" fillId="6" borderId="27" xfId="2" applyFont="1" applyFill="1" applyBorder="1" applyAlignment="1">
      <alignment vertical="center" wrapText="1"/>
    </xf>
    <xf numFmtId="0" fontId="53" fillId="6" borderId="0" xfId="2" applyFont="1" applyFill="1" applyAlignment="1">
      <alignment vertical="center"/>
    </xf>
    <xf numFmtId="0" fontId="14" fillId="0" borderId="8" xfId="2" applyFont="1" applyBorder="1" applyAlignment="1">
      <alignment horizontal="left" vertical="center" wrapText="1"/>
    </xf>
    <xf numFmtId="0" fontId="53" fillId="0" borderId="8" xfId="0" applyFont="1" applyBorder="1" applyAlignment="1">
      <alignment vertical="center" wrapText="1"/>
    </xf>
    <xf numFmtId="0" fontId="5" fillId="0" borderId="6" xfId="2" applyFont="1" applyBorder="1" applyAlignment="1">
      <alignment vertical="center"/>
    </xf>
    <xf numFmtId="0" fontId="15" fillId="0" borderId="8" xfId="2" applyFont="1" applyBorder="1" applyAlignment="1">
      <alignment vertical="center"/>
    </xf>
    <xf numFmtId="0" fontId="15" fillId="0" borderId="8" xfId="2" applyFont="1" applyBorder="1" applyAlignment="1">
      <alignment vertical="center" wrapText="1"/>
    </xf>
    <xf numFmtId="0" fontId="6" fillId="0" borderId="8" xfId="2" applyFont="1" applyBorder="1" applyAlignment="1">
      <alignment vertical="center" wrapText="1"/>
    </xf>
    <xf numFmtId="0" fontId="6" fillId="0" borderId="15" xfId="2" applyFont="1" applyBorder="1" applyAlignment="1">
      <alignment vertical="center" wrapText="1"/>
    </xf>
    <xf numFmtId="0" fontId="15" fillId="0" borderId="10" xfId="2" applyFont="1" applyBorder="1" applyAlignment="1">
      <alignment vertical="center" wrapText="1"/>
    </xf>
    <xf numFmtId="0" fontId="6" fillId="0" borderId="8" xfId="2" applyFont="1" applyBorder="1" applyAlignment="1">
      <alignment horizontal="left" vertical="center" wrapText="1"/>
    </xf>
    <xf numFmtId="0" fontId="10" fillId="13" borderId="4" xfId="0" applyFont="1" applyFill="1" applyBorder="1" applyAlignment="1">
      <alignment horizontal="left" vertical="center"/>
    </xf>
    <xf numFmtId="0" fontId="47" fillId="0" borderId="6" xfId="0" applyFont="1" applyBorder="1" applyAlignment="1">
      <alignment vertical="center"/>
    </xf>
    <xf numFmtId="0" fontId="47" fillId="0" borderId="8" xfId="0" applyFont="1" applyBorder="1" applyAlignment="1">
      <alignment vertical="center" wrapText="1"/>
    </xf>
    <xf numFmtId="0" fontId="47" fillId="0" borderId="10" xfId="0" applyFont="1" applyBorder="1" applyAlignment="1">
      <alignment vertical="center"/>
    </xf>
    <xf numFmtId="0" fontId="14" fillId="0" borderId="12" xfId="2" applyFont="1" applyBorder="1" applyAlignment="1">
      <alignment horizontal="left" vertical="center" wrapText="1"/>
    </xf>
    <xf numFmtId="0" fontId="47" fillId="0" borderId="10" xfId="0" applyFont="1" applyBorder="1" applyAlignment="1">
      <alignment wrapText="1"/>
    </xf>
    <xf numFmtId="0" fontId="5" fillId="0" borderId="6" xfId="2" applyFont="1" applyBorder="1" applyAlignment="1">
      <alignment horizontal="left" vertical="center"/>
    </xf>
    <xf numFmtId="0" fontId="15" fillId="0" borderId="8" xfId="2" applyFont="1" applyBorder="1" applyAlignment="1">
      <alignment horizontal="left" vertical="center" wrapText="1"/>
    </xf>
    <xf numFmtId="0" fontId="15" fillId="0" borderId="15" xfId="2" applyFont="1" applyBorder="1" applyAlignment="1">
      <alignment horizontal="left" vertical="center" wrapText="1"/>
    </xf>
    <xf numFmtId="0" fontId="15" fillId="0" borderId="8" xfId="1" applyFont="1" applyFill="1" applyBorder="1" applyAlignment="1">
      <alignment horizontal="left" vertical="center" wrapText="1" indent="3"/>
    </xf>
    <xf numFmtId="0" fontId="2" fillId="3" borderId="28" xfId="1" applyFill="1" applyBorder="1" applyAlignment="1">
      <alignment vertical="center" wrapText="1"/>
    </xf>
    <xf numFmtId="0" fontId="2" fillId="3" borderId="46" xfId="1" applyFill="1" applyBorder="1" applyAlignment="1">
      <alignment vertical="center"/>
    </xf>
    <xf numFmtId="0" fontId="21" fillId="3" borderId="59" xfId="4" applyFill="1" applyBorder="1" applyAlignment="1">
      <alignment vertical="center" wrapText="1"/>
    </xf>
    <xf numFmtId="0" fontId="71" fillId="3" borderId="8" xfId="2" applyFont="1" applyFill="1" applyBorder="1" applyAlignment="1">
      <alignment horizontal="center" vertical="center" wrapText="1"/>
    </xf>
    <xf numFmtId="4" fontId="7" fillId="3" borderId="8" xfId="2" applyNumberFormat="1" applyFont="1" applyFill="1" applyBorder="1" applyAlignment="1">
      <alignment vertical="center" wrapText="1"/>
    </xf>
    <xf numFmtId="164" fontId="7" fillId="3" borderId="8" xfId="8" applyFont="1" applyFill="1" applyBorder="1" applyAlignment="1">
      <alignment vertical="center" wrapText="1"/>
    </xf>
    <xf numFmtId="3" fontId="7" fillId="3" borderId="8" xfId="2" applyNumberFormat="1" applyFont="1" applyFill="1" applyBorder="1" applyAlignment="1">
      <alignment vertical="center" wrapText="1"/>
    </xf>
    <xf numFmtId="0" fontId="2" fillId="0" borderId="0" xfId="1" applyAlignment="1">
      <alignment vertical="center"/>
    </xf>
    <xf numFmtId="0" fontId="2" fillId="3" borderId="8" xfId="1" applyFill="1" applyBorder="1" applyAlignment="1">
      <alignment horizontal="center" vertical="center" wrapText="1"/>
    </xf>
    <xf numFmtId="164" fontId="6" fillId="0" borderId="0" xfId="8" applyFont="1" applyAlignment="1">
      <alignment horizontal="left" vertical="center"/>
    </xf>
    <xf numFmtId="164" fontId="6" fillId="12" borderId="0" xfId="8" applyFont="1" applyFill="1" applyAlignment="1">
      <alignment horizontal="left" vertical="center"/>
    </xf>
    <xf numFmtId="164" fontId="17" fillId="0" borderId="0" xfId="8" applyFont="1" applyAlignment="1">
      <alignment horizontal="left" vertical="center"/>
    </xf>
    <xf numFmtId="164" fontId="15" fillId="0" borderId="0" xfId="8" applyFont="1" applyAlignment="1">
      <alignment horizontal="left" vertical="center"/>
    </xf>
    <xf numFmtId="164" fontId="74" fillId="0" borderId="0" xfId="9" applyFont="1" applyFill="1" applyBorder="1"/>
    <xf numFmtId="166" fontId="15" fillId="0" borderId="0" xfId="2" applyNumberFormat="1" applyFont="1" applyAlignment="1">
      <alignment horizontal="left" vertical="center"/>
    </xf>
    <xf numFmtId="164" fontId="15" fillId="0" borderId="0" xfId="8" applyFont="1" applyFill="1" applyAlignment="1">
      <alignment horizontal="left" vertical="center"/>
    </xf>
    <xf numFmtId="164" fontId="74" fillId="0" borderId="0" xfId="9" applyFont="1" applyBorder="1"/>
    <xf numFmtId="0" fontId="6" fillId="0" borderId="0" xfId="0" applyFont="1"/>
    <xf numFmtId="164" fontId="6" fillId="0" borderId="0" xfId="5" applyNumberFormat="1" applyFont="1"/>
    <xf numFmtId="165" fontId="36" fillId="0" borderId="0" xfId="5" applyFont="1" applyAlignment="1">
      <alignment horizontal="right"/>
    </xf>
    <xf numFmtId="165" fontId="0" fillId="0" borderId="0" xfId="5" applyFont="1"/>
    <xf numFmtId="0" fontId="7" fillId="3" borderId="59" xfId="2" applyFont="1" applyFill="1" applyBorder="1" applyAlignment="1">
      <alignment vertical="center" wrapText="1"/>
    </xf>
    <xf numFmtId="0" fontId="7" fillId="3" borderId="8" xfId="2" applyFont="1" applyFill="1" applyBorder="1" applyAlignment="1">
      <alignment horizontal="right" vertical="center" wrapText="1"/>
    </xf>
    <xf numFmtId="0" fontId="75" fillId="0" borderId="8" xfId="2" applyFont="1" applyBorder="1" applyAlignment="1">
      <alignment horizontal="left" vertical="center"/>
    </xf>
    <xf numFmtId="0" fontId="75" fillId="0" borderId="8" xfId="2" applyFont="1" applyBorder="1" applyAlignment="1">
      <alignment vertical="center"/>
    </xf>
    <xf numFmtId="0" fontId="2" fillId="3" borderId="59" xfId="1" applyFill="1" applyBorder="1" applyAlignment="1">
      <alignment vertical="center" wrapText="1"/>
    </xf>
    <xf numFmtId="0" fontId="14" fillId="0" borderId="7" xfId="2" applyFont="1" applyBorder="1" applyAlignment="1">
      <alignment horizontal="left" vertical="center" wrapText="1"/>
    </xf>
    <xf numFmtId="0" fontId="76" fillId="0" borderId="0" xfId="0" applyFont="1"/>
    <xf numFmtId="166" fontId="14" fillId="0" borderId="0" xfId="6" applyNumberFormat="1" applyFont="1"/>
    <xf numFmtId="165" fontId="14" fillId="0" borderId="0" xfId="6" applyNumberFormat="1" applyFont="1"/>
    <xf numFmtId="0" fontId="2" fillId="3" borderId="28" xfId="1" applyFill="1" applyBorder="1" applyAlignment="1">
      <alignment vertical="center"/>
    </xf>
    <xf numFmtId="0" fontId="7" fillId="3" borderId="0" xfId="2" applyFont="1" applyFill="1" applyAlignment="1">
      <alignment horizontal="left" vertical="center"/>
    </xf>
    <xf numFmtId="0" fontId="2" fillId="3" borderId="31" xfId="1" applyFill="1" applyBorder="1" applyAlignment="1">
      <alignment vertical="center" wrapText="1"/>
    </xf>
    <xf numFmtId="0" fontId="8" fillId="3" borderId="8" xfId="2" applyFont="1" applyFill="1" applyBorder="1" applyAlignment="1">
      <alignment vertical="center" wrapText="1"/>
    </xf>
    <xf numFmtId="0" fontId="8" fillId="3" borderId="8" xfId="2" applyFont="1" applyFill="1" applyBorder="1" applyAlignment="1">
      <alignment horizontal="center" vertical="center" wrapText="1"/>
    </xf>
    <xf numFmtId="0" fontId="47" fillId="0" borderId="0" xfId="0" applyFont="1" applyBorder="1"/>
    <xf numFmtId="0" fontId="2" fillId="3" borderId="0" xfId="1" applyFill="1" applyBorder="1" applyAlignment="1">
      <alignment vertical="center" wrapText="1"/>
    </xf>
    <xf numFmtId="0" fontId="2" fillId="3" borderId="8" xfId="1" applyFill="1" applyBorder="1" applyAlignment="1">
      <alignment vertical="center" wrapText="1"/>
    </xf>
    <xf numFmtId="0" fontId="77" fillId="0" borderId="0" xfId="0" applyFont="1"/>
    <xf numFmtId="0" fontId="78" fillId="0" borderId="0" xfId="0" applyFont="1"/>
    <xf numFmtId="0" fontId="79" fillId="0" borderId="7" xfId="2" applyFont="1" applyBorder="1" applyAlignment="1">
      <alignment horizontal="left" vertical="center" wrapText="1"/>
    </xf>
    <xf numFmtId="0" fontId="77" fillId="0" borderId="8" xfId="2" applyFont="1" applyBorder="1" applyAlignment="1">
      <alignment horizontal="left" vertical="center" wrapText="1"/>
    </xf>
    <xf numFmtId="0" fontId="80" fillId="0" borderId="8" xfId="2" applyFont="1" applyBorder="1" applyAlignment="1">
      <alignment horizontal="left" vertical="center" wrapText="1"/>
    </xf>
    <xf numFmtId="0" fontId="81" fillId="3" borderId="8" xfId="2" applyFont="1" applyFill="1" applyBorder="1" applyAlignment="1">
      <alignment vertical="center" wrapText="1"/>
    </xf>
    <xf numFmtId="0" fontId="82" fillId="4" borderId="8" xfId="2" applyFont="1" applyFill="1" applyBorder="1" applyAlignment="1">
      <alignment horizontal="left" vertical="center" wrapText="1"/>
    </xf>
    <xf numFmtId="0" fontId="78" fillId="2" borderId="8" xfId="2" applyFont="1" applyFill="1" applyBorder="1" applyAlignment="1">
      <alignment horizontal="left" vertical="center"/>
    </xf>
    <xf numFmtId="0" fontId="78" fillId="5" borderId="8" xfId="2" applyFont="1" applyFill="1" applyBorder="1" applyAlignment="1">
      <alignment horizontal="left" vertical="center"/>
    </xf>
    <xf numFmtId="0" fontId="80" fillId="0" borderId="7" xfId="2" applyFont="1" applyBorder="1" applyAlignment="1">
      <alignment horizontal="left" vertical="center"/>
    </xf>
    <xf numFmtId="0" fontId="82" fillId="0" borderId="8" xfId="2" applyFont="1" applyBorder="1" applyAlignment="1">
      <alignment horizontal="left" vertical="center"/>
    </xf>
    <xf numFmtId="0" fontId="80" fillId="0" borderId="8" xfId="2" applyFont="1" applyBorder="1" applyAlignment="1">
      <alignment horizontal="left" vertical="center"/>
    </xf>
    <xf numFmtId="0" fontId="83" fillId="0" borderId="8" xfId="2" applyFont="1" applyBorder="1" applyAlignment="1">
      <alignment horizontal="left" vertical="center"/>
    </xf>
    <xf numFmtId="0" fontId="80" fillId="0" borderId="5" xfId="2" applyFont="1" applyBorder="1" applyAlignment="1">
      <alignment horizontal="left" vertical="center"/>
    </xf>
    <xf numFmtId="0" fontId="82" fillId="0" borderId="6" xfId="2" applyFont="1" applyBorder="1" applyAlignment="1">
      <alignment horizontal="left" vertical="center"/>
    </xf>
    <xf numFmtId="0" fontId="80" fillId="0" borderId="6" xfId="2" applyFont="1" applyBorder="1" applyAlignment="1">
      <alignment horizontal="left" vertical="center"/>
    </xf>
    <xf numFmtId="0" fontId="82" fillId="0" borderId="6" xfId="2" applyFont="1" applyBorder="1" applyAlignment="1">
      <alignment horizontal="left" vertical="center" wrapText="1"/>
    </xf>
    <xf numFmtId="0" fontId="80" fillId="0" borderId="6" xfId="2" applyFont="1" applyBorder="1" applyAlignment="1">
      <alignment horizontal="left" vertical="center" wrapText="1"/>
    </xf>
    <xf numFmtId="0" fontId="83" fillId="0" borderId="6" xfId="2" applyFont="1" applyBorder="1" applyAlignment="1">
      <alignment horizontal="left" vertical="center" wrapText="1"/>
    </xf>
    <xf numFmtId="0" fontId="78" fillId="0" borderId="7" xfId="2" applyFont="1" applyBorder="1" applyAlignment="1">
      <alignment horizontal="left" vertical="center"/>
    </xf>
    <xf numFmtId="0" fontId="84" fillId="0" borderId="8" xfId="1" applyFont="1" applyFill="1" applyBorder="1" applyAlignment="1">
      <alignment horizontal="left" vertical="center" wrapText="1" indent="1"/>
    </xf>
    <xf numFmtId="0" fontId="78" fillId="0" borderId="8" xfId="2" applyFont="1" applyBorder="1" applyAlignment="1">
      <alignment horizontal="left" vertical="center"/>
    </xf>
    <xf numFmtId="0" fontId="85" fillId="3" borderId="59" xfId="4" applyFont="1" applyFill="1" applyBorder="1" applyAlignment="1">
      <alignment vertical="center" wrapText="1"/>
    </xf>
    <xf numFmtId="0" fontId="81" fillId="3" borderId="8" xfId="2" applyFont="1" applyFill="1" applyBorder="1" applyAlignment="1">
      <alignment horizontal="center" vertical="center" wrapText="1"/>
    </xf>
    <xf numFmtId="0" fontId="84" fillId="0" borderId="8" xfId="1" applyFont="1" applyFill="1" applyBorder="1" applyAlignment="1">
      <alignment horizontal="left" vertical="center" wrapText="1" indent="3"/>
    </xf>
    <xf numFmtId="4" fontId="81" fillId="3" borderId="8" xfId="2" applyNumberFormat="1" applyFont="1" applyFill="1" applyBorder="1" applyAlignment="1">
      <alignment vertical="center" wrapText="1"/>
    </xf>
    <xf numFmtId="164" fontId="81" fillId="3" borderId="8" xfId="8" applyFont="1" applyFill="1" applyBorder="1" applyAlignment="1">
      <alignment vertical="center" wrapText="1"/>
    </xf>
    <xf numFmtId="0" fontId="78" fillId="0" borderId="9" xfId="0" applyFont="1" applyBorder="1"/>
    <xf numFmtId="0" fontId="78" fillId="0" borderId="10" xfId="0" applyFont="1" applyBorder="1"/>
    <xf numFmtId="0" fontId="78" fillId="0" borderId="8" xfId="0" applyFont="1" applyBorder="1"/>
    <xf numFmtId="4" fontId="8" fillId="3" borderId="8" xfId="2" applyNumberFormat="1" applyFont="1" applyFill="1" applyBorder="1" applyAlignment="1">
      <alignment vertical="center" wrapText="1"/>
    </xf>
    <xf numFmtId="0" fontId="36" fillId="0" borderId="8" xfId="2" applyFont="1" applyBorder="1" applyAlignment="1">
      <alignment horizontal="left" vertical="center"/>
    </xf>
    <xf numFmtId="0" fontId="86" fillId="3" borderId="8" xfId="1" applyFont="1" applyFill="1" applyBorder="1" applyAlignment="1">
      <alignment horizontal="center" vertical="center" wrapText="1"/>
    </xf>
    <xf numFmtId="0" fontId="87" fillId="0" borderId="8" xfId="2" applyFont="1" applyBorder="1" applyAlignment="1">
      <alignment horizontal="left" vertical="center"/>
    </xf>
    <xf numFmtId="0" fontId="86" fillId="3" borderId="8" xfId="1" applyFont="1" applyFill="1" applyBorder="1" applyAlignment="1">
      <alignment vertical="center" wrapText="1"/>
    </xf>
    <xf numFmtId="0" fontId="6" fillId="2" borderId="8" xfId="2" applyFont="1" applyFill="1" applyBorder="1" applyAlignment="1">
      <alignment horizontal="left" vertical="center" wrapText="1"/>
    </xf>
    <xf numFmtId="3" fontId="8" fillId="3" borderId="8" xfId="2" applyNumberFormat="1" applyFont="1" applyFill="1" applyBorder="1" applyAlignment="1">
      <alignment vertical="center" wrapText="1"/>
    </xf>
    <xf numFmtId="0" fontId="2" fillId="3" borderId="61" xfId="1" applyFill="1" applyBorder="1" applyAlignment="1">
      <alignment vertical="center" wrapText="1"/>
    </xf>
    <xf numFmtId="4" fontId="7" fillId="3" borderId="8" xfId="2" applyNumberFormat="1" applyFont="1" applyFill="1" applyBorder="1" applyAlignment="1">
      <alignment horizontal="left" vertical="center" wrapText="1"/>
    </xf>
    <xf numFmtId="4" fontId="88" fillId="0" borderId="0" xfId="0" applyNumberFormat="1" applyFont="1"/>
    <xf numFmtId="165" fontId="6" fillId="0" borderId="0" xfId="5" applyNumberFormat="1" applyFont="1"/>
    <xf numFmtId="4" fontId="89" fillId="0" borderId="0" xfId="0" applyNumberFormat="1" applyFont="1"/>
    <xf numFmtId="0" fontId="1" fillId="0" borderId="0" xfId="0" applyFont="1"/>
    <xf numFmtId="14" fontId="6" fillId="3" borderId="0" xfId="2" applyNumberFormat="1" applyFont="1" applyFill="1" applyAlignment="1">
      <alignment horizontal="left" vertical="center"/>
    </xf>
    <xf numFmtId="0" fontId="16" fillId="0" borderId="0" xfId="2" applyFont="1" applyAlignment="1">
      <alignment horizontal="left" vertical="center" wrapText="1"/>
    </xf>
    <xf numFmtId="0" fontId="58" fillId="6" borderId="0" xfId="2" applyFont="1" applyFill="1" applyAlignment="1">
      <alignment horizontal="left" vertical="center" wrapText="1" indent="2"/>
    </xf>
    <xf numFmtId="0" fontId="47" fillId="6" borderId="0" xfId="0" applyFont="1" applyFill="1" applyAlignment="1">
      <alignment wrapText="1"/>
    </xf>
    <xf numFmtId="0" fontId="47" fillId="6" borderId="0" xfId="0" applyFont="1" applyFill="1"/>
    <xf numFmtId="0" fontId="17" fillId="6" borderId="59" xfId="2" applyFont="1" applyFill="1" applyBorder="1" applyAlignment="1">
      <alignment horizontal="left" vertical="center" wrapText="1"/>
    </xf>
    <xf numFmtId="0" fontId="61" fillId="0" borderId="0" xfId="6" applyFont="1" applyAlignment="1">
      <alignment vertical="center"/>
    </xf>
    <xf numFmtId="0" fontId="16" fillId="0" borderId="0" xfId="2" applyFont="1" applyAlignment="1">
      <alignment horizontal="left" vertical="center"/>
    </xf>
    <xf numFmtId="0" fontId="60" fillId="0" borderId="0" xfId="4" applyFont="1" applyFill="1" applyBorder="1" applyAlignment="1">
      <alignment horizontal="center" vertical="center"/>
    </xf>
    <xf numFmtId="0" fontId="10" fillId="6" borderId="0" xfId="2" applyFont="1" applyFill="1" applyAlignment="1">
      <alignment horizontal="left" vertical="center"/>
    </xf>
    <xf numFmtId="0" fontId="19" fillId="6" borderId="0" xfId="2" applyFont="1" applyFill="1" applyAlignment="1">
      <alignment horizontal="left" vertical="center"/>
    </xf>
    <xf numFmtId="0" fontId="8" fillId="6" borderId="0" xfId="2" applyFont="1" applyFill="1" applyAlignment="1">
      <alignment horizontal="left" vertical="center" wrapText="1" indent="3"/>
    </xf>
    <xf numFmtId="0" fontId="15" fillId="6" borderId="0" xfId="2" applyFont="1" applyFill="1" applyAlignment="1">
      <alignment horizontal="left" vertical="center" wrapText="1" indent="3"/>
    </xf>
    <xf numFmtId="0" fontId="36" fillId="6" borderId="0" xfId="4" applyFont="1" applyFill="1" applyAlignment="1"/>
    <xf numFmtId="0" fontId="10" fillId="0" borderId="53" xfId="2" applyFont="1" applyBorder="1" applyAlignment="1">
      <alignment vertical="center"/>
    </xf>
    <xf numFmtId="0" fontId="23" fillId="6" borderId="54" xfId="4" applyFont="1" applyFill="1" applyBorder="1" applyAlignment="1">
      <alignment horizontal="center" vertical="center"/>
    </xf>
    <xf numFmtId="0" fontId="23" fillId="6" borderId="55" xfId="4" applyFont="1" applyFill="1" applyBorder="1" applyAlignment="1">
      <alignment horizontal="center" vertical="center"/>
    </xf>
    <xf numFmtId="0" fontId="23" fillId="6" borderId="56" xfId="4" applyFont="1" applyFill="1" applyBorder="1" applyAlignment="1">
      <alignment horizontal="center" vertical="center"/>
    </xf>
    <xf numFmtId="0" fontId="10" fillId="0" borderId="57" xfId="2" applyFont="1" applyBorder="1" applyAlignment="1">
      <alignment vertical="center"/>
    </xf>
    <xf numFmtId="0" fontId="16" fillId="0" borderId="37" xfId="2" applyFont="1" applyBorder="1" applyAlignment="1">
      <alignment horizontal="left" vertical="center"/>
    </xf>
    <xf numFmtId="0" fontId="14" fillId="0" borderId="7" xfId="2" applyFont="1" applyBorder="1" applyAlignment="1">
      <alignment horizontal="left" vertical="center" wrapText="1"/>
    </xf>
    <xf numFmtId="0" fontId="42" fillId="0" borderId="7" xfId="0" applyFont="1" applyBorder="1" applyAlignment="1">
      <alignment wrapText="1"/>
    </xf>
    <xf numFmtId="0" fontId="6" fillId="2" borderId="15" xfId="2" applyFont="1" applyFill="1" applyBorder="1" applyAlignment="1">
      <alignment horizontal="left" vertical="center"/>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14" fillId="0" borderId="7" xfId="2" applyFont="1" applyBorder="1" applyAlignment="1">
      <alignment vertical="center" wrapText="1"/>
    </xf>
    <xf numFmtId="0" fontId="42" fillId="0" borderId="7" xfId="0" applyFont="1" applyBorder="1" applyAlignment="1">
      <alignment vertical="center" wrapText="1"/>
    </xf>
    <xf numFmtId="0" fontId="6" fillId="2" borderId="15" xfId="2" applyFont="1" applyFill="1" applyBorder="1" applyAlignment="1">
      <alignment vertical="center"/>
    </xf>
    <xf numFmtId="0" fontId="6" fillId="2" borderId="17" xfId="2" applyFont="1" applyFill="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14" fillId="10" borderId="7" xfId="2" applyFont="1" applyFill="1" applyBorder="1" applyAlignment="1">
      <alignment vertical="center" wrapText="1"/>
    </xf>
    <xf numFmtId="0" fontId="42" fillId="10" borderId="7" xfId="0" applyFont="1" applyFill="1" applyBorder="1" applyAlignment="1">
      <alignment vertical="center" wrapText="1"/>
    </xf>
    <xf numFmtId="0" fontId="47" fillId="0" borderId="7" xfId="0" applyFont="1" applyBorder="1" applyAlignment="1">
      <alignment horizontal="left" vertical="center" wrapText="1"/>
    </xf>
    <xf numFmtId="0" fontId="42" fillId="0" borderId="7"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6" fillId="2" borderId="64" xfId="2" applyFont="1" applyFill="1" applyBorder="1" applyAlignment="1">
      <alignment horizontal="center" vertical="center"/>
    </xf>
    <xf numFmtId="0" fontId="6" fillId="2" borderId="19" xfId="2" applyFont="1" applyFill="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6" fillId="2" borderId="22" xfId="2" applyFont="1" applyFill="1" applyBorder="1" applyAlignment="1">
      <alignment vertical="center"/>
    </xf>
    <xf numFmtId="0" fontId="6" fillId="2" borderId="22" xfId="2" applyFont="1" applyFill="1" applyBorder="1" applyAlignment="1">
      <alignment horizontal="left" vertical="center"/>
    </xf>
    <xf numFmtId="0" fontId="6" fillId="0" borderId="0" xfId="2" applyFont="1" applyAlignment="1">
      <alignment horizontal="left" vertical="center"/>
    </xf>
    <xf numFmtId="0" fontId="26" fillId="3" borderId="0" xfId="2" applyFont="1" applyFill="1" applyAlignment="1">
      <alignment vertical="center"/>
    </xf>
    <xf numFmtId="0" fontId="23" fillId="6" borderId="34" xfId="4" applyFont="1" applyFill="1" applyBorder="1" applyAlignment="1">
      <alignment horizontal="center" vertical="center"/>
    </xf>
    <xf numFmtId="0" fontId="23" fillId="6" borderId="35" xfId="4" applyFont="1" applyFill="1" applyBorder="1" applyAlignment="1">
      <alignment horizontal="center" vertical="center"/>
    </xf>
    <xf numFmtId="0" fontId="23" fillId="6" borderId="36" xfId="4" applyFont="1" applyFill="1" applyBorder="1" applyAlignment="1">
      <alignment horizontal="center" vertical="center"/>
    </xf>
    <xf numFmtId="0" fontId="23" fillId="6" borderId="0" xfId="4" applyFont="1" applyFill="1" applyBorder="1" applyAlignment="1">
      <alignment horizontal="center" vertical="center"/>
    </xf>
    <xf numFmtId="0" fontId="27" fillId="7" borderId="24" xfId="2" applyFont="1" applyFill="1" applyBorder="1" applyAlignment="1">
      <alignment horizontal="left" vertical="center"/>
    </xf>
    <xf numFmtId="0" fontId="27" fillId="7" borderId="25" xfId="2" applyFont="1" applyFill="1" applyBorder="1" applyAlignment="1">
      <alignment horizontal="left" vertical="center"/>
    </xf>
    <xf numFmtId="0" fontId="27" fillId="7" borderId="26" xfId="2" applyFont="1" applyFill="1" applyBorder="1" applyAlignment="1">
      <alignment horizontal="left" vertical="center"/>
    </xf>
    <xf numFmtId="0" fontId="10" fillId="12" borderId="0" xfId="2" applyFont="1" applyFill="1" applyAlignment="1">
      <alignment horizontal="left" vertical="center"/>
    </xf>
    <xf numFmtId="0" fontId="6" fillId="6" borderId="0" xfId="0" applyFont="1" applyFill="1"/>
    <xf numFmtId="0" fontId="24" fillId="6" borderId="0" xfId="2" applyFont="1" applyFill="1" applyAlignment="1">
      <alignment vertical="center"/>
    </xf>
    <xf numFmtId="0" fontId="25" fillId="6" borderId="0" xfId="2" applyFont="1" applyFill="1" applyAlignment="1">
      <alignment horizontal="left" vertical="center"/>
    </xf>
    <xf numFmtId="0" fontId="15" fillId="0" borderId="0" xfId="2" applyFont="1" applyAlignment="1">
      <alignment horizontal="left" vertical="center"/>
    </xf>
    <xf numFmtId="0" fontId="10" fillId="0" borderId="43" xfId="2" applyFont="1" applyBorder="1" applyAlignment="1">
      <alignment vertical="center"/>
    </xf>
    <xf numFmtId="0" fontId="7" fillId="0" borderId="31" xfId="2" applyFont="1" applyBorder="1" applyAlignment="1" applyProtection="1">
      <alignment vertical="center"/>
      <protection locked="0"/>
    </xf>
    <xf numFmtId="0" fontId="10" fillId="0" borderId="0" xfId="2" applyFont="1" applyAlignment="1">
      <alignment vertical="center"/>
    </xf>
    <xf numFmtId="0" fontId="37" fillId="0" borderId="0" xfId="4" applyFont="1" applyFill="1" applyBorder="1" applyAlignment="1">
      <alignment horizontal="left" vertical="center" wrapText="1"/>
    </xf>
    <xf numFmtId="0" fontId="8" fillId="6" borderId="0" xfId="6" applyFont="1" applyFill="1" applyAlignment="1">
      <alignment horizontal="left" vertical="center" wrapText="1"/>
    </xf>
    <xf numFmtId="0" fontId="8" fillId="6" borderId="0" xfId="6" applyFont="1" applyFill="1" applyAlignment="1">
      <alignment horizontal="left" vertical="top" wrapText="1" indent="3"/>
    </xf>
    <xf numFmtId="0" fontId="8" fillId="6" borderId="0" xfId="4" applyFont="1" applyFill="1" applyAlignment="1"/>
    <xf numFmtId="0" fontId="37" fillId="6" borderId="0" xfId="4" applyFont="1" applyFill="1" applyAlignment="1"/>
    <xf numFmtId="0" fontId="38" fillId="6" borderId="0" xfId="6" applyFont="1" applyFill="1" applyAlignment="1">
      <alignment vertical="center"/>
    </xf>
    <xf numFmtId="0" fontId="37" fillId="6" borderId="39" xfId="4" applyFont="1" applyFill="1" applyBorder="1" applyAlignment="1">
      <alignment horizontal="left" vertical="center" wrapText="1"/>
    </xf>
    <xf numFmtId="0" fontId="39" fillId="3" borderId="0" xfId="4" applyFont="1" applyFill="1" applyBorder="1" applyAlignment="1">
      <alignment horizontal="left" vertical="center" wrapText="1"/>
    </xf>
    <xf numFmtId="0" fontId="39" fillId="3" borderId="39" xfId="4" applyFont="1" applyFill="1" applyBorder="1" applyAlignment="1">
      <alignment horizontal="left" vertical="center" wrapText="1"/>
    </xf>
    <xf numFmtId="0" fontId="19" fillId="6" borderId="0" xfId="6" applyFont="1" applyFill="1" applyAlignment="1">
      <alignment vertical="center" wrapText="1"/>
    </xf>
    <xf numFmtId="0" fontId="15" fillId="0" borderId="0" xfId="6" applyFont="1" applyAlignment="1">
      <alignment horizontal="left" vertical="center" wrapText="1"/>
    </xf>
    <xf numFmtId="0" fontId="22" fillId="6" borderId="0" xfId="4" applyFont="1" applyFill="1" applyAlignment="1"/>
    <xf numFmtId="0" fontId="8" fillId="6" borderId="0" xfId="6" applyFont="1" applyFill="1" applyAlignment="1">
      <alignment horizontal="left" vertical="center" wrapText="1" indent="3"/>
    </xf>
    <xf numFmtId="0" fontId="15" fillId="6" borderId="0" xfId="6" applyFont="1" applyFill="1" applyAlignment="1">
      <alignment horizontal="left" vertical="center" wrapText="1" indent="3"/>
    </xf>
    <xf numFmtId="0" fontId="15" fillId="6" borderId="0" xfId="2" applyFont="1" applyFill="1" applyAlignment="1">
      <alignment horizontal="left" vertical="center" indent="1"/>
    </xf>
    <xf numFmtId="0" fontId="10" fillId="0" borderId="31" xfId="2" applyFont="1" applyBorder="1" applyAlignment="1">
      <alignment vertical="center"/>
    </xf>
    <xf numFmtId="0" fontId="44" fillId="6" borderId="0" xfId="6" applyFont="1" applyFill="1" applyAlignment="1">
      <alignment vertical="center"/>
    </xf>
    <xf numFmtId="0" fontId="46" fillId="6" borderId="0" xfId="6" applyFont="1" applyFill="1" applyAlignment="1">
      <alignment vertical="center" wrapText="1"/>
    </xf>
    <xf numFmtId="0" fontId="15" fillId="6" borderId="0" xfId="6" applyFont="1" applyFill="1" applyAlignment="1">
      <alignment horizontal="left" vertical="center" wrapText="1" indent="2"/>
    </xf>
    <xf numFmtId="0" fontId="6" fillId="6" borderId="0" xfId="6" applyFont="1" applyFill="1" applyAlignment="1">
      <alignment horizontal="left" vertical="center" wrapText="1" indent="2"/>
    </xf>
    <xf numFmtId="0" fontId="43" fillId="0" borderId="0" xfId="6" applyFont="1"/>
    <xf numFmtId="0" fontId="78" fillId="2" borderId="15" xfId="2" applyFont="1" applyFill="1" applyBorder="1" applyAlignment="1">
      <alignment horizontal="left" vertical="center"/>
    </xf>
    <xf numFmtId="0" fontId="78" fillId="0" borderId="17" xfId="0" applyFont="1" applyBorder="1" applyAlignment="1">
      <alignment horizontal="left" vertical="center"/>
    </xf>
    <xf numFmtId="0" fontId="78" fillId="0" borderId="18" xfId="0" applyFont="1" applyBorder="1" applyAlignment="1">
      <alignment horizontal="left" vertical="center"/>
    </xf>
    <xf numFmtId="0" fontId="47" fillId="0" borderId="23" xfId="0" applyFont="1" applyBorder="1" applyAlignment="1">
      <alignment horizontal="left" vertical="center"/>
    </xf>
    <xf numFmtId="0" fontId="14" fillId="0" borderId="14" xfId="2" applyFont="1" applyBorder="1" applyAlignment="1">
      <alignment horizontal="left" vertical="center" wrapText="1"/>
    </xf>
    <xf numFmtId="0" fontId="42" fillId="0" borderId="16" xfId="0" applyFont="1" applyBorder="1" applyAlignment="1">
      <alignment horizontal="left" vertical="center" wrapText="1"/>
    </xf>
    <xf numFmtId="0" fontId="42" fillId="0" borderId="13" xfId="0" applyFont="1" applyBorder="1" applyAlignment="1">
      <alignment horizontal="left" vertical="center" wrapText="1"/>
    </xf>
    <xf numFmtId="0" fontId="42" fillId="0" borderId="9" xfId="0" applyFont="1" applyBorder="1" applyAlignment="1">
      <alignment horizontal="left" vertical="center" wrapText="1"/>
    </xf>
    <xf numFmtId="0" fontId="6" fillId="2" borderId="17" xfId="2" applyFont="1" applyFill="1" applyBorder="1" applyAlignment="1">
      <alignment horizontal="left" vertical="center"/>
    </xf>
  </cellXfs>
  <cellStyles count="10">
    <cellStyle name="Comma" xfId="8" builtinId="3"/>
    <cellStyle name="Comma 2" xfId="5"/>
    <cellStyle name="Comma 2 2" xfId="9"/>
    <cellStyle name="Explanatory Text 2" xfId="7"/>
    <cellStyle name="Hyperlink" xfId="1" builtinId="8"/>
    <cellStyle name="Hyperlink 2" xfId="3"/>
    <cellStyle name="Hyperlink 3" xfId="4"/>
    <cellStyle name="Normal" xfId="0" builtinId="0"/>
    <cellStyle name="Normal 2" xfId="2"/>
    <cellStyle name="Normal 3" xfId="6"/>
  </cellStyles>
  <dxfs count="65">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5" formatCode="_ * #,##0.00_ ;_ * \-#,##0.0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00_ ;_ * \-#,##0.00_ ;_ * &quot;-&quot;??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tableStyleElement type="headerRow" dxfId="64"/>
      <tableStyleElement type="firstRowStripe" dxfId="63"/>
      <tableStyleElement type="secondRowStripe" dxfId="62"/>
    </tableStyle>
  </tableStyles>
  <colors>
    <mruColors>
      <color rgb="FFFF7F0E"/>
      <color rgb="FFF7A516"/>
      <color rgb="FFFF7700"/>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xmlns=""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xmlns="" id="{4755E0EC-DD37-B145-A419-739A32226850}"/>
            </a:ext>
          </a:extLst>
        </xdr:cNvPr>
        <xdr:cNvGrpSpPr>
          <a:grpSpLocks/>
        </xdr:cNvGrpSpPr>
      </xdr:nvGrpSpPr>
      <xdr:grpSpPr bwMode="auto">
        <a:xfrm>
          <a:off x="306294" y="1210235"/>
          <a:ext cx="14358471" cy="45392"/>
          <a:chOff x="1134" y="1904"/>
          <a:chExt cx="9546" cy="181"/>
        </a:xfrm>
      </xdr:grpSpPr>
      <xdr:sp macro="" textlink="">
        <xdr:nvSpPr>
          <xdr:cNvPr id="4" name="Rectangle 3">
            <a:extLst>
              <a:ext uri="{FF2B5EF4-FFF2-40B4-BE49-F238E27FC236}">
                <a16:creationId xmlns:a16="http://schemas.microsoft.com/office/drawing/2014/main" xmlns=""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xmlns=""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xmlns=""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xmlns=""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xmlns=""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xmlns=""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xmlns=""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xmlns=""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xmlns="" id="{50CAFCD6-CF9F-6D45-97D7-CFBFF78A0120}"/>
            </a:ext>
          </a:extLst>
        </xdr:cNvPr>
        <xdr:cNvGrpSpPr>
          <a:grpSpLocks/>
        </xdr:cNvGrpSpPr>
      </xdr:nvGrpSpPr>
      <xdr:grpSpPr bwMode="auto">
        <a:xfrm>
          <a:off x="188259" y="0"/>
          <a:ext cx="20089906" cy="0"/>
          <a:chOff x="1133" y="1230"/>
          <a:chExt cx="8460" cy="208"/>
        </a:xfrm>
      </xdr:grpSpPr>
      <xdr:sp macro="" textlink="">
        <xdr:nvSpPr>
          <xdr:cNvPr id="3" name="Rektangel 2">
            <a:extLst>
              <a:ext uri="{FF2B5EF4-FFF2-40B4-BE49-F238E27FC236}">
                <a16:creationId xmlns:a16="http://schemas.microsoft.com/office/drawing/2014/main" xmlns=""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xmlns=""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13</xdr:col>
      <xdr:colOff>5599043</xdr:colOff>
      <xdr:row>70</xdr:row>
      <xdr:rowOff>145885</xdr:rowOff>
    </xdr:to>
    <xdr:pic>
      <xdr:nvPicPr>
        <xdr:cNvPr id="5" name="Picture 4">
          <a:extLst>
            <a:ext uri="{FF2B5EF4-FFF2-40B4-BE49-F238E27FC236}">
              <a16:creationId xmlns:a16="http://schemas.microsoft.com/office/drawing/2014/main" xmlns=""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8965</xdr:colOff>
      <xdr:row>28</xdr:row>
      <xdr:rowOff>212910</xdr:rowOff>
    </xdr:from>
    <xdr:to>
      <xdr:col>13</xdr:col>
      <xdr:colOff>5599043</xdr:colOff>
      <xdr:row>70</xdr:row>
      <xdr:rowOff>145885</xdr:rowOff>
    </xdr:to>
    <xdr:pic>
      <xdr:nvPicPr>
        <xdr:cNvPr id="6" name="Picture 5">
          <a:extLst>
            <a:ext uri="{FF2B5EF4-FFF2-40B4-BE49-F238E27FC236}">
              <a16:creationId xmlns:a16="http://schemas.microsoft.com/office/drawing/2014/main" xmlns="" id="{E22C26A9-115A-BE4E-828D-343E8E9D3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42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8965</xdr:colOff>
      <xdr:row>28</xdr:row>
      <xdr:rowOff>212910</xdr:rowOff>
    </xdr:from>
    <xdr:to>
      <xdr:col>13</xdr:col>
      <xdr:colOff>5599043</xdr:colOff>
      <xdr:row>70</xdr:row>
      <xdr:rowOff>158585</xdr:rowOff>
    </xdr:to>
    <xdr:pic>
      <xdr:nvPicPr>
        <xdr:cNvPr id="7" name="Picture 6">
          <a:extLst>
            <a:ext uri="{FF2B5EF4-FFF2-40B4-BE49-F238E27FC236}">
              <a16:creationId xmlns:a16="http://schemas.microsoft.com/office/drawing/2014/main" xmlns="" id="{832AED07-E3E6-9347-BE57-53543C5C0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42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mofulu/Dropbox/TEITI%20ASSIGNMENT%202019/TEITI_2019%20-%202020/FINAL%20DELIVARABLES/SUMMARY%20DATA/EITI%20Transparency%20template%2006.2022_NEW%20(Mushumbusi%20Kato's%20conflicted%20copy%202023-0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bout"/>
      <sheetName val="#2.1"/>
      <sheetName val="#2.2"/>
      <sheetName val="#2.3"/>
      <sheetName val="#2.4"/>
      <sheetName val="#2.5"/>
      <sheetName val="#2.6"/>
      <sheetName val="#3.1"/>
      <sheetName val="#3.2"/>
      <sheetName val="#3.3"/>
      <sheetName val="#4.1"/>
      <sheetName val="#4.1 - Reporting entities"/>
      <sheetName val="#4.1 - Government"/>
      <sheetName val="#4.1 - Company"/>
      <sheetName val="#4.2"/>
      <sheetName val="#4.3"/>
      <sheetName val="#4.4"/>
      <sheetName val="#4.5"/>
      <sheetName val="#4.6"/>
      <sheetName val="#4.7"/>
      <sheetName val="#4.8"/>
      <sheetName val="#4.9"/>
      <sheetName val="#5.1"/>
      <sheetName val="#5.2"/>
      <sheetName val="#5.3"/>
      <sheetName val="#6.1"/>
      <sheetName val="#6.2"/>
      <sheetName val="#6.3"/>
      <sheetName val="#6.4"/>
      <sheetName val="Sheet1"/>
      <sheetName val="EITI Transparency template 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persons/person.xml><?xml version="1.0" encoding="utf-8"?>
<personList xmlns="http://schemas.microsoft.com/office/spreadsheetml/2018/threadedcomments" xmlns:x="http://schemas.openxmlformats.org/spreadsheetml/2006/main">
  <person displayName="Alex Gordy" id="{DC87A0AB-DA26-4667-875D-861565CBD603}" userId="AGordy@eiti.org" providerId="PeoplePicker"/>
  <person displayName="Natalia Berezyuk" id="{4426C410-788B-4FE5-95F5-8CE1CF114A88}" userId="Natalia Berezyuk" providerId="None"/>
  <person displayName="Gilbert Makore" id="{EA96917E-00F2-404E-8E8E-952929AD7303}" userId="S::GMakore@eiti.org::8350d326-e1a3-4cfa-b2a8-974e8c94899b" providerId="AD"/>
</personList>
</file>

<file path=xl/tables/table1.xml><?xml version="1.0" encoding="utf-8"?>
<table xmlns="http://schemas.openxmlformats.org/spreadsheetml/2006/main" id="6" name="Companies7" displayName="Companies7" ref="B35:K76" totalsRowShown="0" headerRowDxfId="61" dataDxfId="60" tableBorderDxfId="59" headerRowCellStyle="Normal 2">
  <autoFilter ref="B35:K76">
    <filterColumn colId="8">
      <filters>
        <filter val="Yes"/>
      </filters>
    </filterColumn>
  </autoFilter>
  <tableColumns count="10">
    <tableColumn id="1" name="Full company name" dataDxfId="58"/>
    <tableColumn id="7" name="Company type" dataDxfId="57" dataCellStyle="Normal 2"/>
    <tableColumn id="2" name="Company ID number" dataDxfId="56"/>
    <tableColumn id="5" name="Sector" dataDxfId="55" dataCellStyle="Normal 2"/>
    <tableColumn id="3" name="Commodities (comma-separated)" dataDxfId="54" dataCellStyle="Normal 2"/>
    <tableColumn id="4" name="Stock exchange listing or company website " dataDxfId="53"/>
    <tableColumn id="8" name="Audited financial statement (or balance sheet, cash flows, profit/loss statement if unavailable)" dataDxfId="52"/>
    <tableColumn id="9" name="Submitted reporting templates?" dataDxfId="51" dataCellStyle="Normal 2"/>
    <tableColumn id="10" name="Adhered to MSG's quality assurances?" dataDxfId="50" dataCellStyle="Normal 2"/>
    <tableColumn id="6" name="Payments to Governments Report" dataDxfId="49" dataCellStyle="Comma">
      <calculatedColumnFormula>SUMIF([3]!Table10[Company],Companies7[[#This Row],[Full company name]],[3]!Table10[Revenue value])</calculatedColumnFormula>
    </tableColumn>
  </tableColumns>
  <tableStyleInfo name="EITI Table" showFirstColumn="0" showLastColumn="0" showRowStripes="1" showColumnStripes="0"/>
</table>
</file>

<file path=xl/tables/table2.xml><?xml version="1.0" encoding="utf-8"?>
<table xmlns="http://schemas.openxmlformats.org/spreadsheetml/2006/main" id="7" name="Government_agencies8" displayName="Government_agencies8" ref="B14:G29" totalsRowShown="0" headerRowDxfId="48" dataDxfId="47" tableBorderDxfId="46" headerRowCellStyle="Normal 2">
  <autoFilter ref="B14:G29"/>
  <tableColumns count="6">
    <tableColumn id="1" name="Full name of agency" dataDxfId="45"/>
    <tableColumn id="4" name="Agency type" dataDxfId="44" dataCellStyle="Normal 2"/>
    <tableColumn id="2" name="ID number (if applicable)" dataDxfId="43"/>
    <tableColumn id="5" name="Submitted reporting templates?" dataDxfId="42" dataCellStyle="Normal 2"/>
    <tableColumn id="6" name="Adhered to MSG's quality assurances?" dataDxfId="41" dataCellStyle="Normal 2"/>
    <tableColumn id="3" name="Total reported" dataDxfId="40">
      <calculatedColumnFormula>SUMIF([3]!Government_revenues_table[Government entity],Government_agencies8[[#This Row],[Full name of agency]],[3]!Government_revenues_table[Revenue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id="8" name="Companies159" displayName="Companies159" ref="B79:J87" totalsRowShown="0" headerRowDxfId="39" dataDxfId="38" tableBorderDxfId="37" headerRowCellStyle="Normal 2">
  <autoFilter ref="B79:J87"/>
  <tableColumns count="9">
    <tableColumn id="1" name="Full project name" dataDxfId="36"/>
    <tableColumn id="2" name="Legal agreement reference number(s): contract, licence, lease, concession, …" dataDxfId="35"/>
    <tableColumn id="3" name="Affiliated companies, start with Operator" dataDxfId="34"/>
    <tableColumn id="5" name="Commodities (one commodity/row)" dataDxfId="33" dataCellStyle="Normal 2"/>
    <tableColumn id="6" name="Status" dataDxfId="32"/>
    <tableColumn id="7" name="Production (volume)" dataDxfId="31"/>
    <tableColumn id="8" name="Unit" dataDxfId="30"/>
    <tableColumn id="9" name="Production (value)" dataDxfId="29" dataCellStyle="Normal 2"/>
    <tableColumn id="10" name="Currency" dataDxfId="28"/>
  </tableColumns>
  <tableStyleInfo name="EITI Table" showFirstColumn="0" showLastColumn="0" showRowStripes="1" showColumnStripes="0"/>
</table>
</file>

<file path=xl/tables/table4.xml><?xml version="1.0" encoding="utf-8"?>
<table xmlns="http://schemas.openxmlformats.org/spreadsheetml/2006/main" id="10" name="Government_revenues_table" displayName="Government_revenues_table" ref="B21:K52" totalsRowShown="0" headerRowDxfId="27" dataDxfId="26">
  <autoFilter ref="B21:K52"/>
  <tableColumns count="10">
    <tableColumn id="8" name="GFS Level 1" dataDxfId="25">
      <calculatedColumnFormula>IFERROR(VLOOKUP(Government_revenues_table[[#This Row],[GFS Classification]],[1]!Table6_GFS_codes_classification[#Data],COLUMNS($F:F)+3,FALSE),"Do not enter data")</calculatedColumnFormula>
    </tableColumn>
    <tableColumn id="9" name="GFS Level 2" dataDxfId="24">
      <calculatedColumnFormula>IFERROR(VLOOKUP(Government_revenues_table[[#This Row],[GFS Classification]],[1]!Table6_GFS_codes_classification[#Data],COLUMNS($F:G)+3,FALSE),"Do not enter data")</calculatedColumnFormula>
    </tableColumn>
    <tableColumn id="10" name="GFS Level 3" dataDxfId="23">
      <calculatedColumnFormula>IFERROR(VLOOKUP(Government_revenues_table[[#This Row],[GFS Classification]],[1]!Table6_GFS_codes_classification[#Data],COLUMNS($F:H)+3,FALSE),"Do not enter data")</calculatedColumnFormula>
    </tableColumn>
    <tableColumn id="7" name="GFS Level 4" dataDxfId="22">
      <calculatedColumnFormula>IFERROR(VLOOKUP(Government_revenues_table[[#This Row],[GFS Classification]],[1]!Table6_GFS_codes_classification[#Data],COLUMNS($F:I)+3,FALSE),"Do not enter data")</calculatedColumnFormula>
    </tableColumn>
    <tableColumn id="1" name="GFS Classification" dataDxfId="21"/>
    <tableColumn id="11" name="Sector" dataDxfId="20"/>
    <tableColumn id="3" name="Revenue stream name" dataDxfId="19"/>
    <tableColumn id="4" name="Government entity" dataDxfId="18"/>
    <tableColumn id="5" name="Revenue value" dataDxfId="17"/>
    <tableColumn id="2" name="Currency" dataDxfId="16"/>
  </tableColumns>
  <tableStyleInfo name="EITI Table" showFirstColumn="0" showLastColumn="0" showRowStripes="1" showColumnStripes="0"/>
</table>
</file>

<file path=xl/tables/table5.xml><?xml version="1.0" encoding="utf-8"?>
<table xmlns="http://schemas.openxmlformats.org/spreadsheetml/2006/main" id="11" name="Table1012" displayName="Table1012" ref="B14:O271" totalsRowShown="0" headerRowDxfId="15" dataDxfId="14">
  <autoFilter ref="B14:O271"/>
  <tableColumns count="14">
    <tableColumn id="7" name="Sector" dataDxfId="13">
      <calculatedColumnFormula>VLOOKUP(C15,[1]!Companies[#Data],3,FALSE)</calculatedColumnFormula>
    </tableColumn>
    <tableColumn id="1" name="Company" dataDxfId="12"/>
    <tableColumn id="3" name="Government entity" dataDxfId="11"/>
    <tableColumn id="4" name="Revenue stream name" dataDxfId="10"/>
    <tableColumn id="5" name="Levied on project (Y/N)" dataDxfId="9"/>
    <tableColumn id="6" name="Reported by project (Y/N)" dataDxfId="8"/>
    <tableColumn id="2" name="Project name" dataDxfId="7"/>
    <tableColumn id="13" name="Reporting currency" dataDxfId="6"/>
    <tableColumn id="14" name="Revenue value" dataDxfId="5"/>
    <tableColumn id="18" name="Payment made in-kind (Y/N)" dataDxfId="4"/>
    <tableColumn id="8" name="In-kind volume (if applicable)" dataDxfId="3"/>
    <tableColumn id="9" name="Unit (if applicable)" dataDxfId="2"/>
    <tableColumn id="10" name="Comments" dataDxfId="1"/>
    <tableColumn id="11" name="Has the company provided the required quality assurances for its disclosures?"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1-02-12T11:06:41.59" personId="{4426C410-788B-4FE5-95F5-8CE1CF114A88}" id="{AE703E1E-8CBB-4BFF-A0DF-60AF31B7B380}">
    <text>@Alex Gordy does this need to be reflected in RU form?</text>
    <mentions>
      <mention mentionpersonId="{DC87A0AB-DA26-4667-875D-861565CBD603}" mentionId="{17C4FE5A-77CE-4B45-B70D-D7943618BFF4}" startIndex="0" length="11"/>
    </mentions>
  </threadedComment>
</ThreadedComments>
</file>

<file path=xl/threadedComments/threadedComment10.xml><?xml version="1.0" encoding="utf-8"?>
<ThreadedComments xmlns="http://schemas.microsoft.com/office/spreadsheetml/2018/threadedcomments" xmlns:x="http://schemas.openxmlformats.org/spreadsheetml/2006/main">
  <threadedComment ref="D9" dT="2023-03-09T08:31:28.92" personId="{EA96917E-00F2-404E-8E8E-952929AD7303}" id="{A60B62A2-BFE5-49B5-A871-82CFD6FF24C9}">
    <text>This should be not applicable</text>
  </threadedComment>
</ThreadedComments>
</file>

<file path=xl/threadedComments/threadedComment11.xml><?xml version="1.0" encoding="utf-8"?>
<ThreadedComments xmlns="http://schemas.microsoft.com/office/spreadsheetml/2018/threadedcomments" xmlns:x="http://schemas.openxmlformats.org/spreadsheetml/2006/main">
  <threadedComment ref="D7" dT="2023-03-09T08:32:32.30" personId="{EA96917E-00F2-404E-8E8E-952929AD7303}" id="{1B073243-7702-4ABD-B110-21A9244966B1}">
    <text>Highlight as not applicable</text>
  </threadedComment>
</ThreadedComments>
</file>

<file path=xl/threadedComments/threadedComment12.xml><?xml version="1.0" encoding="utf-8"?>
<ThreadedComments xmlns="http://schemas.microsoft.com/office/spreadsheetml/2018/threadedcomments" xmlns:x="http://schemas.openxmlformats.org/spreadsheetml/2006/main">
  <threadedComment ref="F7" dT="2023-03-09T08:33:28.83" personId="{EA96917E-00F2-404E-8E8E-952929AD7303}" id="{18B52A36-4CE1-43F9-AF06-DAEDF8868F06}">
    <text>You need to indicate where this is disclosed</text>
  </threadedComment>
  <threadedComment ref="D14" dT="2023-03-09T08:33:04.77" personId="{EA96917E-00F2-404E-8E8E-952929AD7303}" id="{DDE94207-4B74-4264-A75A-E82A60C4DF9E}">
    <text>This should be indicated</text>
  </threadedComment>
  <threadedComment ref="D18" dT="2023-03-09T08:33:14.32" personId="{EA96917E-00F2-404E-8E8E-952929AD7303}" id="{5A3E8200-DD15-46C9-8DBA-5917A4AD08AA}">
    <text>This should be indicated</text>
  </threadedComment>
</ThreadedComments>
</file>

<file path=xl/threadedComments/threadedComment2.xml><?xml version="1.0" encoding="utf-8"?>
<ThreadedComments xmlns="http://schemas.microsoft.com/office/spreadsheetml/2018/threadedcomments" xmlns:x="http://schemas.openxmlformats.org/spreadsheetml/2006/main">
  <threadedComment ref="D12" dT="2023-03-08T11:28:42.94" personId="{EA96917E-00F2-404E-8E8E-952929AD7303}" id="{DBC72FAE-3A2D-42B6-8BF7-5FA53FDAC880}">
    <text>This should be- EITI reporting</text>
  </threadedComment>
  <threadedComment ref="H12" dT="2023-03-08T12:58:29.84" personId="{EA96917E-00F2-404E-8E8E-952929AD7303}" id="{C65E870F-AE88-4B89-BA09-8FDFD267136C}">
    <text>Refr pg 18-20 and 51-56</text>
  </threadedComment>
  <threadedComment ref="D13" dT="2023-03-08T11:27:59.34" personId="{EA96917E-00F2-404E-8E8E-952929AD7303}" id="{B439650F-C779-4657-A2AD-B329A268AA4F}">
    <text>This should be - EITI reporting</text>
  </threadedComment>
  <threadedComment ref="H13" dT="2023-03-08T11:28:26.81" personId="{EA96917E-00F2-404E-8E8E-952929AD7303}" id="{5C758ACB-BB82-4FCB-B460-76EE798D1FA5}">
    <text>Mention page with BO reforms or ASM reforms and 3.1.1.2</text>
  </threadedComment>
  <threadedComment ref="D20" dT="2023-03-08T12:59:07.55" personId="{EA96917E-00F2-404E-8E8E-952929AD7303}" id="{EB0903D8-E7CD-4BE4-875F-0ECCCBFA03ED}">
    <text>EITI Reporting</text>
  </threadedComment>
  <threadedComment ref="H20" dT="2023-03-08T12:58:45.80" personId="{EA96917E-00F2-404E-8E8E-952929AD7303}" id="{BE21DA6F-1A04-42BF-ABC9-0F94CF76BB9B}">
    <text>Ref pg. 18-20 and 51-56</text>
  </threadedComment>
  <threadedComment ref="D21" dT="2023-03-08T12:59:35.57" personId="{EA96917E-00F2-404E-8E8E-952929AD7303}" id="{1901D231-3FEE-4DA6-85E1-6659991556CF}">
    <text>EITI Reporting</text>
  </threadedComment>
  <threadedComment ref="H21" dT="2023-03-08T13:30:14.32" personId="{EA96917E-00F2-404E-8E8E-952929AD7303}" id="{A9F31374-1031-4319-A2CE-794C56533948}">
    <text>Sec. 3.1.1.2</text>
  </threadedComment>
</ThreadedComments>
</file>

<file path=xl/threadedComments/threadedComment3.xml><?xml version="1.0" encoding="utf-8"?>
<ThreadedComments xmlns="http://schemas.microsoft.com/office/spreadsheetml/2018/threadedcomments" xmlns:x="http://schemas.openxmlformats.org/spreadsheetml/2006/main">
  <threadedComment ref="F15" dT="2023-03-08T14:39:45.31" personId="{EA96917E-00F2-404E-8E8E-952929AD7303}" id="{411CFF49-D257-4F84-B0F7-6BDEE8CF3838}">
    <text>See my comment in the Outcomes and Impact document- if someone can access these data points by going to PURA then there is a public register only that it is not online</text>
  </threadedComment>
</ThreadedComments>
</file>

<file path=xl/threadedComments/threadedComment4.xml><?xml version="1.0" encoding="utf-8"?>
<ThreadedComments xmlns="http://schemas.microsoft.com/office/spreadsheetml/2018/threadedcomments" xmlns:x="http://schemas.openxmlformats.org/spreadsheetml/2006/main">
  <threadedComment ref="D7" dT="2023-03-08T14:40:12.89" personId="{EA96917E-00F2-404E-8E8E-952929AD7303}" id="{FD9D2840-66F3-4A12-8575-8D1E444CE161}">
    <text>Yes, systematically disclosed</text>
  </threadedComment>
  <threadedComment ref="F7" dT="2023-03-08T14:40:26.06" personId="{EA96917E-00F2-404E-8E8E-952929AD7303}" id="{32D7D7F7-25C3-4CDA-A8B7-B85D46B48AFD}">
    <text>Put a link to TEITA</text>
  </threadedComment>
  <threadedComment ref="H7" dT="2023-03-08T14:40:54.55" personId="{EA96917E-00F2-404E-8E8E-952929AD7303}" id="{075DF0A6-244D-42BD-97EC-3C349F6C1162}">
    <text>Pg. 49</text>
  </threadedComment>
  <threadedComment ref="D10" dT="2023-03-08T14:54:05.46" personId="{EA96917E-00F2-404E-8E8E-952929AD7303}" id="{EE4F85F3-2335-4226-BA86-63665FB3DC86}">
    <text>Is there a list of mining contracts? Not the actual contracts. Just a complete list of these. You can draw this up.</text>
  </threadedComment>
  <threadedComment ref="D11" dT="2023-03-08T14:53:31.79" personId="{EA96917E-00F2-404E-8E8E-952929AD7303}" id="{74AB62A2-3763-4074-88C0-73BCC34D7B19}">
    <text>Is there a list of petroleum contracts. Not the actual contracts. Just the list of contracts? If so then this should be indicated</text>
  </threadedComment>
  <threadedComment ref="F14" dT="2023-03-08T14:54:33.80" personId="{EA96917E-00F2-404E-8E8E-952929AD7303}" id="{F3A4C1E5-5BDF-44FC-A83F-59B4287968D0}">
    <text>You can put a comment indicating that this is available on request</text>
  </threadedComment>
  <threadedComment ref="D16" dT="2023-03-08T15:00:35.17" personId="{EA96917E-00F2-404E-8E8E-952929AD7303}" id="{3936873B-A226-4E44-8DFF-25CC99F596B0}">
    <text>If this list can be accessed from PURA that should be indicated</text>
  </threadedComment>
</ThreadedComments>
</file>

<file path=xl/threadedComments/threadedComment5.xml><?xml version="1.0" encoding="utf-8"?>
<ThreadedComments xmlns="http://schemas.microsoft.com/office/spreadsheetml/2018/threadedcomments" xmlns:x="http://schemas.openxmlformats.org/spreadsheetml/2006/main">
  <threadedComment ref="H13" dT="2023-03-08T15:08:29.29" personId="{EA96917E-00F2-404E-8E8E-952929AD7303}" id="{E7F83FD5-1A66-4F98-9DED-64ACDFC6E6B4}">
    <text>Pg. 69-70</text>
  </threadedComment>
  <threadedComment ref="H14" dT="2023-03-08T15:09:13.54" personId="{EA96917E-00F2-404E-8E8E-952929AD7303}" id="{6DFC6093-A850-41CC-AA7F-3CBBEED47B57}">
    <text>Sec 3.10</text>
  </threadedComment>
  <threadedComment ref="D16" dT="2023-03-08T15:01:32.60" personId="{EA96917E-00F2-404E-8E8E-952929AD7303}" id="{B1B8E937-BBB3-4956-AE03-5AC547E8AECE}">
    <text>This is talking about all legal ownership data. Is this information available from BRELA</text>
  </threadedComment>
  <threadedComment ref="D17" dT="2023-03-08T15:07:30.39" personId="{EA96917E-00F2-404E-8E8E-952929AD7303}" id="{4E1FEEE7-96E1-4BC7-BA9C-0026BE4C81DE}">
    <text>If BRELA has this information and it can be accessed directly from them by the public, then it should be systematically disclosed</text>
  </threadedComment>
  <threadedComment ref="D18" dT="2023-03-08T15:02:02.90" personId="{EA96917E-00F2-404E-8E8E-952929AD7303}" id="{204BB96A-6140-4B97-91DE-FB43FDFCB47A}">
    <text>If BRELA is already collecting this data and putting it into the register then this should be systematiclaly disclosed</text>
  </threadedComment>
</ThreadedComments>
</file>

<file path=xl/threadedComments/threadedComment6.xml><?xml version="1.0" encoding="utf-8"?>
<ThreadedComments xmlns="http://schemas.microsoft.com/office/spreadsheetml/2018/threadedcomments" xmlns:x="http://schemas.openxmlformats.org/spreadsheetml/2006/main">
  <threadedComment ref="F15" dT="2023-03-09T07:55:08.32" personId="{EA96917E-00F2-404E-8E8E-952929AD7303}" id="{72578000-8506-4463-B194-450DF5651105}">
    <text>For this full column you need to indicate which revenue streams are levied at project level.
Refer to pg 68 of the last TEITI report</text>
  </threadedComment>
  <threadedComment ref="G15" dT="2023-03-09T07:55:41.08" personId="{EA96917E-00F2-404E-8E8E-952929AD7303}" id="{75313E42-0484-4316-97B5-154817C82BC5}">
    <text>For this full column you need to indicate which payments were reported at project level.</text>
  </threadedComment>
  <threadedComment ref="H275" dT="2023-03-09T07:57:04.34" personId="{EA96917E-00F2-404E-8E8E-952929AD7303}" id="{9081CBBC-BB86-42FB-AD75-88D217120421}">
    <text>This needs completing</text>
  </threadedComment>
</ThreadedComments>
</file>

<file path=xl/threadedComments/threadedComment7.xml><?xml version="1.0" encoding="utf-8"?>
<ThreadedComments xmlns="http://schemas.microsoft.com/office/spreadsheetml/2018/threadedcomments" xmlns:x="http://schemas.openxmlformats.org/spreadsheetml/2006/main">
  <threadedComment ref="D9" dT="2023-03-09T08:27:06.69" personId="{EA96917E-00F2-404E-8E8E-952929AD7303}" id="{C69A544C-8AFE-48D3-B4C2-C09CC45DABDF}">
    <text>This should be completed as it pertains to service levy</text>
  </threadedComment>
</ThreadedComments>
</file>

<file path=xl/threadedComments/threadedComment8.xml><?xml version="1.0" encoding="utf-8"?>
<ThreadedComments xmlns="http://schemas.microsoft.com/office/spreadsheetml/2018/threadedcomments" xmlns:x="http://schemas.openxmlformats.org/spreadsheetml/2006/main">
  <threadedComment ref="D7" dT="2023-03-09T08:20:16.93" personId="{EA96917E-00F2-404E-8E8E-952929AD7303}" id="{EC68E86E-E280-45DC-96E7-84C05A113C6C}">
    <text>This should be yes, through EITI reporting.</text>
  </threadedComment>
  <threadedComment ref="D8" dT="2023-03-09T08:20:47.73" personId="{EA96917E-00F2-404E-8E8E-952929AD7303}" id="{920AD6BC-90F2-4E09-A318-314CC1E13B90}">
    <text>This should be 'not applicable'</text>
  </threadedComment>
  <threadedComment ref="D10" dT="2023-03-09T08:22:16.10" personId="{EA96917E-00F2-404E-8E8E-952929AD7303}" id="{49D4705B-5CC5-4509-97D1-BCE5F4799662}">
    <text>Isnt the Oil and Gas fund applicable here</text>
  </threadedComment>
  <threadedComment ref="D11" dT="2023-03-09T08:22:23.62" personId="{EA96917E-00F2-404E-8E8E-952929AD7303}" id="{5B7C558A-8ADC-40F7-BB00-4E86219256BA}">
    <text>See comment above</text>
  </threadedComment>
  <threadedComment ref="D13" dT="2023-03-09T08:22:56.74" personId="{EA96917E-00F2-404E-8E8E-952929AD7303}" id="{ADFCB0BB-4845-4CDF-A577-262142D7078C}">
    <text>Doesnt TPDC collect some revenues and retain?</text>
  </threadedComment>
</ThreadedComments>
</file>

<file path=xl/threadedComments/threadedComment9.xml><?xml version="1.0" encoding="utf-8"?>
<ThreadedComments xmlns="http://schemas.microsoft.com/office/spreadsheetml/2018/threadedcomments" xmlns:x="http://schemas.openxmlformats.org/spreadsheetml/2006/main">
  <threadedComment ref="D7" dT="2023-03-09T08:27:52.35" personId="{EA96917E-00F2-404E-8E8E-952929AD7303}" id="{86B214BA-AC22-48A5-AF83-2BAAF81348BD}">
    <text>highlight if this is not applicable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teiti.go.tz/publications/scoping?page=2" TargetMode="External"/><Relationship Id="rId13" Type="http://schemas.openxmlformats.org/officeDocument/2006/relationships/printerSettings" Target="../printerSettings/printerSettings12.bin"/><Relationship Id="rId3" Type="http://schemas.openxmlformats.org/officeDocument/2006/relationships/hyperlink" Target="https://www.teiti.go.tz/publications/scoping?page=2" TargetMode="External"/><Relationship Id="rId7" Type="http://schemas.openxmlformats.org/officeDocument/2006/relationships/hyperlink" Target="https://www.teiti.go.tz/publications/scoping?page=2" TargetMode="External"/><Relationship Id="rId12" Type="http://schemas.openxmlformats.org/officeDocument/2006/relationships/hyperlink" Target="https://www.teiti.go.tz/publications/report" TargetMode="External"/><Relationship Id="rId2" Type="http://schemas.openxmlformats.org/officeDocument/2006/relationships/hyperlink" Target="https://www.teiti.go.tz/publications/scoping?page=2" TargetMode="External"/><Relationship Id="rId1" Type="http://schemas.openxmlformats.org/officeDocument/2006/relationships/hyperlink" Target="https://www.teiti.go.tz/publications/report" TargetMode="External"/><Relationship Id="rId6" Type="http://schemas.openxmlformats.org/officeDocument/2006/relationships/hyperlink" Target="https://www.teiti.go.tz/publications/scoping?page=2" TargetMode="External"/><Relationship Id="rId11" Type="http://schemas.openxmlformats.org/officeDocument/2006/relationships/hyperlink" Target="https://www.teiti.go.tz/publications/scoping?page=2" TargetMode="External"/><Relationship Id="rId5" Type="http://schemas.openxmlformats.org/officeDocument/2006/relationships/hyperlink" Target="https://www.teiti.go.tz/publications/scoping?page=2" TargetMode="External"/><Relationship Id="rId10" Type="http://schemas.openxmlformats.org/officeDocument/2006/relationships/hyperlink" Target="https://www.teiti.go.tz/publications/report" TargetMode="External"/><Relationship Id="rId4" Type="http://schemas.openxmlformats.org/officeDocument/2006/relationships/hyperlink" Target="https://www.teiti.go.tz/publications/scoping?page=2" TargetMode="External"/><Relationship Id="rId9" Type="http://schemas.openxmlformats.org/officeDocument/2006/relationships/hyperlink" Target="https://www.teiti.go.tz/publications/scoping?page=2"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imf.org/external/np/sta/gfsm/" TargetMode="External"/><Relationship Id="rId7" Type="http://schemas.openxmlformats.org/officeDocument/2006/relationships/table" Target="../tables/table4.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eiti.org/document/eiti-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5.bin"/><Relationship Id="rId1" Type="http://schemas.openxmlformats.org/officeDocument/2006/relationships/hyperlink" Target="https://eiti.org/document/standard" TargetMode="External"/><Relationship Id="rId6" Type="http://schemas.microsoft.com/office/2017/10/relationships/threadedComment" Target="../threadedComments/threadedComment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ot.go.tz/ExchangeRate/excRates" TargetMode="External"/><Relationship Id="rId3" Type="http://schemas.openxmlformats.org/officeDocument/2006/relationships/hyperlink" Target="https://eiti.org/document/standard" TargetMode="External"/><Relationship Id="rId7" Type="http://schemas.openxmlformats.org/officeDocument/2006/relationships/hyperlink" Target="http://www.teiti.go.tz/"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https://www.teiti.go.tz/storage/app/uploads/public/62b/d78/278/62bd782789fa8959777682.pdf" TargetMode="External"/><Relationship Id="rId5" Type="http://schemas.openxmlformats.org/officeDocument/2006/relationships/hyperlink" Target="mailto:info@teiti.go.tz" TargetMode="External"/><Relationship Id="rId10" Type="http://schemas.microsoft.com/office/2017/10/relationships/threadedComment" Target="../threadedComments/threadedComment1.xml"/><Relationship Id="rId4" Type="http://schemas.openxmlformats.org/officeDocument/2006/relationships/hyperlink" Target="https://www.teiti.go.tz/"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teiti.go.tz/storage/app/uploads/public/620/551/ac3/620551ac3c1a7010412181.pdf" TargetMode="External"/><Relationship Id="rId5" Type="http://schemas.microsoft.com/office/2017/10/relationships/threadedComment" Target="../threadedComments/threadedComment7.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teiti.go.tz/storage/app/uploads/public/62b/d78/278/62bd782789fa8959777682.pdf" TargetMode="External"/><Relationship Id="rId1" Type="http://schemas.openxmlformats.org/officeDocument/2006/relationships/hyperlink" Target="https://www.teiti.go.tz/storage/app/uploads/public/62b/d78/278/62bd782789fa8959777682.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hyperlink" Target="https://www.teiti.go.tz/publications/legislation" TargetMode="External"/><Relationship Id="rId13" Type="http://schemas.openxmlformats.org/officeDocument/2006/relationships/printerSettings" Target="../printerSettings/printerSettings23.bin"/><Relationship Id="rId3" Type="http://schemas.openxmlformats.org/officeDocument/2006/relationships/hyperlink" Target="https://www.teiti.go.tz/publications/legislation" TargetMode="External"/><Relationship Id="rId7" Type="http://schemas.openxmlformats.org/officeDocument/2006/relationships/hyperlink" Target="https://www.teiti.go.tz/publications/legislation" TargetMode="External"/><Relationship Id="rId12" Type="http://schemas.openxmlformats.org/officeDocument/2006/relationships/hyperlink" Target="https://www.teiti.go.tz/publications/legislation" TargetMode="External"/><Relationship Id="rId2" Type="http://schemas.openxmlformats.org/officeDocument/2006/relationships/hyperlink" Target="https://www.nao.go.tz/reports" TargetMode="External"/><Relationship Id="rId1" Type="http://schemas.openxmlformats.org/officeDocument/2006/relationships/hyperlink" Target="https://www.nao.go.tz/reports" TargetMode="External"/><Relationship Id="rId6" Type="http://schemas.openxmlformats.org/officeDocument/2006/relationships/hyperlink" Target="https://www.teiti.go.tz/publications/legislation" TargetMode="External"/><Relationship Id="rId11" Type="http://schemas.openxmlformats.org/officeDocument/2006/relationships/hyperlink" Target="https://www.teiti.go.tz/publications/legislation" TargetMode="External"/><Relationship Id="rId5" Type="http://schemas.openxmlformats.org/officeDocument/2006/relationships/hyperlink" Target="https://www.teiti.go.tz/publications/legislation" TargetMode="External"/><Relationship Id="rId10" Type="http://schemas.openxmlformats.org/officeDocument/2006/relationships/hyperlink" Target="https://www.teiti.go.tz/publications/legislation" TargetMode="External"/><Relationship Id="rId4" Type="http://schemas.openxmlformats.org/officeDocument/2006/relationships/hyperlink" Target="https://www.teiti.go.tz/publications/legislation" TargetMode="External"/><Relationship Id="rId9" Type="http://schemas.openxmlformats.org/officeDocument/2006/relationships/hyperlink" Target="https://www.teiti.go.tz/publications/legislation"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microsoft.com/office/2017/10/relationships/threadedComment" Target="../threadedComments/threadedComment8.xml"/><Relationship Id="rId2" Type="http://schemas.openxmlformats.org/officeDocument/2006/relationships/hyperlink" Target="https://tpdc.co.tz/wp-content/uploads/2022/07/Report-of-the-Controller-and-Auditor-General-on-the-Consolidated-Financial-Statements-June-2020.pdf" TargetMode="External"/><Relationship Id="rId1" Type="http://schemas.openxmlformats.org/officeDocument/2006/relationships/hyperlink" Target="https://www.teiti.go.tz/storage/app/uploads/public/62b/d78/278/62bd782789fa8959777682.pdf" TargetMode="External"/><Relationship Id="rId4" Type="http://schemas.openxmlformats.org/officeDocument/2006/relationships/vmlDrawing" Target="../drawings/vmlDrawing1.v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5.bin"/><Relationship Id="rId5" Type="http://schemas.microsoft.com/office/2017/10/relationships/threadedComment" Target="../threadedComments/threadedComment9.xml"/><Relationship Id="rId4" Type="http://schemas.openxmlformats.org/officeDocument/2006/relationships/comments" Target="../comments1.x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microsoft.com/office/2017/10/relationships/threadedComment" Target="../threadedComments/threadedComment10.xml"/><Relationship Id="rId3" Type="http://schemas.openxmlformats.org/officeDocument/2006/relationships/hyperlink" Target="https://www.teiti.go.tz/storage/app/uploads/public/62b/d78/278/62bd782789fa8959777682.pdf" TargetMode="External"/><Relationship Id="rId7" Type="http://schemas.openxmlformats.org/officeDocument/2006/relationships/printerSettings" Target="../printerSettings/printerSettings27.bin"/><Relationship Id="rId2" Type="http://schemas.openxmlformats.org/officeDocument/2006/relationships/hyperlink" Target="https://www.teiti.go.tz/storage/app/uploads/public/62b/d78/278/62bd782789fa8959777682.pdf" TargetMode="External"/><Relationship Id="rId1" Type="http://schemas.openxmlformats.org/officeDocument/2006/relationships/hyperlink" Target="https://www.teiti.go.tz/storage/app/uploads/public/62b/d78/278/62bd782789fa8959777682.pdf" TargetMode="External"/><Relationship Id="rId6" Type="http://schemas.openxmlformats.org/officeDocument/2006/relationships/hyperlink" Target="https://www.teiti.go.tz/storage/app/uploads/public/62b/d78/278/62bd782789fa8959777682.pdf" TargetMode="External"/><Relationship Id="rId5" Type="http://schemas.openxmlformats.org/officeDocument/2006/relationships/hyperlink" Target="https://www.nemc.or.tz/uploads/publications/sw-1645446807-FEES%20AND%20CHARGES_REGULATIONS,%202021.pdf" TargetMode="External"/><Relationship Id="rId4" Type="http://schemas.openxmlformats.org/officeDocument/2006/relationships/hyperlink" Target="https://www.teiti.go.tz/storage/app/uploads/public/62b/d78/278/62bd782789fa8959777682.pdf"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 Id="rId4" Type="http://schemas.microsoft.com/office/2017/10/relationships/threadedComment" Target="../threadedComments/threadedComment11.xml"/></Relationships>
</file>

<file path=xl/worksheets/_rels/sheet29.xml.rels><?xml version="1.0" encoding="UTF-8" standalone="yes"?>
<Relationships xmlns="http://schemas.openxmlformats.org/package/2006/relationships"><Relationship Id="rId8" Type="http://schemas.openxmlformats.org/officeDocument/2006/relationships/hyperlink" Target="https://www.teiti.go.tz/storage/app/uploads/public/62b/d78/278/62bd782789fa8959777682.pdf" TargetMode="External"/><Relationship Id="rId13" Type="http://schemas.microsoft.com/office/2017/10/relationships/threadedComment" Target="../threadedComments/threadedComment12.xml"/><Relationship Id="rId3" Type="http://schemas.openxmlformats.org/officeDocument/2006/relationships/hyperlink" Target="https://www.teiti.go.tz/storage/app/uploads/public/62b/d78/278/62bd782789fa8959777682.pdf" TargetMode="External"/><Relationship Id="rId7" Type="http://schemas.openxmlformats.org/officeDocument/2006/relationships/hyperlink" Target="https://www.teiti.go.tz/storage/app/uploads/public/62b/d78/278/62bd782789fa8959777682.pdf" TargetMode="External"/><Relationship Id="rId12" Type="http://schemas.openxmlformats.org/officeDocument/2006/relationships/printerSettings" Target="../printerSettings/printerSettings29.bin"/><Relationship Id="rId2" Type="http://schemas.openxmlformats.org/officeDocument/2006/relationships/hyperlink" Target="https://www.teiti.go.tz/storage/app/uploads/public/62b/d78/278/62bd782789fa8959777682.pdf" TargetMode="External"/><Relationship Id="rId1" Type="http://schemas.openxmlformats.org/officeDocument/2006/relationships/hyperlink" Target="https://unstats.un.org/unsd/nationalaccount/sna2008.asp" TargetMode="External"/><Relationship Id="rId6" Type="http://schemas.openxmlformats.org/officeDocument/2006/relationships/hyperlink" Target="https://www.nbs.go.tz/index.php/sw/machapisho/pato-la-taifa/756-hali-ya-uchumi-wa-taifa-katika-mwaka-2021" TargetMode="External"/><Relationship Id="rId11" Type="http://schemas.openxmlformats.org/officeDocument/2006/relationships/hyperlink" Target="https://www.teiti.go.tz/storage/app/uploads/public/62b/d78/278/62bd782789fa8959777682.pdf" TargetMode="External"/><Relationship Id="rId5" Type="http://schemas.openxmlformats.org/officeDocument/2006/relationships/hyperlink" Target="https://www.teiti.go.tz/storage/app/uploads/public/62b/d78/278/62bd782789fa8959777682.pdf" TargetMode="External"/><Relationship Id="rId10" Type="http://schemas.openxmlformats.org/officeDocument/2006/relationships/hyperlink" Target="https://www.nbs.go.tz/index.php/sw/machapisho/pato-la-taifa/756-hali-ya-uchumi-wa-taifa-katika-mwaka-2021" TargetMode="External"/><Relationship Id="rId4" Type="http://schemas.openxmlformats.org/officeDocument/2006/relationships/hyperlink" Target="https://www.nbs.go.tz/index.php/sw/machapisho/pato-la-taifa/756-hali-ya-uchumi-wa-taifa-katika-mwaka-2021" TargetMode="External"/><Relationship Id="rId9" Type="http://schemas.openxmlformats.org/officeDocument/2006/relationships/hyperlink" Target="https://www.nbs.go.tz/index.php/sw/machapisho/pato-la-taifa/756-hali-ya-uchumi-wa-taifa-katika-mwaka-202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eiti.go.tz/storage/app/uploads/public/62b/d78/278/62bd782789fa8959777682.pdf" TargetMode="External"/><Relationship Id="rId5" Type="http://schemas.microsoft.com/office/2017/10/relationships/threadedComment" Target="../threadedComments/threadedComment2.xml"/></Relationships>
</file>

<file path=xl/worksheets/_rels/sheet30.xml.rels><?xml version="1.0" encoding="UTF-8" standalone="yes"?>
<Relationships xmlns="http://schemas.openxmlformats.org/package/2006/relationships"><Relationship Id="rId3" Type="http://schemas.openxmlformats.org/officeDocument/2006/relationships/hyperlink" Target="https://www.nemc.or.tz/publications/16" TargetMode="External"/><Relationship Id="rId2" Type="http://schemas.openxmlformats.org/officeDocument/2006/relationships/hyperlink" Target="https://www.nemc.or.tz/publications/16" TargetMode="External"/><Relationship Id="rId1" Type="http://schemas.openxmlformats.org/officeDocument/2006/relationships/hyperlink" Target="https://www.teiti.go.tz/storage/app/uploads/public/62b/d78/278/62bd782789fa8959777682.pdf" TargetMode="External"/><Relationship Id="rId5" Type="http://schemas.openxmlformats.org/officeDocument/2006/relationships/printerSettings" Target="../printerSettings/printerSettings30.bin"/><Relationship Id="rId4" Type="http://schemas.openxmlformats.org/officeDocument/2006/relationships/hyperlink" Target="https://www.teiti.go.tz/storage/app/uploads/public/62b/d78/278/62bd782789fa8959777682.pdf"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teiti.go.tz/storage/app/uploads/public/626/13b/b04/62613bb04173b247304860.pdf" TargetMode="External"/><Relationship Id="rId7" Type="http://schemas.openxmlformats.org/officeDocument/2006/relationships/hyperlink" Target="https://www.teiti.go.tz/storage/app/uploads/public/62b/d78/278/62bd782789fa8959777682.pdf" TargetMode="External"/><Relationship Id="rId2" Type="http://schemas.openxmlformats.org/officeDocument/2006/relationships/hyperlink" Target="https://www.teiti.go.tz/storage/app/uploads/public/626/13a/d81/62613ad81a3eb604520783.pdf" TargetMode="External"/><Relationship Id="rId1" Type="http://schemas.openxmlformats.org/officeDocument/2006/relationships/hyperlink" Target="https://www.teiti.go.tz/storage/app/uploads/public/626/13a/844/62613a8449c4c564316822.pdf" TargetMode="External"/><Relationship Id="rId6" Type="http://schemas.openxmlformats.org/officeDocument/2006/relationships/hyperlink" Target="https://www.teiti.go.tz/storage/app/uploads/public/62b/d78/278/62bd782789fa8959777682.pdf" TargetMode="External"/><Relationship Id="rId5" Type="http://schemas.openxmlformats.org/officeDocument/2006/relationships/hyperlink" Target="https://www.teiti.go.tz/storage/app/uploads/public/626/13b/0d6/62613b0d64205974639572.pdf" TargetMode="External"/><Relationship Id="rId4" Type="http://schemas.openxmlformats.org/officeDocument/2006/relationships/hyperlink" Target="https://www.teiti.go.tz/storage/app/uploads/public/626/13b/82c/62613b82c3c43203840188.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pura.go.tz/pages/block-1" TargetMode="External"/><Relationship Id="rId13" Type="http://schemas.openxmlformats.org/officeDocument/2006/relationships/hyperlink" Target="https://www.pura.go.tz/pages/block-1" TargetMode="External"/><Relationship Id="rId3" Type="http://schemas.openxmlformats.org/officeDocument/2006/relationships/hyperlink" Target="https://portal.madini.go.tz/site/CustomHtml.aspx?PageID=d7f3f61d-4689-4280-a59a-b865f002dd60" TargetMode="External"/><Relationship Id="rId7" Type="http://schemas.openxmlformats.org/officeDocument/2006/relationships/hyperlink" Target="https://portal.madini.go.tz/site/CustomHtml.aspx?PageID=d7f3f61d-4689-4280-a59a-b865f002dd60" TargetMode="External"/><Relationship Id="rId12" Type="http://schemas.openxmlformats.org/officeDocument/2006/relationships/hyperlink" Target="https://www.pura.go.tz/pages/block-1" TargetMode="External"/><Relationship Id="rId2" Type="http://schemas.openxmlformats.org/officeDocument/2006/relationships/hyperlink" Target="https://portal.madini.go.tz/site/CustomHtml.aspx?PageID=d7f3f61d-4689-4280-a59a-b865f002dd60" TargetMode="External"/><Relationship Id="rId16" Type="http://schemas.openxmlformats.org/officeDocument/2006/relationships/printerSettings" Target="../printerSettings/printerSettings5.bin"/><Relationship Id="rId1" Type="http://schemas.openxmlformats.org/officeDocument/2006/relationships/hyperlink" Target="https://portal.madini.go.tz/site/CustomHtml.aspx?PageID=d7f3f61d-4689-4280-a59a-b865f002dd60" TargetMode="External"/><Relationship Id="rId6" Type="http://schemas.openxmlformats.org/officeDocument/2006/relationships/hyperlink" Target="https://portal.madini.go.tz/site/CustomHtml.aspx?PageID=d7f3f61d-4689-4280-a59a-b865f002dd60" TargetMode="External"/><Relationship Id="rId11" Type="http://schemas.openxmlformats.org/officeDocument/2006/relationships/hyperlink" Target="https://www.pura.go.tz/pages/block-1" TargetMode="External"/><Relationship Id="rId5" Type="http://schemas.openxmlformats.org/officeDocument/2006/relationships/hyperlink" Target="https://portal.madini.go.tz/site/CustomHtml.aspx?PageID=d7f3f61d-4689-4280-a59a-b865f002dd60" TargetMode="External"/><Relationship Id="rId15" Type="http://schemas.openxmlformats.org/officeDocument/2006/relationships/hyperlink" Target="https://www.teiti.go.tz/storage/app/uploads/public/5e0/b07/e9a/5e0b07e9af5bd943977987.pdf" TargetMode="External"/><Relationship Id="rId10" Type="http://schemas.openxmlformats.org/officeDocument/2006/relationships/hyperlink" Target="https://www.pura.go.tz/pages/block-1" TargetMode="External"/><Relationship Id="rId19" Type="http://schemas.microsoft.com/office/2017/10/relationships/threadedComment" Target="../threadedComments/threadedComment3.xml"/><Relationship Id="rId4" Type="http://schemas.openxmlformats.org/officeDocument/2006/relationships/hyperlink" Target="https://portal.madini.go.tz/site/CustomHtml.aspx?PageID=d7f3f61d-4689-4280-a59a-b865f002dd60" TargetMode="External"/><Relationship Id="rId9" Type="http://schemas.openxmlformats.org/officeDocument/2006/relationships/hyperlink" Target="https://www.pura.go.tz/pages/block-1" TargetMode="External"/><Relationship Id="rId14" Type="http://schemas.openxmlformats.org/officeDocument/2006/relationships/hyperlink" Target="https://www.teiti.go.tz/storage/app/uploads/public/5e0/b07/e9a/5e0b07e9af5bd943977987.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teiti.go.tz/storage/app/uploads/public/62b/d78/278/62bd782789fa8959777682.pdf" TargetMode="External"/><Relationship Id="rId13" Type="http://schemas.openxmlformats.org/officeDocument/2006/relationships/printerSettings" Target="../printerSettings/printerSettings6.bin"/><Relationship Id="rId3" Type="http://schemas.openxmlformats.org/officeDocument/2006/relationships/hyperlink" Target="https://portal.madini.go.tz/site/CustomHtml.aspx?PageID=d7f3f61d-4689-4280-a59a-b865f002dd60" TargetMode="External"/><Relationship Id="rId7" Type="http://schemas.openxmlformats.org/officeDocument/2006/relationships/hyperlink" Target="https://www.teiti.go.tz/storage/app/uploads/public/62b/d78/278/62bd782789fa8959777682.pdf" TargetMode="External"/><Relationship Id="rId12" Type="http://schemas.openxmlformats.org/officeDocument/2006/relationships/hyperlink" Target="https://www.teiti.go.tz/storage/app/uploads/public/62b/d78/278/62bd782789fa8959777682.pdf" TargetMode="External"/><Relationship Id="rId2" Type="http://schemas.openxmlformats.org/officeDocument/2006/relationships/hyperlink" Target="https://www.teiti.go.tz/storage/app/uploads/public/5e9/592/589/5e9592589c688709751310.pdf" TargetMode="External"/><Relationship Id="rId1" Type="http://schemas.openxmlformats.org/officeDocument/2006/relationships/hyperlink" Target="https://portal.madini.go.tz/site/CustomHtml.aspx?PageID=d7f3f61d-4689-4280-a59a-b865f002dd60" TargetMode="External"/><Relationship Id="rId6" Type="http://schemas.openxmlformats.org/officeDocument/2006/relationships/hyperlink" Target="https://www.pura.go.tz/pages/block-1" TargetMode="External"/><Relationship Id="rId11" Type="http://schemas.openxmlformats.org/officeDocument/2006/relationships/hyperlink" Target="https://portal.madini.go.tz/site/CustomHtml.aspx?PageID=d7f3f61d-4689-4280-a59a-b865f002dd60" TargetMode="External"/><Relationship Id="rId5" Type="http://schemas.openxmlformats.org/officeDocument/2006/relationships/hyperlink" Target="https://www.pura.go.tz/pages/block-1" TargetMode="External"/><Relationship Id="rId10" Type="http://schemas.openxmlformats.org/officeDocument/2006/relationships/hyperlink" Target="https://www.pura.go.tz/pages/block-1" TargetMode="External"/><Relationship Id="rId4" Type="http://schemas.openxmlformats.org/officeDocument/2006/relationships/hyperlink" Target="https://www.teiti.go.tz/storage/app/uploads/public/5e0/b07/e9a/5e0b07e9af5bd943977987.pdf" TargetMode="External"/><Relationship Id="rId9" Type="http://schemas.openxmlformats.org/officeDocument/2006/relationships/hyperlink" Target="https://www.teiti.go.tz/storage/app/uploads/public/62b/d78/278/62bd782789fa8959777682.pdf" TargetMode="External"/><Relationship Id="rId1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brela.go.tz/uploads/documents/sw-1621234651-benefit.pdf" TargetMode="External"/><Relationship Id="rId3" Type="http://schemas.openxmlformats.org/officeDocument/2006/relationships/hyperlink" Target="https://bo.brela.go.tz/" TargetMode="External"/><Relationship Id="rId7" Type="http://schemas.openxmlformats.org/officeDocument/2006/relationships/hyperlink" Target="https://www.teiti.go.tz/storage/app/uploads/public/62b/d78/278/62bd782789fa8959777682.pdf" TargetMode="External"/><Relationship Id="rId2" Type="http://schemas.openxmlformats.org/officeDocument/2006/relationships/hyperlink" Target="https://bo.brela.go.tz/" TargetMode="External"/><Relationship Id="rId1" Type="http://schemas.openxmlformats.org/officeDocument/2006/relationships/hyperlink" Target="https://www.parliament.go.tz/polis/uploads/bills/acts/1599835766-FINANCE%20ACT,%202020.pdf" TargetMode="External"/><Relationship Id="rId6" Type="http://schemas.openxmlformats.org/officeDocument/2006/relationships/hyperlink" Target="https://www.teiti.go.tz/storage/app/uploads/public/62b/d78/278/62bd782789fa8959777682.pdf" TargetMode="External"/><Relationship Id="rId5" Type="http://schemas.openxmlformats.org/officeDocument/2006/relationships/hyperlink" Target="https://www.teiti.go.tz/storage/app/uploads/public/62b/d78/278/62bd782789fa8959777682.pdf" TargetMode="External"/><Relationship Id="rId10" Type="http://schemas.microsoft.com/office/2017/10/relationships/threadedComment" Target="../threadedComments/threadedComment5.xml"/><Relationship Id="rId4" Type="http://schemas.openxmlformats.org/officeDocument/2006/relationships/hyperlink" Target="https://www.parliament.go.tz/polis/uploads/bills/acts/1599835766-FINANCE%20ACT,%202020.pdf"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pura.go.tz/uploads/documents/en-1604950680-OIL%20AND%20GAS%20REVENUE%20MANAGEMENT%20ACT,%202015.pdf" TargetMode="External"/><Relationship Id="rId13" Type="http://schemas.openxmlformats.org/officeDocument/2006/relationships/hyperlink" Target="https://www.parliament.go.tz/polis/uploads/bills/acts/1566551814-The%20Public%20Corporations%20Act,%201992.pdf" TargetMode="External"/><Relationship Id="rId3" Type="http://schemas.openxmlformats.org/officeDocument/2006/relationships/hyperlink" Target="https://www.tanzanialaws.com/index.php/subsidiary-legislation/public-corporations-act" TargetMode="External"/><Relationship Id="rId7" Type="http://schemas.openxmlformats.org/officeDocument/2006/relationships/hyperlink" Target="https://www.teiti.go.tz/storage/app/uploads/public/62b/d78/278/62bd782789fa8959777682.pdf" TargetMode="External"/><Relationship Id="rId12" Type="http://schemas.openxmlformats.org/officeDocument/2006/relationships/hyperlink" Target="https://www.parliament.go.tz/polis/uploads/bills/acts/1566551814-The%20Public%20Corporations%20Act,%201992.pdf" TargetMode="External"/><Relationship Id="rId2" Type="http://schemas.openxmlformats.org/officeDocument/2006/relationships/hyperlink" Target="https://www.stamico.co.tz/uploads/documents/en-1629887444-ESTABLISHMENT-ORDER-GN.-171-0F-2015.pdf" TargetMode="External"/><Relationship Id="rId1" Type="http://schemas.openxmlformats.org/officeDocument/2006/relationships/hyperlink" Target="https://www.teiti.go.tz/storage/app/uploads/public/62b/d78/278/62bd782789fa8959777682.pdf" TargetMode="External"/><Relationship Id="rId6" Type="http://schemas.openxmlformats.org/officeDocument/2006/relationships/hyperlink" Target="https://www.parliament.go.tz/polis/uploads/bills/acts/1566551814-The%20Public%20Corporations%20Act,%201992.pdf" TargetMode="External"/><Relationship Id="rId11" Type="http://schemas.openxmlformats.org/officeDocument/2006/relationships/hyperlink" Target="https://www.parliament.go.tz/polis/uploads/bills/acts/1566551814-The%20Public%20Corporations%20Act,%201992.pdf" TargetMode="External"/><Relationship Id="rId5" Type="http://schemas.openxmlformats.org/officeDocument/2006/relationships/hyperlink" Target="https://www.teiti.go.tz/storage/app/uploads/public/62b/d78/278/62bd782789fa8959777682.pdf" TargetMode="External"/><Relationship Id="rId10" Type="http://schemas.openxmlformats.org/officeDocument/2006/relationships/hyperlink" Target="https://www.parliament.go.tz/polis/uploads/bills/acts/1566551814-The%20Public%20Corporations%20Act,%201992.pdf" TargetMode="External"/><Relationship Id="rId4" Type="http://schemas.openxmlformats.org/officeDocument/2006/relationships/hyperlink" Target="https://www.parliament.go.tz/polis/uploads/bills/acts/1566551814-The%20Public%20Corporations%20Act,%201992.pdf" TargetMode="External"/><Relationship Id="rId9" Type="http://schemas.openxmlformats.org/officeDocument/2006/relationships/hyperlink" Target="https://www.pura.go.tz/uploads/documents/en-1604950680-OIL%20AND%20GAS%20REVENUE%20MANAGEMENT%20ACT,%202015.pdf" TargetMode="External"/><Relationship Id="rId1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B1:G47"/>
  <sheetViews>
    <sheetView showGridLines="0" tabSelected="1" zoomScale="85" zoomScaleNormal="85" workbookViewId="0">
      <selection activeCell="C49" sqref="C49"/>
    </sheetView>
  </sheetViews>
  <sheetFormatPr defaultColWidth="4" defaultRowHeight="24" customHeight="1" x14ac:dyDescent="0.35"/>
  <cols>
    <col min="1" max="1" width="4" style="4"/>
    <col min="2" max="2" width="4" style="4" hidden="1" customWidth="1"/>
    <col min="3" max="3" width="76.5" style="4" customWidth="1"/>
    <col min="4" max="4" width="2.75" style="4" customWidth="1"/>
    <col min="5" max="5" width="56" style="4" customWidth="1"/>
    <col min="6" max="6" width="2.75" style="4" customWidth="1"/>
    <col min="7" max="7" width="50.5" style="4" customWidth="1"/>
    <col min="8" max="16384" width="4" style="4"/>
  </cols>
  <sheetData>
    <row r="1" spans="3:7" ht="15.75" customHeight="1" x14ac:dyDescent="0.35">
      <c r="C1" s="212"/>
    </row>
    <row r="2" spans="3:7" ht="15" x14ac:dyDescent="0.35"/>
    <row r="3" spans="3:7" ht="15" x14ac:dyDescent="0.35">
      <c r="E3" s="108"/>
      <c r="G3" s="108"/>
    </row>
    <row r="4" spans="3:7" ht="15" x14ac:dyDescent="0.35">
      <c r="E4" s="108" t="s">
        <v>0</v>
      </c>
      <c r="G4" s="395">
        <v>45006</v>
      </c>
    </row>
    <row r="5" spans="3:7" ht="15" x14ac:dyDescent="0.35">
      <c r="E5" s="108" t="s">
        <v>1</v>
      </c>
      <c r="G5" s="395">
        <v>45016</v>
      </c>
    </row>
    <row r="6" spans="3:7" ht="15" x14ac:dyDescent="0.35"/>
    <row r="7" spans="3:7" ht="3.75" customHeight="1" x14ac:dyDescent="0.35"/>
    <row r="8" spans="3:7" ht="3.75" customHeight="1" x14ac:dyDescent="0.35"/>
    <row r="9" spans="3:7" ht="15" x14ac:dyDescent="0.35"/>
    <row r="10" spans="3:7" ht="15" x14ac:dyDescent="0.35">
      <c r="C10" s="207"/>
      <c r="D10" s="269"/>
      <c r="E10" s="269"/>
      <c r="F10" s="208"/>
      <c r="G10" s="208"/>
    </row>
    <row r="11" spans="3:7" ht="22.5" x14ac:dyDescent="0.35">
      <c r="C11" s="273" t="s">
        <v>2</v>
      </c>
      <c r="D11" s="209"/>
      <c r="E11" s="209"/>
      <c r="F11" s="208"/>
      <c r="G11" s="208"/>
    </row>
    <row r="12" spans="3:7" ht="16" x14ac:dyDescent="0.35">
      <c r="C12" s="294" t="s">
        <v>3</v>
      </c>
      <c r="D12" s="252"/>
      <c r="E12" s="252"/>
      <c r="F12" s="253"/>
      <c r="G12" s="253"/>
    </row>
    <row r="13" spans="3:7" ht="16" x14ac:dyDescent="0.35">
      <c r="C13" s="254"/>
      <c r="D13" s="255"/>
      <c r="E13" s="255"/>
      <c r="F13" s="253"/>
      <c r="G13" s="253"/>
    </row>
    <row r="14" spans="3:7" ht="16" x14ac:dyDescent="0.35">
      <c r="C14" s="256" t="s">
        <v>4</v>
      </c>
      <c r="D14" s="255"/>
      <c r="E14" s="255"/>
      <c r="F14" s="253"/>
      <c r="G14" s="253"/>
    </row>
    <row r="15" spans="3:7" ht="16" x14ac:dyDescent="0.35">
      <c r="C15" s="397"/>
      <c r="D15" s="397"/>
      <c r="E15" s="397"/>
      <c r="F15" s="253"/>
      <c r="G15" s="253"/>
    </row>
    <row r="16" spans="3:7" ht="16" x14ac:dyDescent="0.35">
      <c r="C16" s="267"/>
      <c r="D16" s="267"/>
      <c r="E16" s="267"/>
      <c r="F16" s="253"/>
      <c r="G16" s="253"/>
    </row>
    <row r="17" spans="3:7" ht="16" x14ac:dyDescent="0.35">
      <c r="C17" s="257" t="s">
        <v>5</v>
      </c>
      <c r="D17" s="258"/>
      <c r="E17" s="258"/>
      <c r="F17" s="253"/>
      <c r="G17" s="253"/>
    </row>
    <row r="18" spans="3:7" ht="16" x14ac:dyDescent="0.35">
      <c r="C18" s="259" t="s">
        <v>6</v>
      </c>
      <c r="D18" s="258"/>
      <c r="E18" s="258"/>
      <c r="F18" s="253"/>
      <c r="G18" s="253"/>
    </row>
    <row r="19" spans="3:7" ht="16" x14ac:dyDescent="0.35">
      <c r="C19" s="259" t="s">
        <v>7</v>
      </c>
      <c r="D19" s="258"/>
      <c r="E19" s="258"/>
      <c r="F19" s="253"/>
      <c r="G19" s="253"/>
    </row>
    <row r="20" spans="3:7" ht="31.15" customHeight="1" x14ac:dyDescent="0.4">
      <c r="C20" s="398" t="s">
        <v>8</v>
      </c>
      <c r="D20" s="398"/>
      <c r="E20" s="398"/>
      <c r="F20" s="253"/>
      <c r="G20" s="253"/>
    </row>
    <row r="21" spans="3:7" ht="32.25" customHeight="1" x14ac:dyDescent="0.4">
      <c r="C21" s="398" t="s">
        <v>9</v>
      </c>
      <c r="D21" s="398"/>
      <c r="E21" s="398"/>
      <c r="F21" s="253"/>
      <c r="G21" s="253"/>
    </row>
    <row r="22" spans="3:7" ht="16" x14ac:dyDescent="0.35">
      <c r="C22" s="258"/>
      <c r="D22" s="258"/>
      <c r="E22" s="258"/>
      <c r="F22" s="253"/>
      <c r="G22" s="253"/>
    </row>
    <row r="23" spans="3:7" ht="16" x14ac:dyDescent="0.35">
      <c r="C23" s="257" t="s">
        <v>10</v>
      </c>
      <c r="D23" s="259"/>
      <c r="E23" s="259"/>
      <c r="F23" s="253"/>
      <c r="G23" s="253"/>
    </row>
    <row r="24" spans="3:7" ht="16" x14ac:dyDescent="0.35">
      <c r="C24" s="260"/>
      <c r="D24" s="260"/>
      <c r="E24" s="260"/>
      <c r="F24" s="253"/>
      <c r="G24" s="253"/>
    </row>
    <row r="25" spans="3:7" ht="16" x14ac:dyDescent="0.4">
      <c r="C25" s="399" t="s">
        <v>11</v>
      </c>
      <c r="D25" s="399"/>
      <c r="E25" s="399"/>
      <c r="F25" s="399"/>
      <c r="G25" s="399"/>
    </row>
    <row r="26" spans="3:7" s="141" customFormat="1" ht="15" x14ac:dyDescent="0.4">
      <c r="C26" s="213"/>
      <c r="D26" s="213"/>
      <c r="E26" s="214"/>
    </row>
    <row r="27" spans="3:7" ht="15" x14ac:dyDescent="0.35">
      <c r="C27" s="140" t="s">
        <v>12</v>
      </c>
      <c r="E27" s="215" t="s">
        <v>13</v>
      </c>
      <c r="G27" s="143" t="s">
        <v>14</v>
      </c>
    </row>
    <row r="28" spans="3:7" s="141" customFormat="1" ht="15" x14ac:dyDescent="0.35">
      <c r="C28" s="216"/>
      <c r="E28" s="216"/>
      <c r="G28" s="216"/>
    </row>
    <row r="29" spans="3:7" ht="15" x14ac:dyDescent="0.4">
      <c r="C29" s="210" t="s">
        <v>15</v>
      </c>
      <c r="D29" s="211"/>
      <c r="E29" s="217"/>
      <c r="F29" s="208"/>
      <c r="G29" s="208"/>
    </row>
    <row r="30" spans="3:7" ht="15" x14ac:dyDescent="0.4">
      <c r="C30" s="274"/>
      <c r="D30" s="274"/>
      <c r="E30" s="218"/>
    </row>
    <row r="31" spans="3:7" ht="15" x14ac:dyDescent="0.35"/>
    <row r="32" spans="3:7" ht="15.75" customHeight="1" x14ac:dyDescent="0.35">
      <c r="C32" s="219" t="s">
        <v>16</v>
      </c>
      <c r="D32" s="220"/>
      <c r="E32" s="221" t="s">
        <v>17</v>
      </c>
      <c r="F32" s="222"/>
      <c r="G32" s="219" t="s">
        <v>18</v>
      </c>
    </row>
    <row r="33" spans="2:7" ht="43.5" customHeight="1" x14ac:dyDescent="0.35">
      <c r="C33" s="223" t="s">
        <v>19</v>
      </c>
      <c r="D33" s="220"/>
      <c r="E33" s="224" t="s">
        <v>20</v>
      </c>
      <c r="F33" s="225"/>
      <c r="G33" s="223" t="s">
        <v>21</v>
      </c>
    </row>
    <row r="34" spans="2:7" ht="31.5" customHeight="1" x14ac:dyDescent="0.35">
      <c r="C34" s="223" t="s">
        <v>22</v>
      </c>
      <c r="D34" s="220"/>
      <c r="E34" s="226" t="s">
        <v>23</v>
      </c>
      <c r="F34" s="225"/>
      <c r="G34" s="400" t="s">
        <v>24</v>
      </c>
    </row>
    <row r="35" spans="2:7" ht="24" customHeight="1" x14ac:dyDescent="0.35">
      <c r="C35" s="223" t="s">
        <v>25</v>
      </c>
      <c r="D35" s="220"/>
      <c r="E35" s="224" t="s">
        <v>26</v>
      </c>
      <c r="F35" s="225"/>
      <c r="G35" s="400"/>
    </row>
    <row r="36" spans="2:7" ht="48" customHeight="1" x14ac:dyDescent="0.35">
      <c r="C36" s="227" t="s">
        <v>27</v>
      </c>
      <c r="D36" s="220"/>
      <c r="E36" s="293" t="s">
        <v>28</v>
      </c>
      <c r="F36" s="228"/>
      <c r="G36" s="263"/>
    </row>
    <row r="37" spans="2:7" ht="12" customHeight="1" x14ac:dyDescent="0.35"/>
    <row r="38" spans="2:7" ht="15" x14ac:dyDescent="0.35">
      <c r="C38" s="274"/>
      <c r="D38" s="274"/>
      <c r="E38" s="274"/>
      <c r="F38" s="274"/>
    </row>
    <row r="39" spans="2:7" ht="15" x14ac:dyDescent="0.35">
      <c r="C39" s="270" t="s">
        <v>29</v>
      </c>
      <c r="D39" s="229"/>
      <c r="E39" s="230"/>
      <c r="F39" s="229"/>
      <c r="G39" s="229"/>
    </row>
    <row r="40" spans="2:7" ht="15" x14ac:dyDescent="0.35">
      <c r="C40" s="396" t="s">
        <v>30</v>
      </c>
      <c r="D40" s="396"/>
      <c r="E40" s="396"/>
      <c r="F40" s="396"/>
      <c r="G40" s="396"/>
    </row>
    <row r="41" spans="2:7" ht="15" x14ac:dyDescent="0.35">
      <c r="B41" s="93" t="s">
        <v>31</v>
      </c>
      <c r="C41" s="268" t="s">
        <v>32</v>
      </c>
      <c r="D41" s="93"/>
      <c r="E41" s="179"/>
      <c r="F41" s="93"/>
      <c r="G41" s="181"/>
    </row>
    <row r="42" spans="2:7" ht="15" x14ac:dyDescent="0.35"/>
    <row r="43" spans="2:7" ht="15" x14ac:dyDescent="0.35"/>
    <row r="44" spans="2:7" ht="15" x14ac:dyDescent="0.35"/>
    <row r="45" spans="2:7" ht="15" x14ac:dyDescent="0.35"/>
    <row r="46" spans="2:7" ht="15" x14ac:dyDescent="0.35"/>
    <row r="47" spans="2:7" ht="15" x14ac:dyDescent="0.35"/>
  </sheetData>
  <mergeCells count="6">
    <mergeCell ref="C40:G40"/>
    <mergeCell ref="C15:E15"/>
    <mergeCell ref="C20:E20"/>
    <mergeCell ref="C21:E21"/>
    <mergeCell ref="C25:G25"/>
    <mergeCell ref="G34:G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U47"/>
  <sheetViews>
    <sheetView topLeftCell="A46" zoomScale="60" zoomScaleNormal="60" workbookViewId="0">
      <selection activeCell="D15" sqref="D15"/>
    </sheetView>
  </sheetViews>
  <sheetFormatPr defaultColWidth="10.5" defaultRowHeight="16" x14ac:dyDescent="0.4"/>
  <cols>
    <col min="1" max="1" width="15.75" style="237" customWidth="1"/>
    <col min="2" max="2" width="29.75" style="237" customWidth="1"/>
    <col min="3" max="3" width="3" style="237" customWidth="1"/>
    <col min="4" max="4" width="38.5" style="237" customWidth="1"/>
    <col min="5" max="5" width="3" style="237" customWidth="1"/>
    <col min="6" max="6" width="29.5" style="237" customWidth="1"/>
    <col min="7" max="7" width="3" style="237" customWidth="1"/>
    <col min="8" max="8" width="29.5"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203</v>
      </c>
    </row>
    <row r="3" spans="1:21" s="31" customFormat="1" ht="150" x14ac:dyDescent="0.35">
      <c r="A3" s="32" t="s">
        <v>204</v>
      </c>
      <c r="B3" s="33" t="s">
        <v>205</v>
      </c>
      <c r="C3" s="34"/>
      <c r="D3" s="10" t="s">
        <v>94</v>
      </c>
      <c r="E3" s="34"/>
      <c r="F3" s="35"/>
      <c r="G3" s="34"/>
      <c r="H3" s="35"/>
      <c r="I3" s="34"/>
      <c r="J3" s="6"/>
      <c r="L3" s="6"/>
      <c r="N3" s="37"/>
      <c r="P3" s="37"/>
      <c r="R3" s="37"/>
      <c r="T3" s="37"/>
    </row>
    <row r="4" spans="1:21" s="1" customFormat="1" ht="19" x14ac:dyDescent="0.35">
      <c r="B4" s="2"/>
      <c r="D4" s="2"/>
      <c r="F4" s="2"/>
      <c r="H4" s="2"/>
      <c r="J4" s="3"/>
      <c r="L4" s="41"/>
      <c r="N4" s="3"/>
    </row>
    <row r="5" spans="1:21" s="1" customFormat="1" ht="76" x14ac:dyDescent="0.35">
      <c r="B5" s="2" t="s">
        <v>95</v>
      </c>
      <c r="D5" s="84" t="s">
        <v>96</v>
      </c>
      <c r="E5" s="46"/>
      <c r="F5" s="84" t="s">
        <v>97</v>
      </c>
      <c r="G5" s="46"/>
      <c r="H5" s="84" t="s">
        <v>98</v>
      </c>
      <c r="I5" s="54"/>
      <c r="J5" s="47" t="s">
        <v>99</v>
      </c>
      <c r="K5" s="29"/>
      <c r="L5" s="47" t="s">
        <v>100</v>
      </c>
      <c r="M5" s="29"/>
      <c r="N5" s="30" t="s">
        <v>101</v>
      </c>
      <c r="O5" s="29"/>
      <c r="P5" s="30" t="s">
        <v>102</v>
      </c>
      <c r="Q5" s="29"/>
      <c r="R5" s="30" t="s">
        <v>103</v>
      </c>
      <c r="S5" s="29"/>
      <c r="T5" s="30" t="s">
        <v>104</v>
      </c>
      <c r="U5" s="29"/>
    </row>
    <row r="6" spans="1:21" s="1" customFormat="1" ht="19" x14ac:dyDescent="0.35">
      <c r="B6" s="2"/>
      <c r="D6" s="2"/>
      <c r="F6" s="2"/>
      <c r="H6" s="2"/>
      <c r="J6" s="3"/>
      <c r="L6" s="39"/>
      <c r="N6" s="3"/>
      <c r="P6" s="3"/>
      <c r="R6" s="3"/>
      <c r="T6" s="3"/>
    </row>
    <row r="7" spans="1:21" s="31" customFormat="1" ht="30" x14ac:dyDescent="0.35">
      <c r="A7" s="43" t="s">
        <v>118</v>
      </c>
      <c r="B7" s="266" t="s">
        <v>206</v>
      </c>
      <c r="D7" s="5" t="s">
        <v>62</v>
      </c>
      <c r="F7" s="44"/>
      <c r="H7" s="44"/>
      <c r="J7" s="45"/>
      <c r="L7" s="6"/>
    </row>
    <row r="8" spans="1:21" s="1" customFormat="1" ht="19" x14ac:dyDescent="0.35">
      <c r="B8" s="2"/>
      <c r="D8" s="2"/>
      <c r="F8" s="2"/>
      <c r="H8" s="2"/>
      <c r="J8" s="3"/>
      <c r="L8" s="39"/>
      <c r="N8" s="3"/>
      <c r="P8" s="3"/>
      <c r="R8" s="3"/>
      <c r="T8" s="3"/>
    </row>
    <row r="9" spans="1:21" s="4" customFormat="1" ht="53.25" customHeight="1" x14ac:dyDescent="0.35">
      <c r="A9" s="13"/>
      <c r="B9" s="27" t="s">
        <v>207</v>
      </c>
      <c r="C9" s="7"/>
      <c r="D9" s="17"/>
      <c r="E9" s="7"/>
      <c r="F9" s="17"/>
      <c r="G9" s="19"/>
      <c r="H9" s="17"/>
      <c r="I9" s="19"/>
      <c r="J9" s="36"/>
      <c r="K9" s="20"/>
      <c r="L9" s="41"/>
      <c r="M9" s="20"/>
      <c r="N9" s="36"/>
      <c r="O9" s="20"/>
      <c r="P9" s="36"/>
      <c r="Q9" s="20"/>
      <c r="R9" s="36"/>
      <c r="S9" s="20"/>
      <c r="T9" s="36"/>
      <c r="U9" s="20"/>
    </row>
    <row r="10" spans="1:21" s="4" customFormat="1" ht="53.25" customHeight="1" x14ac:dyDescent="0.35">
      <c r="A10" s="14"/>
      <c r="B10" s="23" t="s">
        <v>208</v>
      </c>
      <c r="C10" s="9"/>
      <c r="D10" s="10" t="s">
        <v>612</v>
      </c>
      <c r="E10" s="9"/>
      <c r="F10" s="10" t="s">
        <v>296</v>
      </c>
      <c r="G10" s="21"/>
      <c r="H10" s="90" t="s">
        <v>613</v>
      </c>
      <c r="I10" s="21"/>
      <c r="J10" s="436"/>
      <c r="K10" s="1"/>
      <c r="L10" s="6"/>
      <c r="M10" s="1"/>
      <c r="N10" s="37"/>
      <c r="O10" s="1"/>
      <c r="P10" s="37"/>
      <c r="Q10" s="1"/>
      <c r="R10" s="37"/>
      <c r="S10" s="1"/>
      <c r="T10" s="37"/>
      <c r="U10" s="1"/>
    </row>
    <row r="11" spans="1:21" s="4" customFormat="1" ht="53.25" customHeight="1" x14ac:dyDescent="0.35">
      <c r="A11" s="14"/>
      <c r="B11" s="23" t="s">
        <v>209</v>
      </c>
      <c r="C11" s="9"/>
      <c r="D11" s="10" t="s">
        <v>612</v>
      </c>
      <c r="E11" s="9"/>
      <c r="F11" s="10" t="s">
        <v>296</v>
      </c>
      <c r="G11" s="21"/>
      <c r="H11" s="90" t="s">
        <v>613</v>
      </c>
      <c r="I11" s="21"/>
      <c r="J11" s="434"/>
      <c r="K11" s="31"/>
      <c r="L11" s="6"/>
      <c r="M11" s="31"/>
      <c r="N11" s="37"/>
      <c r="O11" s="31"/>
      <c r="P11" s="37"/>
      <c r="Q11" s="31"/>
      <c r="R11" s="37"/>
      <c r="S11" s="31"/>
      <c r="T11" s="37"/>
      <c r="U11" s="31"/>
    </row>
    <row r="12" spans="1:21" s="4" customFormat="1" ht="53.25" customHeight="1" x14ac:dyDescent="0.4">
      <c r="A12" s="14"/>
      <c r="B12" s="25" t="s">
        <v>210</v>
      </c>
      <c r="C12" s="9"/>
      <c r="D12" s="10" t="s">
        <v>296</v>
      </c>
      <c r="E12" s="9"/>
      <c r="F12" s="10" t="s">
        <v>296</v>
      </c>
      <c r="G12" s="237"/>
      <c r="H12" s="10" t="s">
        <v>296</v>
      </c>
      <c r="I12" s="237"/>
      <c r="J12" s="434"/>
      <c r="K12" s="1"/>
      <c r="L12" s="6"/>
      <c r="M12" s="1"/>
      <c r="N12" s="37"/>
      <c r="O12" s="1"/>
      <c r="P12" s="37"/>
      <c r="Q12" s="1"/>
      <c r="R12" s="37"/>
      <c r="S12" s="1"/>
      <c r="T12" s="37"/>
      <c r="U12" s="1"/>
    </row>
    <row r="13" spans="1:21" s="4" customFormat="1" ht="53.25" customHeight="1" x14ac:dyDescent="0.4">
      <c r="A13" s="14"/>
      <c r="B13" s="25" t="str">
        <f>LEFT(B12,SEARCH(",",B12))&amp;" value"</f>
        <v>Crude oil (2709), value</v>
      </c>
      <c r="C13" s="9"/>
      <c r="D13" s="10" t="s">
        <v>296</v>
      </c>
      <c r="E13" s="9"/>
      <c r="F13" s="10" t="s">
        <v>296</v>
      </c>
      <c r="G13" s="237"/>
      <c r="H13" s="10" t="s">
        <v>296</v>
      </c>
      <c r="I13" s="237"/>
      <c r="J13" s="434"/>
      <c r="K13" s="20"/>
      <c r="L13" s="6"/>
      <c r="M13" s="20"/>
      <c r="N13" s="37"/>
      <c r="O13" s="20"/>
      <c r="P13" s="37"/>
      <c r="Q13" s="20"/>
      <c r="R13" s="37"/>
      <c r="S13" s="20"/>
      <c r="T13" s="37"/>
      <c r="U13" s="20"/>
    </row>
    <row r="14" spans="1:21" s="4" customFormat="1" ht="53.25" customHeight="1" x14ac:dyDescent="0.4">
      <c r="A14" s="14"/>
      <c r="B14" s="25" t="s">
        <v>213</v>
      </c>
      <c r="C14" s="9"/>
      <c r="D14" s="318">
        <v>68923.759999999995</v>
      </c>
      <c r="E14" s="9"/>
      <c r="F14" s="10" t="s">
        <v>614</v>
      </c>
      <c r="G14" s="237"/>
      <c r="H14" s="90" t="s">
        <v>611</v>
      </c>
      <c r="I14" s="237"/>
      <c r="J14" s="434"/>
      <c r="K14" s="20"/>
      <c r="L14" s="6"/>
      <c r="M14" s="20"/>
      <c r="N14" s="37"/>
      <c r="O14" s="20"/>
      <c r="P14" s="37"/>
      <c r="Q14" s="20"/>
      <c r="R14" s="37"/>
      <c r="S14" s="20"/>
      <c r="T14" s="37"/>
      <c r="U14" s="20"/>
    </row>
    <row r="15" spans="1:21" s="4" customFormat="1" ht="53.25" customHeight="1" x14ac:dyDescent="0.4">
      <c r="A15" s="14"/>
      <c r="B15" s="25" t="str">
        <f>LEFT(B14,SEARCH(",",B14))&amp;" value"</f>
        <v>Natural gas (2711), value</v>
      </c>
      <c r="C15" s="9"/>
      <c r="D15" s="318">
        <v>501788293206.71002</v>
      </c>
      <c r="E15" s="9"/>
      <c r="F15" s="10" t="s">
        <v>566</v>
      </c>
      <c r="G15" s="237"/>
      <c r="H15" s="90" t="s">
        <v>611</v>
      </c>
      <c r="I15" s="237"/>
      <c r="J15" s="434"/>
      <c r="K15" s="20"/>
      <c r="L15" s="6"/>
      <c r="M15" s="20"/>
      <c r="N15" s="37"/>
      <c r="O15" s="20"/>
      <c r="P15" s="37"/>
      <c r="Q15" s="20"/>
      <c r="R15" s="37"/>
      <c r="S15" s="20"/>
      <c r="T15" s="37"/>
      <c r="U15" s="20"/>
    </row>
    <row r="16" spans="1:21" s="4" customFormat="1" ht="53.25" customHeight="1" x14ac:dyDescent="0.4">
      <c r="A16" s="14"/>
      <c r="B16" s="25" t="s">
        <v>215</v>
      </c>
      <c r="C16" s="9"/>
      <c r="D16" s="318">
        <f>38202.2+15327.22</f>
        <v>53529.42</v>
      </c>
      <c r="E16" s="9"/>
      <c r="F16" s="10" t="s">
        <v>615</v>
      </c>
      <c r="G16" s="237"/>
      <c r="H16" s="90" t="s">
        <v>616</v>
      </c>
      <c r="I16" s="237"/>
      <c r="J16" s="434"/>
      <c r="K16" s="237"/>
      <c r="L16" s="6"/>
      <c r="M16" s="237"/>
      <c r="N16" s="37"/>
      <c r="O16" s="237"/>
      <c r="P16" s="37"/>
      <c r="Q16" s="237"/>
      <c r="R16" s="37"/>
      <c r="S16" s="237"/>
      <c r="T16" s="37"/>
      <c r="U16" s="237"/>
    </row>
    <row r="17" spans="1:21" s="4" customFormat="1" ht="53.25" customHeight="1" x14ac:dyDescent="0.4">
      <c r="A17" s="14"/>
      <c r="B17" s="25" t="str">
        <f>LEFT(B16,SEARCH(",",B16))&amp;" value"</f>
        <v>Gold (7108), value</v>
      </c>
      <c r="C17" s="9"/>
      <c r="D17" s="319">
        <f>1513761852252.65+4350285656507.05</f>
        <v>5864047508759.6992</v>
      </c>
      <c r="E17" s="9"/>
      <c r="F17" s="10" t="s">
        <v>566</v>
      </c>
      <c r="G17" s="237"/>
      <c r="H17" s="90" t="s">
        <v>616</v>
      </c>
      <c r="I17" s="237"/>
      <c r="J17" s="434"/>
      <c r="K17" s="237"/>
      <c r="L17" s="6"/>
      <c r="M17" s="237"/>
      <c r="N17" s="37"/>
      <c r="O17" s="237"/>
      <c r="P17" s="37"/>
      <c r="Q17" s="237"/>
      <c r="R17" s="37"/>
      <c r="S17" s="237"/>
      <c r="T17" s="37"/>
      <c r="U17" s="237"/>
    </row>
    <row r="18" spans="1:21" s="4" customFormat="1" ht="53.25" customHeight="1" x14ac:dyDescent="0.4">
      <c r="A18" s="14"/>
      <c r="B18" s="25" t="s">
        <v>217</v>
      </c>
      <c r="C18" s="9"/>
      <c r="D18" s="319">
        <v>12289.9</v>
      </c>
      <c r="E18" s="9"/>
      <c r="F18" s="10" t="s">
        <v>615</v>
      </c>
      <c r="G18" s="237"/>
      <c r="H18" s="90" t="s">
        <v>616</v>
      </c>
      <c r="I18" s="237"/>
      <c r="J18" s="434"/>
      <c r="K18" s="237"/>
      <c r="L18" s="6"/>
      <c r="M18" s="237"/>
      <c r="N18" s="37"/>
      <c r="O18" s="237"/>
      <c r="P18" s="37"/>
      <c r="Q18" s="237"/>
      <c r="R18" s="37"/>
      <c r="S18" s="237"/>
      <c r="T18" s="37"/>
      <c r="U18" s="237"/>
    </row>
    <row r="19" spans="1:21" s="4" customFormat="1" ht="53.25" customHeight="1" x14ac:dyDescent="0.4">
      <c r="A19" s="14"/>
      <c r="B19" s="25" t="str">
        <f>LEFT(B18,SEARCH(",",B18))&amp;" value"</f>
        <v>Silver (7106), value</v>
      </c>
      <c r="C19" s="9"/>
      <c r="D19" s="319">
        <v>15501342270.059999</v>
      </c>
      <c r="E19" s="9"/>
      <c r="F19" s="10" t="s">
        <v>566</v>
      </c>
      <c r="G19" s="237"/>
      <c r="H19" s="90" t="s">
        <v>616</v>
      </c>
      <c r="I19" s="237"/>
      <c r="J19" s="434"/>
      <c r="K19" s="237"/>
      <c r="L19" s="6"/>
      <c r="M19" s="237"/>
      <c r="N19" s="37"/>
      <c r="O19" s="237"/>
      <c r="P19" s="37"/>
      <c r="Q19" s="237"/>
      <c r="R19" s="37"/>
      <c r="S19" s="237"/>
      <c r="T19" s="37"/>
      <c r="U19" s="237"/>
    </row>
    <row r="20" spans="1:21" s="4" customFormat="1" ht="53.25" customHeight="1" x14ac:dyDescent="0.4">
      <c r="A20" s="14"/>
      <c r="B20" s="25" t="s">
        <v>218</v>
      </c>
      <c r="C20" s="9"/>
      <c r="D20" s="319">
        <v>635609.47</v>
      </c>
      <c r="E20" s="9"/>
      <c r="F20" s="10" t="s">
        <v>219</v>
      </c>
      <c r="G20" s="237"/>
      <c r="H20" s="90" t="s">
        <v>616</v>
      </c>
      <c r="I20" s="237"/>
      <c r="J20" s="434"/>
      <c r="K20" s="237"/>
      <c r="L20" s="6"/>
      <c r="M20" s="237"/>
      <c r="N20" s="37"/>
      <c r="O20" s="237"/>
      <c r="P20" s="37"/>
      <c r="Q20" s="237"/>
      <c r="R20" s="37"/>
      <c r="S20" s="237"/>
      <c r="T20" s="37"/>
      <c r="U20" s="237"/>
    </row>
    <row r="21" spans="1:21" s="4" customFormat="1" ht="53.25" customHeight="1" x14ac:dyDescent="0.4">
      <c r="A21" s="14"/>
      <c r="B21" s="25" t="str">
        <f>LEFT(B20,SEARCH(",",B20))&amp;" value"</f>
        <v>Coal (2701), value</v>
      </c>
      <c r="C21" s="9"/>
      <c r="D21" s="319">
        <v>148202388677.35001</v>
      </c>
      <c r="E21" s="9"/>
      <c r="F21" s="10" t="s">
        <v>566</v>
      </c>
      <c r="G21" s="237"/>
      <c r="H21" s="90" t="s">
        <v>616</v>
      </c>
      <c r="I21" s="237"/>
      <c r="J21" s="434"/>
      <c r="K21" s="237"/>
      <c r="L21" s="6"/>
      <c r="M21" s="237"/>
      <c r="N21" s="37"/>
      <c r="O21" s="237"/>
      <c r="P21" s="37"/>
      <c r="Q21" s="237"/>
      <c r="R21" s="37"/>
      <c r="S21" s="237"/>
      <c r="T21" s="37"/>
      <c r="U21" s="237"/>
    </row>
    <row r="22" spans="1:21" s="4" customFormat="1" ht="53.25" customHeight="1" x14ac:dyDescent="0.4">
      <c r="A22" s="14"/>
      <c r="B22" s="25" t="s">
        <v>220</v>
      </c>
      <c r="C22" s="9"/>
      <c r="D22" s="319">
        <v>126.32</v>
      </c>
      <c r="E22" s="9"/>
      <c r="F22" s="10" t="s">
        <v>219</v>
      </c>
      <c r="G22" s="237"/>
      <c r="H22" s="90" t="s">
        <v>616</v>
      </c>
      <c r="I22" s="237"/>
      <c r="J22" s="434"/>
      <c r="K22" s="237"/>
      <c r="L22" s="6"/>
      <c r="M22" s="237"/>
      <c r="N22" s="37"/>
      <c r="O22" s="237"/>
      <c r="P22" s="37"/>
      <c r="Q22" s="237"/>
      <c r="R22" s="37"/>
      <c r="S22" s="237"/>
      <c r="T22" s="37"/>
      <c r="U22" s="237"/>
    </row>
    <row r="23" spans="1:21" s="4" customFormat="1" ht="53.25" customHeight="1" x14ac:dyDescent="0.4">
      <c r="A23" s="14"/>
      <c r="B23" s="25" t="str">
        <f>LEFT(B22,SEARCH(",",B22))&amp;" value"</f>
        <v>Copper (2603), value</v>
      </c>
      <c r="C23" s="9"/>
      <c r="D23" s="319">
        <v>407237391.69</v>
      </c>
      <c r="E23" s="9"/>
      <c r="F23" s="10" t="s">
        <v>566</v>
      </c>
      <c r="G23" s="237"/>
      <c r="H23" s="90" t="s">
        <v>616</v>
      </c>
      <c r="I23" s="237"/>
      <c r="J23" s="434"/>
      <c r="K23" s="237"/>
      <c r="L23" s="6"/>
      <c r="M23" s="237"/>
      <c r="N23" s="37"/>
      <c r="O23" s="237"/>
      <c r="P23" s="37"/>
      <c r="Q23" s="237"/>
      <c r="R23" s="37"/>
      <c r="S23" s="237"/>
      <c r="T23" s="37"/>
      <c r="U23" s="237"/>
    </row>
    <row r="24" spans="1:21" s="4" customFormat="1" ht="53.25" customHeight="1" x14ac:dyDescent="0.4">
      <c r="A24" s="14"/>
      <c r="B24" s="25" t="s">
        <v>618</v>
      </c>
      <c r="C24" s="9"/>
      <c r="D24" s="319">
        <f>35371.25+4606.66</f>
        <v>39977.910000000003</v>
      </c>
      <c r="E24" s="9"/>
      <c r="F24" s="10" t="s">
        <v>615</v>
      </c>
      <c r="G24" s="237"/>
      <c r="H24" s="90" t="s">
        <v>616</v>
      </c>
      <c r="I24" s="237"/>
      <c r="J24" s="434"/>
      <c r="K24" s="237"/>
      <c r="L24" s="6"/>
      <c r="M24" s="237"/>
      <c r="N24" s="37"/>
      <c r="O24" s="237"/>
      <c r="P24" s="37"/>
      <c r="Q24" s="237"/>
      <c r="R24" s="37"/>
      <c r="S24" s="237"/>
      <c r="T24" s="37"/>
      <c r="U24" s="237"/>
    </row>
    <row r="25" spans="1:21" s="4" customFormat="1" ht="53.25" customHeight="1" x14ac:dyDescent="0.4">
      <c r="A25" s="14"/>
      <c r="B25" s="25" t="str">
        <f>LEFT(B24,SEARCH(",",B24))&amp;" value"</f>
        <v>Tanzanite, value</v>
      </c>
      <c r="C25" s="9"/>
      <c r="D25" s="319">
        <f>2709353569.56+29890626501.55</f>
        <v>32599980071.110001</v>
      </c>
      <c r="E25" s="9"/>
      <c r="F25" s="10" t="s">
        <v>566</v>
      </c>
      <c r="G25" s="237"/>
      <c r="H25" s="90" t="s">
        <v>616</v>
      </c>
      <c r="I25" s="237"/>
      <c r="J25" s="434"/>
      <c r="K25" s="237"/>
      <c r="L25" s="6"/>
      <c r="M25" s="237"/>
      <c r="N25" s="37"/>
      <c r="O25" s="237"/>
      <c r="P25" s="37"/>
      <c r="Q25" s="237"/>
      <c r="R25" s="37"/>
      <c r="S25" s="237"/>
      <c r="T25" s="37"/>
      <c r="U25" s="237"/>
    </row>
    <row r="26" spans="1:21" s="4" customFormat="1" ht="53.25" customHeight="1" x14ac:dyDescent="0.4">
      <c r="A26" s="14"/>
      <c r="B26" s="25" t="s">
        <v>621</v>
      </c>
      <c r="C26" s="9"/>
      <c r="D26" s="319">
        <v>5922795.7599999998</v>
      </c>
      <c r="E26" s="9"/>
      <c r="F26" s="10" t="s">
        <v>219</v>
      </c>
      <c r="G26" s="237"/>
      <c r="H26" s="90" t="s">
        <v>616</v>
      </c>
      <c r="I26" s="237"/>
      <c r="J26" s="434"/>
      <c r="K26" s="237"/>
      <c r="L26" s="6"/>
      <c r="M26" s="237"/>
      <c r="N26" s="37"/>
      <c r="O26" s="237"/>
      <c r="P26" s="37"/>
      <c r="Q26" s="237"/>
      <c r="R26" s="37"/>
      <c r="S26" s="237"/>
      <c r="T26" s="37"/>
      <c r="U26" s="237"/>
    </row>
    <row r="27" spans="1:21" s="4" customFormat="1" ht="53.25" customHeight="1" x14ac:dyDescent="0.4">
      <c r="A27" s="14"/>
      <c r="B27" s="25" t="s">
        <v>622</v>
      </c>
      <c r="C27" s="9"/>
      <c r="D27" s="319">
        <v>110478026891.64999</v>
      </c>
      <c r="E27" s="9"/>
      <c r="F27" s="10" t="s">
        <v>566</v>
      </c>
      <c r="G27" s="237"/>
      <c r="H27" s="90" t="s">
        <v>616</v>
      </c>
      <c r="I27" s="237"/>
      <c r="J27" s="434"/>
      <c r="K27" s="237"/>
      <c r="L27" s="6"/>
      <c r="M27" s="237"/>
      <c r="N27" s="37"/>
      <c r="O27" s="237"/>
      <c r="P27" s="37"/>
      <c r="Q27" s="237"/>
      <c r="R27" s="37"/>
      <c r="S27" s="237"/>
      <c r="T27" s="37"/>
      <c r="U27" s="237"/>
    </row>
    <row r="28" spans="1:21" s="4" customFormat="1" ht="53.25" customHeight="1" x14ac:dyDescent="0.4">
      <c r="A28" s="14"/>
      <c r="B28" s="25" t="s">
        <v>623</v>
      </c>
      <c r="C28" s="9"/>
      <c r="D28" s="319">
        <v>82730.009999999995</v>
      </c>
      <c r="E28" s="9"/>
      <c r="F28" s="10" t="s">
        <v>219</v>
      </c>
      <c r="G28" s="237"/>
      <c r="H28" s="90" t="s">
        <v>616</v>
      </c>
      <c r="I28" s="237"/>
      <c r="J28" s="434"/>
      <c r="K28" s="237"/>
      <c r="L28" s="6"/>
      <c r="M28" s="237"/>
      <c r="N28" s="37"/>
      <c r="O28" s="237"/>
      <c r="P28" s="37"/>
      <c r="Q28" s="237"/>
      <c r="R28" s="37"/>
      <c r="S28" s="237"/>
      <c r="T28" s="37"/>
      <c r="U28" s="237"/>
    </row>
    <row r="29" spans="1:21" s="4" customFormat="1" ht="53.25" customHeight="1" x14ac:dyDescent="0.4">
      <c r="A29" s="14"/>
      <c r="B29" s="25" t="s">
        <v>624</v>
      </c>
      <c r="C29" s="9"/>
      <c r="D29" s="319">
        <v>10678645242.889999</v>
      </c>
      <c r="E29" s="9"/>
      <c r="F29" s="10" t="s">
        <v>566</v>
      </c>
      <c r="G29" s="237"/>
      <c r="H29" s="90" t="s">
        <v>616</v>
      </c>
      <c r="I29" s="237"/>
      <c r="J29" s="434"/>
      <c r="K29" s="237"/>
      <c r="L29" s="6"/>
      <c r="M29" s="237"/>
      <c r="N29" s="37"/>
      <c r="O29" s="237"/>
      <c r="P29" s="37"/>
      <c r="Q29" s="237"/>
      <c r="R29" s="37"/>
      <c r="S29" s="237"/>
      <c r="T29" s="37"/>
      <c r="U29" s="237"/>
    </row>
    <row r="30" spans="1:21" s="4" customFormat="1" ht="53.25" customHeight="1" x14ac:dyDescent="0.4">
      <c r="A30" s="14"/>
      <c r="B30" s="25" t="s">
        <v>625</v>
      </c>
      <c r="C30" s="9"/>
      <c r="D30" s="319">
        <v>315836.84000000003</v>
      </c>
      <c r="E30" s="9"/>
      <c r="F30" s="10" t="s">
        <v>219</v>
      </c>
      <c r="G30" s="237"/>
      <c r="H30" s="90" t="s">
        <v>616</v>
      </c>
      <c r="I30" s="237"/>
      <c r="J30" s="434"/>
      <c r="K30" s="237"/>
      <c r="L30" s="6"/>
      <c r="M30" s="237"/>
      <c r="N30" s="37"/>
      <c r="O30" s="237"/>
      <c r="P30" s="37"/>
      <c r="Q30" s="237"/>
      <c r="R30" s="37"/>
      <c r="S30" s="237"/>
      <c r="T30" s="37"/>
      <c r="U30" s="237"/>
    </row>
    <row r="31" spans="1:21" s="4" customFormat="1" ht="53.25" customHeight="1" x14ac:dyDescent="0.4">
      <c r="A31" s="14"/>
      <c r="B31" s="25" t="s">
        <v>626</v>
      </c>
      <c r="C31" s="9"/>
      <c r="D31" s="319">
        <v>16385666405.459999</v>
      </c>
      <c r="E31" s="9"/>
      <c r="F31" s="10" t="s">
        <v>566</v>
      </c>
      <c r="G31" s="237"/>
      <c r="H31" s="90" t="s">
        <v>616</v>
      </c>
      <c r="I31" s="237"/>
      <c r="J31" s="434"/>
      <c r="K31" s="237"/>
      <c r="L31" s="6"/>
      <c r="M31" s="237"/>
      <c r="N31" s="37"/>
      <c r="O31" s="237"/>
      <c r="P31" s="37"/>
      <c r="Q31" s="237"/>
      <c r="R31" s="37"/>
      <c r="S31" s="237"/>
      <c r="T31" s="37"/>
      <c r="U31" s="237"/>
    </row>
    <row r="32" spans="1:21" s="4" customFormat="1" ht="53.25" customHeight="1" x14ac:dyDescent="0.4">
      <c r="A32" s="14"/>
      <c r="B32" s="25" t="s">
        <v>627</v>
      </c>
      <c r="C32" s="9"/>
      <c r="D32" s="319">
        <v>12403.46</v>
      </c>
      <c r="E32" s="9"/>
      <c r="F32" s="10" t="s">
        <v>615</v>
      </c>
      <c r="G32" s="237"/>
      <c r="H32" s="90" t="s">
        <v>616</v>
      </c>
      <c r="I32" s="237"/>
      <c r="J32" s="434"/>
      <c r="K32" s="237"/>
      <c r="L32" s="6"/>
      <c r="M32" s="237"/>
      <c r="N32" s="37"/>
      <c r="O32" s="237"/>
      <c r="P32" s="37"/>
      <c r="Q32" s="237"/>
      <c r="R32" s="37"/>
      <c r="S32" s="237"/>
      <c r="T32" s="37"/>
      <c r="U32" s="237"/>
    </row>
    <row r="33" spans="1:21" s="4" customFormat="1" ht="53.25" customHeight="1" x14ac:dyDescent="0.4">
      <c r="A33" s="14"/>
      <c r="B33" s="25" t="s">
        <v>628</v>
      </c>
      <c r="C33" s="9"/>
      <c r="D33" s="319">
        <v>247931367.41999999</v>
      </c>
      <c r="E33" s="9"/>
      <c r="F33" s="10" t="s">
        <v>566</v>
      </c>
      <c r="G33" s="237"/>
      <c r="H33" s="90" t="s">
        <v>616</v>
      </c>
      <c r="I33" s="237"/>
      <c r="J33" s="434"/>
      <c r="K33" s="237"/>
      <c r="L33" s="6"/>
      <c r="M33" s="237"/>
      <c r="N33" s="37"/>
      <c r="O33" s="237"/>
      <c r="P33" s="37"/>
      <c r="Q33" s="237"/>
      <c r="R33" s="37"/>
      <c r="S33" s="237"/>
      <c r="T33" s="37"/>
      <c r="U33" s="237"/>
    </row>
    <row r="34" spans="1:21" s="4" customFormat="1" ht="53.25" customHeight="1" x14ac:dyDescent="0.4">
      <c r="A34" s="14"/>
      <c r="B34" s="25" t="s">
        <v>630</v>
      </c>
      <c r="C34" s="9"/>
      <c r="D34" s="319">
        <v>13425.28</v>
      </c>
      <c r="E34" s="9"/>
      <c r="F34" s="10" t="s">
        <v>219</v>
      </c>
      <c r="G34" s="237"/>
      <c r="H34" s="90" t="s">
        <v>616</v>
      </c>
      <c r="I34" s="237"/>
      <c r="J34" s="434"/>
      <c r="K34" s="237"/>
      <c r="L34" s="6"/>
      <c r="M34" s="237"/>
      <c r="N34" s="37"/>
      <c r="O34" s="237"/>
      <c r="P34" s="37"/>
      <c r="Q34" s="237"/>
      <c r="R34" s="37"/>
      <c r="S34" s="237"/>
      <c r="T34" s="37"/>
      <c r="U34" s="237"/>
    </row>
    <row r="35" spans="1:21" s="4" customFormat="1" ht="53.25" customHeight="1" x14ac:dyDescent="0.4">
      <c r="A35" s="14"/>
      <c r="B35" s="25" t="s">
        <v>629</v>
      </c>
      <c r="C35" s="9"/>
      <c r="D35" s="319">
        <v>4610901682.6099997</v>
      </c>
      <c r="E35" s="9"/>
      <c r="F35" s="10" t="s">
        <v>566</v>
      </c>
      <c r="G35" s="237"/>
      <c r="H35" s="90" t="s">
        <v>616</v>
      </c>
      <c r="I35" s="237"/>
      <c r="J35" s="434"/>
      <c r="K35" s="237"/>
      <c r="L35" s="6"/>
      <c r="M35" s="237"/>
      <c r="N35" s="37"/>
      <c r="O35" s="237"/>
      <c r="P35" s="37"/>
      <c r="Q35" s="237"/>
      <c r="R35" s="37"/>
      <c r="S35" s="237"/>
      <c r="T35" s="37"/>
      <c r="U35" s="237"/>
    </row>
    <row r="36" spans="1:21" s="4" customFormat="1" ht="53.25" customHeight="1" x14ac:dyDescent="0.4">
      <c r="A36" s="14"/>
      <c r="B36" s="25" t="s">
        <v>631</v>
      </c>
      <c r="C36" s="9"/>
      <c r="D36" s="319">
        <v>25098.080000000002</v>
      </c>
      <c r="E36" s="9"/>
      <c r="F36" s="10" t="s">
        <v>219</v>
      </c>
      <c r="G36" s="237"/>
      <c r="H36" s="90" t="s">
        <v>616</v>
      </c>
      <c r="I36" s="237"/>
      <c r="J36" s="434"/>
      <c r="K36" s="237"/>
      <c r="L36" s="6"/>
      <c r="M36" s="237"/>
      <c r="N36" s="37"/>
      <c r="O36" s="237"/>
      <c r="P36" s="37"/>
      <c r="Q36" s="237"/>
      <c r="R36" s="37"/>
      <c r="S36" s="237"/>
      <c r="T36" s="37"/>
      <c r="U36" s="237"/>
    </row>
    <row r="37" spans="1:21" s="4" customFormat="1" ht="53.25" customHeight="1" x14ac:dyDescent="0.4">
      <c r="A37" s="14"/>
      <c r="B37" s="25" t="s">
        <v>632</v>
      </c>
      <c r="C37" s="9"/>
      <c r="D37" s="319">
        <v>1796206778</v>
      </c>
      <c r="E37" s="9"/>
      <c r="F37" s="10" t="s">
        <v>566</v>
      </c>
      <c r="G37" s="237"/>
      <c r="H37" s="90" t="s">
        <v>616</v>
      </c>
      <c r="I37" s="237"/>
      <c r="J37" s="434"/>
      <c r="K37" s="237"/>
      <c r="L37" s="6"/>
      <c r="M37" s="237"/>
      <c r="N37" s="37"/>
      <c r="O37" s="237"/>
      <c r="P37" s="37"/>
      <c r="Q37" s="237"/>
      <c r="R37" s="37"/>
      <c r="S37" s="237"/>
      <c r="T37" s="37"/>
      <c r="U37" s="237"/>
    </row>
    <row r="38" spans="1:21" s="4" customFormat="1" ht="53.25" customHeight="1" x14ac:dyDescent="0.4">
      <c r="A38" s="14"/>
      <c r="B38" s="25" t="s">
        <v>633</v>
      </c>
      <c r="C38" s="9"/>
      <c r="D38" s="319">
        <v>119555.96</v>
      </c>
      <c r="E38" s="9"/>
      <c r="F38" s="10" t="s">
        <v>219</v>
      </c>
      <c r="G38" s="237"/>
      <c r="H38" s="90" t="s">
        <v>616</v>
      </c>
      <c r="I38" s="237"/>
      <c r="J38" s="434"/>
      <c r="K38" s="237"/>
      <c r="L38" s="6"/>
      <c r="M38" s="237"/>
      <c r="N38" s="37"/>
      <c r="O38" s="237"/>
      <c r="P38" s="37"/>
      <c r="Q38" s="237"/>
      <c r="R38" s="37"/>
      <c r="S38" s="237"/>
      <c r="T38" s="37"/>
      <c r="U38" s="237"/>
    </row>
    <row r="39" spans="1:21" s="4" customFormat="1" ht="53.25" customHeight="1" x14ac:dyDescent="0.4">
      <c r="A39" s="14"/>
      <c r="B39" s="25" t="s">
        <v>634</v>
      </c>
      <c r="C39" s="9"/>
      <c r="D39" s="319">
        <v>5109911751.6099997</v>
      </c>
      <c r="E39" s="9"/>
      <c r="F39" s="10" t="s">
        <v>566</v>
      </c>
      <c r="G39" s="237"/>
      <c r="H39" s="90" t="s">
        <v>616</v>
      </c>
      <c r="I39" s="237"/>
      <c r="J39" s="434"/>
      <c r="K39" s="237"/>
      <c r="L39" s="6"/>
      <c r="M39" s="237"/>
      <c r="N39" s="37"/>
      <c r="O39" s="237"/>
      <c r="P39" s="37"/>
      <c r="Q39" s="237"/>
      <c r="R39" s="37"/>
      <c r="S39" s="237"/>
      <c r="T39" s="37"/>
      <c r="U39" s="237"/>
    </row>
    <row r="40" spans="1:21" s="4" customFormat="1" ht="53.25" customHeight="1" x14ac:dyDescent="0.4">
      <c r="A40" s="14"/>
      <c r="B40" s="25" t="s">
        <v>637</v>
      </c>
      <c r="C40" s="9"/>
      <c r="D40" s="319">
        <v>24952.2</v>
      </c>
      <c r="E40" s="9"/>
      <c r="F40" s="10" t="s">
        <v>219</v>
      </c>
      <c r="G40" s="237"/>
      <c r="H40" s="90" t="s">
        <v>616</v>
      </c>
      <c r="I40" s="237"/>
      <c r="J40" s="434"/>
      <c r="K40" s="237"/>
      <c r="L40" s="6"/>
      <c r="M40" s="237"/>
      <c r="N40" s="37"/>
      <c r="O40" s="237"/>
      <c r="P40" s="37"/>
      <c r="Q40" s="237"/>
      <c r="R40" s="37"/>
      <c r="S40" s="237"/>
      <c r="T40" s="37"/>
      <c r="U40" s="237"/>
    </row>
    <row r="41" spans="1:21" s="4" customFormat="1" ht="53.25" customHeight="1" x14ac:dyDescent="0.4">
      <c r="A41" s="14"/>
      <c r="B41" s="25" t="s">
        <v>638</v>
      </c>
      <c r="C41" s="9"/>
      <c r="D41" s="319">
        <v>599308330</v>
      </c>
      <c r="E41" s="9"/>
      <c r="F41" s="10" t="s">
        <v>566</v>
      </c>
      <c r="G41" s="237"/>
      <c r="H41" s="90" t="s">
        <v>616</v>
      </c>
      <c r="I41" s="237"/>
      <c r="J41" s="434"/>
      <c r="K41" s="237"/>
      <c r="L41" s="6"/>
      <c r="M41" s="237"/>
      <c r="N41" s="37"/>
      <c r="O41" s="237"/>
      <c r="P41" s="37"/>
      <c r="Q41" s="237"/>
      <c r="R41" s="37"/>
      <c r="S41" s="237"/>
      <c r="T41" s="37"/>
      <c r="U41" s="237"/>
    </row>
    <row r="42" spans="1:21" s="4" customFormat="1" ht="53.25" customHeight="1" x14ac:dyDescent="0.4">
      <c r="A42" s="14"/>
      <c r="B42" s="25" t="s">
        <v>639</v>
      </c>
      <c r="C42" s="9"/>
      <c r="D42" s="319">
        <v>7102.38</v>
      </c>
      <c r="E42" s="9"/>
      <c r="F42" s="10" t="s">
        <v>219</v>
      </c>
      <c r="G42" s="237"/>
      <c r="H42" s="90" t="s">
        <v>616</v>
      </c>
      <c r="I42" s="237"/>
      <c r="J42" s="434"/>
      <c r="K42" s="237"/>
      <c r="L42" s="6"/>
      <c r="M42" s="237"/>
      <c r="N42" s="37"/>
      <c r="O42" s="237"/>
      <c r="P42" s="37"/>
      <c r="Q42" s="237"/>
      <c r="R42" s="37"/>
      <c r="S42" s="237"/>
      <c r="T42" s="37"/>
      <c r="U42" s="237"/>
    </row>
    <row r="43" spans="1:21" s="4" customFormat="1" ht="53.25" customHeight="1" x14ac:dyDescent="0.4">
      <c r="A43" s="14"/>
      <c r="B43" s="25" t="s">
        <v>640</v>
      </c>
      <c r="C43" s="9"/>
      <c r="D43" s="319">
        <v>1222502597.0699999</v>
      </c>
      <c r="E43" s="9"/>
      <c r="F43" s="10" t="s">
        <v>566</v>
      </c>
      <c r="G43" s="237"/>
      <c r="H43" s="90" t="s">
        <v>616</v>
      </c>
      <c r="I43" s="237"/>
      <c r="J43" s="434"/>
      <c r="K43" s="237"/>
      <c r="L43" s="6"/>
      <c r="M43" s="237"/>
      <c r="N43" s="37"/>
      <c r="O43" s="237"/>
      <c r="P43" s="37"/>
      <c r="Q43" s="237"/>
      <c r="R43" s="37"/>
      <c r="S43" s="237"/>
      <c r="T43" s="37"/>
      <c r="U43" s="237"/>
    </row>
    <row r="44" spans="1:21" s="4" customFormat="1" ht="53.25" customHeight="1" x14ac:dyDescent="0.4">
      <c r="A44" s="14"/>
      <c r="B44" s="25" t="s">
        <v>635</v>
      </c>
      <c r="C44" s="9"/>
      <c r="D44" s="319">
        <v>56601.99</v>
      </c>
      <c r="E44" s="9"/>
      <c r="F44" s="10" t="s">
        <v>219</v>
      </c>
      <c r="G44" s="237"/>
      <c r="H44" s="90" t="s">
        <v>616</v>
      </c>
      <c r="I44" s="237"/>
      <c r="J44" s="434"/>
      <c r="K44" s="237"/>
      <c r="L44" s="6"/>
      <c r="M44" s="237"/>
      <c r="N44" s="37"/>
      <c r="O44" s="237"/>
      <c r="P44" s="37"/>
      <c r="Q44" s="237"/>
      <c r="R44" s="37"/>
      <c r="S44" s="237"/>
      <c r="T44" s="37"/>
      <c r="U44" s="237"/>
    </row>
    <row r="45" spans="1:21" s="4" customFormat="1" ht="53.25" customHeight="1" x14ac:dyDescent="0.4">
      <c r="A45" s="14"/>
      <c r="B45" s="25" t="s">
        <v>636</v>
      </c>
      <c r="C45" s="9"/>
      <c r="D45" s="319">
        <v>1762103333.3299999</v>
      </c>
      <c r="E45" s="9"/>
      <c r="F45" s="10" t="s">
        <v>566</v>
      </c>
      <c r="G45" s="237"/>
      <c r="H45" s="90" t="s">
        <v>616</v>
      </c>
      <c r="I45" s="237"/>
      <c r="J45" s="434"/>
      <c r="K45" s="237"/>
      <c r="L45" s="6"/>
      <c r="M45" s="237"/>
      <c r="N45" s="37"/>
      <c r="O45" s="237"/>
      <c r="P45" s="37"/>
      <c r="Q45" s="237"/>
      <c r="R45" s="37"/>
      <c r="S45" s="237"/>
      <c r="T45" s="37"/>
      <c r="U45" s="237"/>
    </row>
    <row r="46" spans="1:21" s="4" customFormat="1" ht="53.25" customHeight="1" x14ac:dyDescent="0.4">
      <c r="A46" s="14"/>
      <c r="B46" s="25" t="s">
        <v>620</v>
      </c>
      <c r="C46" s="9"/>
      <c r="D46" s="319">
        <v>307039.69</v>
      </c>
      <c r="E46" s="9"/>
      <c r="F46" s="10" t="s">
        <v>619</v>
      </c>
      <c r="G46" s="237"/>
      <c r="H46" s="90" t="s">
        <v>616</v>
      </c>
      <c r="I46" s="237"/>
      <c r="J46" s="434"/>
      <c r="K46" s="237"/>
      <c r="L46" s="6"/>
      <c r="M46" s="237"/>
      <c r="N46" s="37"/>
      <c r="O46" s="237"/>
      <c r="P46" s="37"/>
      <c r="Q46" s="237"/>
      <c r="R46" s="37"/>
      <c r="S46" s="237"/>
      <c r="T46" s="37"/>
      <c r="U46" s="237"/>
    </row>
    <row r="47" spans="1:21" s="4" customFormat="1" ht="53.25" customHeight="1" x14ac:dyDescent="0.4">
      <c r="A47" s="15"/>
      <c r="B47" s="26" t="str">
        <f>LEFT(B46,SEARCH(",",B46))&amp;" value"</f>
        <v>Diamond (7102), value</v>
      </c>
      <c r="C47" s="11"/>
      <c r="D47" s="319">
        <v>126164335682.19</v>
      </c>
      <c r="E47" s="11"/>
      <c r="F47" s="12" t="s">
        <v>566</v>
      </c>
      <c r="G47" s="237"/>
      <c r="H47" s="90" t="s">
        <v>616</v>
      </c>
      <c r="I47" s="237"/>
      <c r="J47" s="435"/>
      <c r="K47" s="237"/>
      <c r="L47" s="6"/>
      <c r="M47" s="237"/>
      <c r="N47" s="37"/>
      <c r="O47" s="237"/>
      <c r="P47" s="37"/>
      <c r="Q47" s="237"/>
      <c r="R47" s="37"/>
      <c r="S47" s="237"/>
      <c r="T47" s="37"/>
      <c r="U47" s="237"/>
    </row>
  </sheetData>
  <mergeCells count="1">
    <mergeCell ref="J10:J47"/>
  </mergeCells>
  <phoneticPr fontId="72" type="noConversion"/>
  <hyperlinks>
    <hyperlink ref="B9" r:id="rId1"/>
  </hyperlinks>
  <pageMargins left="0.7" right="0.7" top="0.75" bottom="0.75" header="0.3" footer="0.3"/>
  <pageSetup paperSize="8"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U27"/>
  <sheetViews>
    <sheetView topLeftCell="A19" zoomScale="85" zoomScaleNormal="85" workbookViewId="0">
      <selection activeCell="C2" sqref="C2"/>
    </sheetView>
  </sheetViews>
  <sheetFormatPr defaultColWidth="10.5" defaultRowHeight="16" x14ac:dyDescent="0.4"/>
  <cols>
    <col min="1" max="1" width="15" style="237" customWidth="1"/>
    <col min="2" max="2" width="30.25" style="237" customWidth="1"/>
    <col min="3" max="3" width="4.75" style="237" customWidth="1"/>
    <col min="4" max="4" width="40.5" style="237" customWidth="1"/>
    <col min="5" max="5" width="4.75" style="237" customWidth="1"/>
    <col min="6" max="6" width="18" style="237" customWidth="1"/>
    <col min="7" max="7" width="3" style="237" customWidth="1"/>
    <col min="8" max="8" width="18"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222</v>
      </c>
    </row>
    <row r="3" spans="1:21" s="31" customFormat="1" ht="120" x14ac:dyDescent="0.35">
      <c r="A3" s="32" t="s">
        <v>223</v>
      </c>
      <c r="B3" s="33" t="s">
        <v>224</v>
      </c>
      <c r="C3" s="34"/>
      <c r="D3" s="10" t="s">
        <v>94</v>
      </c>
      <c r="E3" s="34"/>
      <c r="F3" s="35"/>
      <c r="G3" s="34"/>
      <c r="H3" s="35"/>
      <c r="I3" s="34"/>
      <c r="J3" s="6"/>
      <c r="L3" s="6"/>
      <c r="N3" s="37"/>
      <c r="P3" s="37"/>
      <c r="R3" s="37"/>
      <c r="T3" s="37"/>
    </row>
    <row r="4" spans="1:21" s="1" customFormat="1" ht="19" x14ac:dyDescent="0.35">
      <c r="B4" s="2"/>
      <c r="D4" s="2"/>
      <c r="F4" s="2"/>
      <c r="H4" s="2"/>
      <c r="J4" s="3"/>
      <c r="L4" s="41"/>
      <c r="N4" s="3"/>
    </row>
    <row r="5" spans="1:21" s="1" customFormat="1" ht="76" x14ac:dyDescent="0.35">
      <c r="B5" s="2" t="s">
        <v>95</v>
      </c>
      <c r="D5" s="84" t="s">
        <v>96</v>
      </c>
      <c r="E5" s="46"/>
      <c r="F5" s="84" t="s">
        <v>97</v>
      </c>
      <c r="G5" s="46"/>
      <c r="H5" s="84" t="s">
        <v>98</v>
      </c>
      <c r="I5" s="54"/>
      <c r="J5" s="47" t="s">
        <v>99</v>
      </c>
      <c r="K5" s="29"/>
      <c r="L5" s="47" t="s">
        <v>100</v>
      </c>
      <c r="M5" s="29"/>
      <c r="N5" s="30" t="s">
        <v>101</v>
      </c>
      <c r="O5" s="29"/>
      <c r="P5" s="30" t="s">
        <v>102</v>
      </c>
      <c r="Q5" s="29"/>
      <c r="R5" s="30" t="s">
        <v>103</v>
      </c>
      <c r="S5" s="29"/>
      <c r="T5" s="30" t="s">
        <v>104</v>
      </c>
      <c r="U5" s="29"/>
    </row>
    <row r="6" spans="1:21" s="1" customFormat="1" ht="19" x14ac:dyDescent="0.35">
      <c r="B6" s="2"/>
      <c r="D6" s="2"/>
      <c r="F6" s="2"/>
      <c r="H6" s="2"/>
      <c r="J6" s="3"/>
      <c r="L6" s="39"/>
      <c r="N6" s="3"/>
      <c r="P6" s="3"/>
      <c r="R6" s="3"/>
      <c r="T6" s="3"/>
    </row>
    <row r="7" spans="1:21" s="31" customFormat="1" ht="45" x14ac:dyDescent="0.35">
      <c r="A7" s="43" t="s">
        <v>118</v>
      </c>
      <c r="B7" s="266" t="s">
        <v>225</v>
      </c>
      <c r="D7" s="5" t="s">
        <v>62</v>
      </c>
      <c r="F7" s="44"/>
      <c r="H7" s="44"/>
      <c r="J7" s="45"/>
      <c r="L7" s="6"/>
    </row>
    <row r="8" spans="1:21" s="1" customFormat="1" ht="19" x14ac:dyDescent="0.35">
      <c r="B8" s="2"/>
      <c r="D8" s="2"/>
      <c r="F8" s="2"/>
      <c r="H8" s="2"/>
      <c r="J8" s="3"/>
      <c r="L8" s="39"/>
      <c r="N8" s="3"/>
      <c r="P8" s="3"/>
      <c r="R8" s="3"/>
      <c r="T8" s="3"/>
    </row>
    <row r="9" spans="1:21" s="4" customFormat="1" ht="15" x14ac:dyDescent="0.35">
      <c r="A9" s="13"/>
      <c r="B9" s="27" t="s">
        <v>207</v>
      </c>
      <c r="C9" s="7"/>
      <c r="D9" s="17"/>
      <c r="E9" s="7"/>
      <c r="F9" s="17"/>
      <c r="G9" s="19"/>
      <c r="H9" s="17"/>
      <c r="I9" s="19"/>
      <c r="J9" s="36"/>
      <c r="K9" s="20"/>
      <c r="L9" s="41"/>
      <c r="M9" s="20"/>
      <c r="N9" s="36"/>
      <c r="O9" s="20"/>
      <c r="P9" s="36"/>
      <c r="Q9" s="20"/>
      <c r="R9" s="36"/>
      <c r="S9" s="20"/>
      <c r="T9" s="36"/>
      <c r="U9" s="20"/>
    </row>
    <row r="10" spans="1:21" s="4" customFormat="1" ht="19" x14ac:dyDescent="0.35">
      <c r="A10" s="13"/>
      <c r="B10" s="22" t="s">
        <v>226</v>
      </c>
      <c r="C10" s="7"/>
      <c r="D10" s="8" t="s">
        <v>612</v>
      </c>
      <c r="E10" s="7"/>
      <c r="F10" s="10" t="s">
        <v>296</v>
      </c>
      <c r="G10" s="1"/>
      <c r="H10" s="90" t="s">
        <v>617</v>
      </c>
      <c r="I10" s="1"/>
      <c r="J10" s="437"/>
      <c r="K10" s="1"/>
      <c r="L10" s="6"/>
      <c r="M10" s="1"/>
      <c r="N10" s="37"/>
      <c r="O10" s="1"/>
      <c r="P10" s="37"/>
      <c r="Q10" s="1"/>
      <c r="R10" s="37"/>
      <c r="S10" s="1"/>
      <c r="T10" s="37"/>
      <c r="U10" s="1"/>
    </row>
    <row r="11" spans="1:21" s="4" customFormat="1" ht="15" x14ac:dyDescent="0.35">
      <c r="A11" s="14"/>
      <c r="B11" s="23" t="s">
        <v>227</v>
      </c>
      <c r="C11" s="9"/>
      <c r="D11" s="8" t="s">
        <v>612</v>
      </c>
      <c r="E11" s="9"/>
      <c r="F11" s="10" t="s">
        <v>296</v>
      </c>
      <c r="G11" s="34"/>
      <c r="H11" s="90" t="s">
        <v>617</v>
      </c>
      <c r="I11" s="34"/>
      <c r="J11" s="434"/>
      <c r="K11" s="31"/>
      <c r="L11" s="6"/>
      <c r="M11" s="31"/>
      <c r="N11" s="37"/>
      <c r="O11" s="31"/>
      <c r="P11" s="37"/>
      <c r="Q11" s="31"/>
      <c r="R11" s="37"/>
      <c r="S11" s="31"/>
      <c r="T11" s="37"/>
      <c r="U11" s="31"/>
    </row>
    <row r="12" spans="1:21" s="4" customFormat="1" ht="19" x14ac:dyDescent="0.35">
      <c r="A12" s="14"/>
      <c r="B12" s="24" t="s">
        <v>210</v>
      </c>
      <c r="C12" s="9"/>
      <c r="D12" s="10" t="s">
        <v>296</v>
      </c>
      <c r="E12" s="9"/>
      <c r="F12" s="10" t="s">
        <v>296</v>
      </c>
      <c r="G12" s="1"/>
      <c r="H12" s="10" t="s">
        <v>296</v>
      </c>
      <c r="I12" s="1"/>
      <c r="J12" s="434"/>
      <c r="K12" s="1"/>
      <c r="L12" s="6"/>
      <c r="M12" s="1"/>
      <c r="N12" s="37"/>
      <c r="O12" s="1"/>
      <c r="P12" s="37"/>
      <c r="Q12" s="1"/>
      <c r="R12" s="37"/>
      <c r="S12" s="1"/>
      <c r="T12" s="37"/>
      <c r="U12" s="1"/>
    </row>
    <row r="13" spans="1:21" s="4" customFormat="1" ht="15" x14ac:dyDescent="0.35">
      <c r="A13" s="14"/>
      <c r="B13" s="25" t="str">
        <f>LEFT(B12,SEARCH(",",B12))&amp;" value"</f>
        <v>Crude oil (2709), value</v>
      </c>
      <c r="C13" s="9"/>
      <c r="D13" s="10" t="s">
        <v>296</v>
      </c>
      <c r="E13" s="9"/>
      <c r="F13" s="10" t="s">
        <v>296</v>
      </c>
      <c r="G13" s="19"/>
      <c r="H13" s="90" t="s">
        <v>296</v>
      </c>
      <c r="I13" s="19"/>
      <c r="J13" s="434"/>
      <c r="K13" s="20"/>
      <c r="L13" s="6"/>
      <c r="M13" s="20"/>
      <c r="N13" s="37"/>
      <c r="O13" s="20"/>
      <c r="P13" s="37"/>
      <c r="Q13" s="20"/>
      <c r="R13" s="37"/>
      <c r="S13" s="20"/>
      <c r="T13" s="37"/>
      <c r="U13" s="20"/>
    </row>
    <row r="14" spans="1:21" s="4" customFormat="1" ht="15" x14ac:dyDescent="0.35">
      <c r="A14" s="14"/>
      <c r="B14" s="24" t="s">
        <v>213</v>
      </c>
      <c r="C14" s="9"/>
      <c r="D14" s="10" t="s">
        <v>296</v>
      </c>
      <c r="E14" s="9"/>
      <c r="F14" s="10" t="s">
        <v>296</v>
      </c>
      <c r="G14" s="21"/>
      <c r="H14" s="90" t="s">
        <v>296</v>
      </c>
      <c r="I14" s="21"/>
      <c r="J14" s="434"/>
      <c r="K14" s="20"/>
      <c r="L14" s="6"/>
      <c r="M14" s="20"/>
      <c r="N14" s="37"/>
      <c r="O14" s="20"/>
      <c r="P14" s="37"/>
      <c r="Q14" s="20"/>
      <c r="R14" s="37"/>
      <c r="S14" s="20"/>
      <c r="T14" s="37"/>
      <c r="U14" s="20"/>
    </row>
    <row r="15" spans="1:21" s="4" customFormat="1" ht="15" x14ac:dyDescent="0.35">
      <c r="A15" s="14"/>
      <c r="B15" s="25" t="str">
        <f>LEFT(B14,SEARCH(",",B14))&amp;" value"</f>
        <v>Natural gas (2711), value</v>
      </c>
      <c r="C15" s="9"/>
      <c r="D15" s="10" t="s">
        <v>296</v>
      </c>
      <c r="E15" s="9"/>
      <c r="F15" s="10" t="s">
        <v>296</v>
      </c>
      <c r="G15" s="21"/>
      <c r="H15" s="90" t="s">
        <v>296</v>
      </c>
      <c r="I15" s="21"/>
      <c r="J15" s="434"/>
      <c r="K15" s="20"/>
      <c r="L15" s="6"/>
      <c r="M15" s="20"/>
      <c r="N15" s="37"/>
      <c r="O15" s="20"/>
      <c r="P15" s="37"/>
      <c r="Q15" s="20"/>
      <c r="R15" s="37"/>
      <c r="S15" s="20"/>
      <c r="T15" s="37"/>
      <c r="U15" s="20"/>
    </row>
    <row r="16" spans="1:21" s="4" customFormat="1" x14ac:dyDescent="0.4">
      <c r="A16" s="14"/>
      <c r="B16" s="24" t="s">
        <v>215</v>
      </c>
      <c r="C16" s="9"/>
      <c r="D16" s="319">
        <v>42123</v>
      </c>
      <c r="E16" s="9"/>
      <c r="F16" s="10" t="s">
        <v>615</v>
      </c>
      <c r="G16" s="237"/>
      <c r="H16" s="90" t="s">
        <v>617</v>
      </c>
      <c r="I16" s="237"/>
      <c r="J16" s="434"/>
      <c r="K16" s="237"/>
      <c r="L16" s="6"/>
      <c r="M16" s="237"/>
      <c r="N16" s="37"/>
      <c r="O16" s="237"/>
      <c r="P16" s="37"/>
      <c r="Q16" s="237"/>
      <c r="R16" s="37"/>
      <c r="S16" s="237"/>
      <c r="T16" s="37"/>
      <c r="U16" s="237"/>
    </row>
    <row r="17" spans="1:21" s="4" customFormat="1" x14ac:dyDescent="0.4">
      <c r="A17" s="14"/>
      <c r="B17" s="25" t="str">
        <f>LEFT(B16,SEARCH(",",B16))&amp;" value"</f>
        <v>Gold (7108), value</v>
      </c>
      <c r="C17" s="9"/>
      <c r="D17" s="319">
        <v>5500593423296.6299</v>
      </c>
      <c r="E17" s="9"/>
      <c r="F17" s="10" t="s">
        <v>566</v>
      </c>
      <c r="G17" s="237"/>
      <c r="H17" s="90" t="s">
        <v>617</v>
      </c>
      <c r="I17" s="237"/>
      <c r="J17" s="434"/>
      <c r="K17" s="237"/>
      <c r="L17" s="6"/>
      <c r="M17" s="237"/>
      <c r="N17" s="37"/>
      <c r="O17" s="237"/>
      <c r="P17" s="37"/>
      <c r="Q17" s="237"/>
      <c r="R17" s="37"/>
      <c r="S17" s="237"/>
      <c r="T17" s="37"/>
      <c r="U17" s="237"/>
    </row>
    <row r="18" spans="1:21" s="4" customFormat="1" x14ac:dyDescent="0.4">
      <c r="A18" s="14"/>
      <c r="B18" s="24" t="s">
        <v>217</v>
      </c>
      <c r="C18" s="9"/>
      <c r="D18" s="319">
        <v>57876</v>
      </c>
      <c r="E18" s="9"/>
      <c r="F18" s="10" t="s">
        <v>615</v>
      </c>
      <c r="G18" s="237"/>
      <c r="H18" s="90" t="s">
        <v>617</v>
      </c>
      <c r="I18" s="237"/>
      <c r="J18" s="434"/>
      <c r="K18" s="237"/>
      <c r="L18" s="6"/>
      <c r="M18" s="237"/>
      <c r="N18" s="37"/>
      <c r="O18" s="237"/>
      <c r="P18" s="37"/>
      <c r="Q18" s="237"/>
      <c r="R18" s="37"/>
      <c r="S18" s="237"/>
      <c r="T18" s="37"/>
      <c r="U18" s="237"/>
    </row>
    <row r="19" spans="1:21" s="4" customFormat="1" x14ac:dyDescent="0.4">
      <c r="A19" s="14"/>
      <c r="B19" s="25" t="str">
        <f>LEFT(B18,SEARCH(",",B18))&amp;" value"</f>
        <v>Silver (7106), value</v>
      </c>
      <c r="C19" s="9"/>
      <c r="D19" s="319">
        <v>16090999756.51</v>
      </c>
      <c r="E19" s="9"/>
      <c r="F19" s="10" t="s">
        <v>566</v>
      </c>
      <c r="G19" s="237"/>
      <c r="H19" s="90" t="s">
        <v>617</v>
      </c>
      <c r="I19" s="237"/>
      <c r="J19" s="434"/>
      <c r="K19" s="237"/>
      <c r="L19" s="6"/>
      <c r="M19" s="237"/>
      <c r="N19" s="37"/>
      <c r="O19" s="237"/>
      <c r="P19" s="37"/>
      <c r="Q19" s="237"/>
      <c r="R19" s="37"/>
      <c r="S19" s="237"/>
      <c r="T19" s="37"/>
      <c r="U19" s="237"/>
    </row>
    <row r="20" spans="1:21" s="4" customFormat="1" x14ac:dyDescent="0.4">
      <c r="A20" s="14"/>
      <c r="B20" s="24" t="s">
        <v>218</v>
      </c>
      <c r="C20" s="9"/>
      <c r="D20" s="319">
        <v>125572.31</v>
      </c>
      <c r="E20" s="9"/>
      <c r="F20" s="10" t="s">
        <v>219</v>
      </c>
      <c r="G20" s="237"/>
      <c r="H20" s="90" t="s">
        <v>617</v>
      </c>
      <c r="I20" s="237"/>
      <c r="J20" s="434"/>
      <c r="K20" s="237"/>
      <c r="L20" s="6"/>
      <c r="M20" s="237"/>
      <c r="N20" s="37"/>
      <c r="O20" s="237"/>
      <c r="P20" s="37"/>
      <c r="Q20" s="237"/>
      <c r="R20" s="37"/>
      <c r="S20" s="237"/>
      <c r="T20" s="37"/>
      <c r="U20" s="237"/>
    </row>
    <row r="21" spans="1:21" s="4" customFormat="1" x14ac:dyDescent="0.4">
      <c r="A21" s="14"/>
      <c r="B21" s="25" t="str">
        <f>LEFT(B20,SEARCH(",",B20))&amp;" value"</f>
        <v>Coal (2701), value</v>
      </c>
      <c r="C21" s="9"/>
      <c r="D21" s="319">
        <v>14231551564.040001</v>
      </c>
      <c r="E21" s="9"/>
      <c r="F21" s="10" t="s">
        <v>566</v>
      </c>
      <c r="G21" s="237"/>
      <c r="H21" s="90" t="s">
        <v>617</v>
      </c>
      <c r="I21" s="237"/>
      <c r="J21" s="434"/>
      <c r="K21" s="237"/>
      <c r="L21" s="6"/>
      <c r="M21" s="237"/>
      <c r="N21" s="37"/>
      <c r="O21" s="237"/>
      <c r="P21" s="37"/>
      <c r="Q21" s="237"/>
      <c r="R21" s="37"/>
      <c r="S21" s="237"/>
      <c r="T21" s="37"/>
      <c r="U21" s="237"/>
    </row>
    <row r="22" spans="1:21" s="4" customFormat="1" x14ac:dyDescent="0.4">
      <c r="A22" s="14"/>
      <c r="B22" s="24" t="s">
        <v>639</v>
      </c>
      <c r="C22" s="9"/>
      <c r="D22" s="10">
        <v>315</v>
      </c>
      <c r="E22" s="9"/>
      <c r="F22" s="10" t="s">
        <v>219</v>
      </c>
      <c r="G22" s="237"/>
      <c r="H22" s="90" t="s">
        <v>617</v>
      </c>
      <c r="I22" s="237"/>
      <c r="J22" s="434"/>
      <c r="K22" s="237"/>
      <c r="L22" s="6"/>
      <c r="M22" s="237"/>
      <c r="N22" s="37"/>
      <c r="O22" s="237"/>
      <c r="P22" s="37"/>
      <c r="Q22" s="237"/>
      <c r="R22" s="37"/>
      <c r="S22" s="237"/>
      <c r="T22" s="37"/>
      <c r="U22" s="237"/>
    </row>
    <row r="23" spans="1:21" s="4" customFormat="1" x14ac:dyDescent="0.4">
      <c r="A23" s="14"/>
      <c r="B23" s="25" t="s">
        <v>640</v>
      </c>
      <c r="C23" s="9"/>
      <c r="D23" s="319">
        <v>291230035.5</v>
      </c>
      <c r="E23" s="9"/>
      <c r="F23" s="10" t="s">
        <v>566</v>
      </c>
      <c r="G23" s="237"/>
      <c r="H23" s="90" t="s">
        <v>617</v>
      </c>
      <c r="I23" s="237"/>
      <c r="J23" s="434"/>
      <c r="K23" s="237"/>
      <c r="L23" s="6"/>
      <c r="M23" s="237"/>
      <c r="N23" s="37"/>
      <c r="O23" s="237"/>
      <c r="P23" s="37"/>
      <c r="Q23" s="237"/>
      <c r="R23" s="37"/>
      <c r="S23" s="237"/>
      <c r="T23" s="37"/>
      <c r="U23" s="237"/>
    </row>
    <row r="24" spans="1:21" s="4" customFormat="1" x14ac:dyDescent="0.4">
      <c r="A24" s="14"/>
      <c r="B24" s="24" t="s">
        <v>630</v>
      </c>
      <c r="C24" s="9"/>
      <c r="D24" s="10">
        <v>830.69</v>
      </c>
      <c r="E24" s="9"/>
      <c r="F24" s="10" t="s">
        <v>219</v>
      </c>
      <c r="G24" s="237"/>
      <c r="H24" s="90" t="s">
        <v>617</v>
      </c>
      <c r="I24" s="237"/>
      <c r="J24" s="434"/>
      <c r="K24" s="237"/>
      <c r="L24" s="6"/>
      <c r="M24" s="237"/>
      <c r="N24" s="37"/>
      <c r="O24" s="237"/>
      <c r="P24" s="37"/>
      <c r="Q24" s="237"/>
      <c r="R24" s="37"/>
      <c r="S24" s="237"/>
      <c r="T24" s="37"/>
      <c r="U24" s="237"/>
    </row>
    <row r="25" spans="1:21" s="4" customFormat="1" x14ac:dyDescent="0.4">
      <c r="A25" s="14"/>
      <c r="B25" s="25" t="s">
        <v>629</v>
      </c>
      <c r="C25" s="9"/>
      <c r="D25" s="319">
        <v>287350391.57999998</v>
      </c>
      <c r="E25" s="9"/>
      <c r="F25" s="10" t="s">
        <v>566</v>
      </c>
      <c r="G25" s="237"/>
      <c r="H25" s="90" t="s">
        <v>617</v>
      </c>
      <c r="I25" s="237"/>
      <c r="J25" s="434"/>
      <c r="K25" s="237"/>
      <c r="L25" s="6"/>
      <c r="M25" s="237"/>
      <c r="N25" s="37"/>
      <c r="O25" s="237"/>
      <c r="P25" s="37"/>
      <c r="Q25" s="237"/>
      <c r="R25" s="37"/>
      <c r="S25" s="237"/>
      <c r="T25" s="37"/>
      <c r="U25" s="237"/>
    </row>
    <row r="26" spans="1:21" s="4" customFormat="1" x14ac:dyDescent="0.4">
      <c r="A26" s="14"/>
      <c r="B26" s="24" t="s">
        <v>621</v>
      </c>
      <c r="C26" s="9"/>
      <c r="D26" s="319">
        <v>16000</v>
      </c>
      <c r="E26" s="9"/>
      <c r="F26" s="10" t="s">
        <v>219</v>
      </c>
      <c r="G26" s="237"/>
      <c r="H26" s="90" t="s">
        <v>617</v>
      </c>
      <c r="I26" s="237"/>
      <c r="J26" s="434"/>
      <c r="K26" s="237"/>
      <c r="L26" s="6"/>
      <c r="M26" s="237"/>
      <c r="N26" s="37"/>
      <c r="O26" s="237"/>
      <c r="P26" s="37"/>
      <c r="Q26" s="237"/>
      <c r="R26" s="37"/>
      <c r="S26" s="237"/>
      <c r="T26" s="37"/>
      <c r="U26" s="237"/>
    </row>
    <row r="27" spans="1:21" s="4" customFormat="1" x14ac:dyDescent="0.4">
      <c r="A27" s="15"/>
      <c r="B27" s="25" t="s">
        <v>622</v>
      </c>
      <c r="C27" s="11"/>
      <c r="D27" s="319">
        <v>320000000</v>
      </c>
      <c r="E27" s="11"/>
      <c r="F27" s="12" t="s">
        <v>566</v>
      </c>
      <c r="G27" s="237"/>
      <c r="H27" s="90" t="s">
        <v>617</v>
      </c>
      <c r="I27" s="237"/>
      <c r="J27" s="435"/>
      <c r="K27" s="237"/>
      <c r="L27" s="6"/>
      <c r="M27" s="237"/>
      <c r="N27" s="37"/>
      <c r="O27" s="237"/>
      <c r="P27" s="37"/>
      <c r="Q27" s="237"/>
      <c r="R27" s="37"/>
      <c r="S27" s="237"/>
      <c r="T27" s="37"/>
      <c r="U27" s="237"/>
    </row>
  </sheetData>
  <mergeCells count="1">
    <mergeCell ref="J10:J27"/>
  </mergeCells>
  <hyperlinks>
    <hyperlink ref="B9" r:id="rId1"/>
  </hyperlinks>
  <pageMargins left="0.7" right="0.7" top="0.75" bottom="0.75" header="0.3" footer="0.3"/>
  <pageSetup paperSize="8"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U23"/>
  <sheetViews>
    <sheetView topLeftCell="A19" zoomScale="81" zoomScaleNormal="70" zoomScalePageLayoutView="115" workbookViewId="0">
      <selection activeCell="F34" sqref="F34"/>
    </sheetView>
  </sheetViews>
  <sheetFormatPr defaultColWidth="10.5" defaultRowHeight="16" x14ac:dyDescent="0.4"/>
  <cols>
    <col min="1" max="1" width="15.5" style="237" customWidth="1"/>
    <col min="2" max="2" width="71.5" style="237" customWidth="1"/>
    <col min="3" max="3" width="3" style="237" customWidth="1"/>
    <col min="4" max="4" width="23" style="237" customWidth="1"/>
    <col min="5" max="5" width="3" style="237" customWidth="1"/>
    <col min="6" max="6" width="26" style="237" customWidth="1"/>
    <col min="7" max="7" width="3" style="237" customWidth="1"/>
    <col min="8" max="8" width="26"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229</v>
      </c>
    </row>
    <row r="3" spans="1:21" s="41" customFormat="1" ht="60" x14ac:dyDescent="0.35">
      <c r="A3" s="271" t="s">
        <v>230</v>
      </c>
      <c r="B3" s="58" t="s">
        <v>231</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4.25" customHeight="1"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row>
    <row r="6" spans="1:21" s="39" customFormat="1" ht="19" x14ac:dyDescent="0.35">
      <c r="A6" s="57"/>
      <c r="B6" s="48"/>
      <c r="D6" s="48"/>
      <c r="F6" s="48"/>
      <c r="H6" s="48"/>
      <c r="J6" s="49"/>
      <c r="N6" s="49"/>
      <c r="P6" s="49"/>
      <c r="R6" s="49"/>
      <c r="T6" s="49"/>
    </row>
    <row r="7" spans="1:21" s="9" customFormat="1" ht="31" x14ac:dyDescent="0.35">
      <c r="A7" s="14"/>
      <c r="B7" s="23" t="s">
        <v>232</v>
      </c>
      <c r="D7" s="10" t="s">
        <v>771</v>
      </c>
      <c r="F7" s="322" t="s">
        <v>772</v>
      </c>
      <c r="G7" s="39"/>
      <c r="H7" s="90" t="s">
        <v>847</v>
      </c>
      <c r="I7" s="39"/>
      <c r="J7" s="417"/>
      <c r="K7" s="39"/>
      <c r="L7" s="50"/>
      <c r="M7" s="39"/>
      <c r="N7" s="40"/>
      <c r="O7" s="41"/>
      <c r="P7" s="40"/>
      <c r="Q7" s="41"/>
      <c r="R7" s="40"/>
      <c r="S7" s="41"/>
      <c r="T7" s="40"/>
      <c r="U7" s="39"/>
    </row>
    <row r="8" spans="1:21" s="9" customFormat="1" ht="45" x14ac:dyDescent="0.35">
      <c r="A8" s="14"/>
      <c r="B8" s="55" t="s">
        <v>233</v>
      </c>
      <c r="D8" s="10" t="s">
        <v>771</v>
      </c>
      <c r="F8" s="322" t="s">
        <v>772</v>
      </c>
      <c r="G8" s="41"/>
      <c r="H8" s="90" t="s">
        <v>774</v>
      </c>
      <c r="I8" s="41"/>
      <c r="J8" s="418"/>
      <c r="K8" s="41"/>
      <c r="L8" s="50"/>
      <c r="M8" s="41"/>
      <c r="N8" s="40"/>
      <c r="O8" s="41"/>
      <c r="P8" s="40"/>
      <c r="Q8" s="41"/>
      <c r="R8" s="40"/>
      <c r="S8" s="41"/>
      <c r="T8" s="40"/>
      <c r="U8" s="41"/>
    </row>
    <row r="9" spans="1:21" s="9" customFormat="1" ht="45" x14ac:dyDescent="0.35">
      <c r="A9" s="14"/>
      <c r="B9" s="55" t="s">
        <v>234</v>
      </c>
      <c r="D9" s="10" t="s">
        <v>771</v>
      </c>
      <c r="F9" s="322" t="s">
        <v>772</v>
      </c>
      <c r="G9" s="41"/>
      <c r="H9" s="90" t="s">
        <v>774</v>
      </c>
      <c r="I9" s="41"/>
      <c r="J9" s="418"/>
      <c r="K9" s="41"/>
      <c r="L9" s="50"/>
      <c r="M9" s="41"/>
      <c r="N9" s="40"/>
      <c r="O9" s="41"/>
      <c r="P9" s="40"/>
      <c r="Q9" s="41"/>
      <c r="R9" s="40"/>
      <c r="S9" s="41"/>
      <c r="T9" s="40"/>
      <c r="U9" s="41"/>
    </row>
    <row r="10" spans="1:21" s="9" customFormat="1" ht="45" x14ac:dyDescent="0.35">
      <c r="A10" s="14"/>
      <c r="B10" s="55" t="s">
        <v>235</v>
      </c>
      <c r="D10" s="10" t="s">
        <v>771</v>
      </c>
      <c r="F10" s="322" t="s">
        <v>772</v>
      </c>
      <c r="G10" s="41"/>
      <c r="H10" s="90" t="s">
        <v>775</v>
      </c>
      <c r="I10" s="41"/>
      <c r="J10" s="418"/>
      <c r="K10" s="41"/>
      <c r="L10" s="50"/>
      <c r="M10" s="41"/>
      <c r="N10" s="40"/>
      <c r="O10" s="41"/>
      <c r="P10" s="40"/>
      <c r="Q10" s="41"/>
      <c r="R10" s="40"/>
      <c r="S10" s="41"/>
      <c r="T10" s="40"/>
      <c r="U10" s="41"/>
    </row>
    <row r="11" spans="1:21" s="9" customFormat="1" ht="45" x14ac:dyDescent="0.35">
      <c r="A11" s="14"/>
      <c r="B11" s="55" t="s">
        <v>236</v>
      </c>
      <c r="D11" s="10" t="s">
        <v>771</v>
      </c>
      <c r="F11" s="322" t="s">
        <v>772</v>
      </c>
      <c r="G11" s="41"/>
      <c r="H11" s="90" t="s">
        <v>775</v>
      </c>
      <c r="I11" s="41"/>
      <c r="J11" s="418"/>
      <c r="K11" s="41"/>
      <c r="L11" s="50"/>
      <c r="M11" s="41"/>
      <c r="N11" s="40"/>
      <c r="O11" s="41"/>
      <c r="P11" s="40"/>
      <c r="Q11" s="41"/>
      <c r="R11" s="40"/>
      <c r="S11" s="41"/>
      <c r="T11" s="40"/>
      <c r="U11" s="41"/>
    </row>
    <row r="12" spans="1:21" s="9" customFormat="1" ht="45" x14ac:dyDescent="0.35">
      <c r="A12" s="14"/>
      <c r="B12" s="55" t="s">
        <v>237</v>
      </c>
      <c r="D12" s="10" t="s">
        <v>771</v>
      </c>
      <c r="F12" s="322" t="s">
        <v>772</v>
      </c>
      <c r="G12" s="41"/>
      <c r="H12" s="90" t="s">
        <v>776</v>
      </c>
      <c r="I12" s="41"/>
      <c r="J12" s="418"/>
      <c r="K12" s="41"/>
      <c r="L12" s="50"/>
      <c r="M12" s="41"/>
      <c r="N12" s="40"/>
      <c r="O12" s="41"/>
      <c r="P12" s="40"/>
      <c r="Q12" s="41"/>
      <c r="R12" s="40"/>
      <c r="S12" s="41"/>
      <c r="T12" s="40"/>
      <c r="U12" s="41"/>
    </row>
    <row r="13" spans="1:21" s="9" customFormat="1" ht="45" x14ac:dyDescent="0.35">
      <c r="A13" s="14"/>
      <c r="B13" s="55" t="s">
        <v>238</v>
      </c>
      <c r="D13" s="10" t="s">
        <v>771</v>
      </c>
      <c r="F13" s="322" t="s">
        <v>772</v>
      </c>
      <c r="G13" s="41"/>
      <c r="H13" s="90" t="s">
        <v>776</v>
      </c>
      <c r="I13" s="41"/>
      <c r="J13" s="418"/>
      <c r="K13" s="41"/>
      <c r="L13" s="50"/>
      <c r="M13" s="41"/>
      <c r="N13" s="40"/>
      <c r="O13" s="41"/>
      <c r="P13" s="40"/>
      <c r="Q13" s="41"/>
      <c r="R13" s="40"/>
      <c r="S13" s="41"/>
      <c r="T13" s="40"/>
      <c r="U13" s="41"/>
    </row>
    <row r="14" spans="1:21" s="9" customFormat="1" ht="45" x14ac:dyDescent="0.35">
      <c r="A14" s="14"/>
      <c r="B14" s="55" t="s">
        <v>239</v>
      </c>
      <c r="D14" s="10" t="s">
        <v>771</v>
      </c>
      <c r="F14" s="322" t="s">
        <v>772</v>
      </c>
      <c r="G14" s="41"/>
      <c r="H14" s="90" t="s">
        <v>773</v>
      </c>
      <c r="I14" s="41"/>
      <c r="J14" s="418"/>
      <c r="K14" s="41"/>
      <c r="L14" s="50"/>
      <c r="M14" s="41"/>
      <c r="N14" s="40"/>
      <c r="O14" s="41"/>
      <c r="P14" s="40"/>
      <c r="Q14" s="41"/>
      <c r="R14" s="40"/>
      <c r="S14" s="41"/>
      <c r="T14" s="40"/>
      <c r="U14" s="41"/>
    </row>
    <row r="15" spans="1:21" s="9" customFormat="1" ht="31" x14ac:dyDescent="0.35">
      <c r="A15" s="14"/>
      <c r="B15" s="55" t="s">
        <v>240</v>
      </c>
      <c r="D15" s="10" t="s">
        <v>771</v>
      </c>
      <c r="F15" s="322" t="s">
        <v>777</v>
      </c>
      <c r="G15" s="41"/>
      <c r="H15" s="90" t="s">
        <v>778</v>
      </c>
      <c r="I15" s="41"/>
      <c r="J15" s="418"/>
      <c r="K15" s="41"/>
      <c r="L15" s="50"/>
      <c r="M15" s="41"/>
      <c r="N15" s="40"/>
      <c r="O15" s="41"/>
      <c r="P15" s="40"/>
      <c r="Q15" s="41"/>
      <c r="R15" s="40"/>
      <c r="S15" s="41"/>
      <c r="T15" s="40"/>
      <c r="U15" s="41"/>
    </row>
    <row r="16" spans="1:21" s="9" customFormat="1" ht="60" x14ac:dyDescent="0.35">
      <c r="A16" s="14"/>
      <c r="B16" s="55" t="s">
        <v>241</v>
      </c>
      <c r="D16" s="10" t="s">
        <v>771</v>
      </c>
      <c r="F16" s="322" t="s">
        <v>772</v>
      </c>
      <c r="G16" s="41"/>
      <c r="H16" s="90" t="s">
        <v>779</v>
      </c>
      <c r="I16" s="41"/>
      <c r="J16" s="418"/>
      <c r="K16" s="41"/>
      <c r="L16" s="50"/>
      <c r="M16" s="41"/>
      <c r="N16" s="40"/>
      <c r="O16" s="41"/>
      <c r="P16" s="40"/>
      <c r="Q16" s="41"/>
      <c r="R16" s="40"/>
      <c r="S16" s="41"/>
      <c r="T16" s="40"/>
      <c r="U16" s="41"/>
    </row>
    <row r="17" spans="1:21" s="9" customFormat="1" ht="60" x14ac:dyDescent="0.35">
      <c r="A17" s="14"/>
      <c r="B17" s="55" t="s">
        <v>242</v>
      </c>
      <c r="D17" s="10" t="s">
        <v>771</v>
      </c>
      <c r="F17" s="322" t="s">
        <v>777</v>
      </c>
      <c r="G17" s="41"/>
      <c r="H17" s="90" t="s">
        <v>848</v>
      </c>
      <c r="I17" s="41"/>
      <c r="J17" s="418"/>
      <c r="K17" s="41"/>
      <c r="L17" s="50"/>
      <c r="M17" s="41"/>
      <c r="N17" s="40"/>
      <c r="O17" s="41"/>
      <c r="P17" s="40"/>
      <c r="Q17" s="41"/>
      <c r="R17" s="40"/>
      <c r="S17" s="41"/>
      <c r="T17" s="40"/>
      <c r="U17" s="41"/>
    </row>
    <row r="18" spans="1:21" s="9" customFormat="1" ht="19" x14ac:dyDescent="0.35">
      <c r="A18" s="14"/>
      <c r="B18" s="55" t="s">
        <v>243</v>
      </c>
      <c r="D18" s="10"/>
      <c r="F18" s="90" t="s">
        <v>64</v>
      </c>
      <c r="G18" s="41"/>
      <c r="H18" s="90"/>
      <c r="I18" s="41"/>
      <c r="J18" s="418"/>
      <c r="K18" s="41"/>
      <c r="L18" s="50"/>
      <c r="M18" s="41"/>
      <c r="N18" s="40"/>
      <c r="O18" s="41"/>
      <c r="P18" s="40"/>
      <c r="Q18" s="41"/>
      <c r="R18" s="40"/>
      <c r="S18" s="41"/>
      <c r="T18" s="40"/>
      <c r="U18" s="39"/>
    </row>
    <row r="19" spans="1:21" s="9" customFormat="1" ht="45" x14ac:dyDescent="0.35">
      <c r="A19" s="14"/>
      <c r="B19" s="55" t="s">
        <v>244</v>
      </c>
      <c r="D19" s="10" t="s">
        <v>771</v>
      </c>
      <c r="F19" s="322" t="s">
        <v>777</v>
      </c>
      <c r="G19" s="41"/>
      <c r="H19" s="90" t="s">
        <v>848</v>
      </c>
      <c r="I19" s="41"/>
      <c r="J19" s="419"/>
      <c r="K19" s="41"/>
      <c r="L19" s="50"/>
      <c r="M19" s="41"/>
      <c r="N19" s="40"/>
      <c r="O19" s="41"/>
      <c r="P19" s="40"/>
      <c r="Q19" s="41"/>
      <c r="R19" s="40"/>
      <c r="S19" s="41"/>
      <c r="T19" s="40"/>
      <c r="U19" s="41"/>
    </row>
    <row r="20" spans="1:21" s="239" customFormat="1" x14ac:dyDescent="0.4">
      <c r="A20" s="238"/>
      <c r="L20" s="240"/>
    </row>
    <row r="21" spans="1:21" x14ac:dyDescent="0.4">
      <c r="L21" s="240"/>
    </row>
    <row r="22" spans="1:21" x14ac:dyDescent="0.4">
      <c r="L22" s="240"/>
    </row>
    <row r="23" spans="1:21" x14ac:dyDescent="0.4">
      <c r="L23" s="239"/>
    </row>
  </sheetData>
  <mergeCells count="1">
    <mergeCell ref="J7:J19"/>
  </mergeCells>
  <hyperlinks>
    <hyperlink ref="F19" r:id="rId1"/>
    <hyperlink ref="F7" r:id="rId2"/>
    <hyperlink ref="F8" r:id="rId3"/>
    <hyperlink ref="F10" r:id="rId4"/>
    <hyperlink ref="F9" r:id="rId5"/>
    <hyperlink ref="F11" r:id="rId6"/>
    <hyperlink ref="F12" r:id="rId7"/>
    <hyperlink ref="F13" r:id="rId8"/>
    <hyperlink ref="F14" r:id="rId9"/>
    <hyperlink ref="F15" r:id="rId10"/>
    <hyperlink ref="F16" r:id="rId11"/>
    <hyperlink ref="F17" r:id="rId12"/>
  </hyperlinks>
  <pageMargins left="0.7" right="0.7" top="0.75" bottom="0.75" header="0.3" footer="0.3"/>
  <pageSetup paperSize="8" orientation="landscape" horizontalDpi="1200" verticalDpi="1200" r:id="rId1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K139"/>
  <sheetViews>
    <sheetView showGridLines="0" topLeftCell="D82" zoomScale="75" zoomScaleNormal="43" workbookViewId="0">
      <selection activeCell="H18" sqref="H18"/>
    </sheetView>
  </sheetViews>
  <sheetFormatPr defaultColWidth="4" defaultRowHeight="24" customHeight="1" x14ac:dyDescent="0.35"/>
  <cols>
    <col min="1" max="1" width="4" style="4"/>
    <col min="2" max="2" width="48.5" style="4" customWidth="1"/>
    <col min="3" max="3" width="44.5" style="4" customWidth="1"/>
    <col min="4" max="4" width="38.75" style="4" customWidth="1"/>
    <col min="5" max="5" width="23" style="4" customWidth="1"/>
    <col min="6" max="10" width="26.5" style="4" customWidth="1"/>
    <col min="11" max="11" width="30.75" style="323" bestFit="1" customWidth="1"/>
    <col min="12" max="33" width="4" style="4"/>
    <col min="34" max="34" width="12" style="4" bestFit="1" customWidth="1"/>
    <col min="35" max="16384" width="4" style="4"/>
  </cols>
  <sheetData>
    <row r="1" spans="1:11" ht="15" x14ac:dyDescent="0.35"/>
    <row r="2" spans="1:11" s="262" customFormat="1" ht="15" x14ac:dyDescent="0.35">
      <c r="A2" s="4"/>
      <c r="B2" s="447" t="s">
        <v>245</v>
      </c>
      <c r="C2" s="447"/>
      <c r="D2" s="447"/>
      <c r="E2" s="447"/>
      <c r="F2" s="447"/>
      <c r="G2" s="447"/>
      <c r="H2" s="447"/>
      <c r="I2" s="447"/>
      <c r="J2" s="447"/>
      <c r="K2" s="324"/>
    </row>
    <row r="3" spans="1:11" ht="22.5" x14ac:dyDescent="0.35">
      <c r="B3" s="405" t="s">
        <v>34</v>
      </c>
      <c r="C3" s="405"/>
      <c r="D3" s="405"/>
      <c r="E3" s="405"/>
      <c r="F3" s="405"/>
      <c r="G3" s="405"/>
      <c r="H3" s="405"/>
      <c r="I3" s="405"/>
      <c r="J3" s="405"/>
    </row>
    <row r="4" spans="1:11" ht="15" x14ac:dyDescent="0.35">
      <c r="B4" s="407" t="s">
        <v>246</v>
      </c>
      <c r="C4" s="407"/>
      <c r="D4" s="407"/>
      <c r="E4" s="407"/>
      <c r="F4" s="407"/>
      <c r="G4" s="407"/>
      <c r="H4" s="407"/>
      <c r="I4" s="407"/>
      <c r="J4" s="407"/>
    </row>
    <row r="5" spans="1:11" ht="15" x14ac:dyDescent="0.35">
      <c r="B5" s="407" t="s">
        <v>247</v>
      </c>
      <c r="C5" s="407"/>
      <c r="D5" s="407"/>
      <c r="E5" s="407"/>
      <c r="F5" s="407"/>
      <c r="G5" s="407"/>
      <c r="H5" s="407"/>
      <c r="I5" s="407"/>
      <c r="J5" s="407"/>
    </row>
    <row r="6" spans="1:11" ht="15" x14ac:dyDescent="0.35">
      <c r="B6" s="407" t="s">
        <v>248</v>
      </c>
      <c r="C6" s="407"/>
      <c r="D6" s="407"/>
      <c r="E6" s="407"/>
      <c r="F6" s="407"/>
      <c r="G6" s="407"/>
      <c r="H6" s="407"/>
      <c r="I6" s="407"/>
      <c r="J6" s="407"/>
    </row>
    <row r="7" spans="1:11" ht="15.75" customHeight="1" x14ac:dyDescent="0.35">
      <c r="B7" s="407" t="s">
        <v>249</v>
      </c>
      <c r="C7" s="407"/>
      <c r="D7" s="407"/>
      <c r="E7" s="407"/>
      <c r="F7" s="407"/>
      <c r="G7" s="407"/>
      <c r="H7" s="407"/>
      <c r="I7" s="407"/>
      <c r="J7" s="407"/>
    </row>
    <row r="8" spans="1:11" ht="15" x14ac:dyDescent="0.4">
      <c r="B8" s="448" t="s">
        <v>38</v>
      </c>
      <c r="C8" s="448"/>
      <c r="D8" s="448"/>
      <c r="E8" s="448"/>
      <c r="F8" s="448"/>
      <c r="G8" s="448"/>
      <c r="H8" s="448"/>
      <c r="I8" s="448"/>
      <c r="J8" s="448"/>
    </row>
    <row r="9" spans="1:11" ht="15" x14ac:dyDescent="0.35"/>
    <row r="10" spans="1:11" ht="22.5" x14ac:dyDescent="0.35">
      <c r="B10" s="449" t="s">
        <v>250</v>
      </c>
      <c r="C10" s="449"/>
      <c r="D10" s="449"/>
      <c r="E10" s="449"/>
      <c r="F10" s="449"/>
      <c r="G10" s="449"/>
      <c r="H10" s="449"/>
      <c r="I10" s="449"/>
      <c r="J10" s="449"/>
    </row>
    <row r="11" spans="1:11" s="92" customFormat="1" ht="25.5" customHeight="1" x14ac:dyDescent="0.35">
      <c r="B11" s="450" t="s">
        <v>251</v>
      </c>
      <c r="C11" s="450"/>
      <c r="D11" s="450"/>
      <c r="E11" s="450"/>
      <c r="F11" s="450"/>
      <c r="G11" s="450"/>
      <c r="H11" s="450"/>
      <c r="I11" s="450"/>
      <c r="J11" s="450"/>
      <c r="K11" s="325"/>
    </row>
    <row r="12" spans="1:11" s="93" customFormat="1" ht="15" x14ac:dyDescent="0.35">
      <c r="B12" s="451"/>
      <c r="C12" s="451"/>
      <c r="D12" s="451"/>
      <c r="E12" s="451"/>
      <c r="F12" s="451"/>
      <c r="G12" s="451"/>
      <c r="H12" s="451"/>
      <c r="I12" s="451"/>
      <c r="J12" s="451"/>
      <c r="K12" s="326"/>
    </row>
    <row r="13" spans="1:11" s="93" customFormat="1" ht="19" x14ac:dyDescent="0.35">
      <c r="B13" s="439" t="s">
        <v>252</v>
      </c>
      <c r="C13" s="439"/>
      <c r="D13" s="439"/>
      <c r="E13" s="439"/>
      <c r="F13" s="439"/>
      <c r="G13" s="439"/>
      <c r="H13" s="439"/>
      <c r="I13" s="439"/>
      <c r="J13" s="439"/>
      <c r="K13" s="326"/>
    </row>
    <row r="14" spans="1:11" s="93" customFormat="1" ht="15" x14ac:dyDescent="0.35">
      <c r="B14" s="94" t="s">
        <v>253</v>
      </c>
      <c r="C14" s="94" t="s">
        <v>254</v>
      </c>
      <c r="D14" s="4" t="s">
        <v>255</v>
      </c>
      <c r="E14" s="261" t="s">
        <v>256</v>
      </c>
      <c r="F14" s="261" t="s">
        <v>257</v>
      </c>
      <c r="G14" s="4" t="s">
        <v>258</v>
      </c>
      <c r="H14" s="95"/>
      <c r="I14" s="96"/>
      <c r="K14" s="326"/>
    </row>
    <row r="15" spans="1:11" s="93" customFormat="1" ht="15" x14ac:dyDescent="0.25">
      <c r="B15" s="4" t="s">
        <v>641</v>
      </c>
      <c r="C15" s="4" t="s">
        <v>642</v>
      </c>
      <c r="D15" s="4"/>
      <c r="E15" s="4"/>
      <c r="F15" s="4"/>
      <c r="G15" s="393">
        <v>703441841773.19995</v>
      </c>
      <c r="H15" s="95"/>
      <c r="I15" s="96"/>
      <c r="K15" s="326"/>
    </row>
    <row r="16" spans="1:11" s="93" customFormat="1" ht="15" x14ac:dyDescent="0.25">
      <c r="B16" s="93" t="s">
        <v>643</v>
      </c>
      <c r="C16" s="4" t="s">
        <v>642</v>
      </c>
      <c r="D16" s="4"/>
      <c r="E16" s="4"/>
      <c r="F16" s="4"/>
      <c r="G16" s="393">
        <v>378380821152.38</v>
      </c>
      <c r="H16" s="95"/>
      <c r="I16" s="96"/>
      <c r="K16" s="326"/>
    </row>
    <row r="17" spans="2:11" s="93" customFormat="1" ht="15" x14ac:dyDescent="0.25">
      <c r="B17" s="93" t="s">
        <v>644</v>
      </c>
      <c r="C17" s="4" t="s">
        <v>262</v>
      </c>
      <c r="D17" s="4"/>
      <c r="E17" s="4"/>
      <c r="F17" s="4"/>
      <c r="G17" s="393">
        <v>119418795862.89</v>
      </c>
      <c r="H17" s="95"/>
      <c r="I17" s="96"/>
      <c r="K17" s="326"/>
    </row>
    <row r="18" spans="2:11" s="93" customFormat="1" ht="15" x14ac:dyDescent="0.25">
      <c r="B18" s="93" t="s">
        <v>645</v>
      </c>
      <c r="C18" s="4" t="s">
        <v>264</v>
      </c>
      <c r="D18" s="4"/>
      <c r="E18" s="4"/>
      <c r="F18" s="4"/>
      <c r="G18" s="393">
        <v>4947444660.6700001</v>
      </c>
      <c r="H18" s="95"/>
      <c r="I18" s="96"/>
      <c r="K18" s="326"/>
    </row>
    <row r="19" spans="2:11" s="93" customFormat="1" ht="15" x14ac:dyDescent="0.25">
      <c r="B19" s="93" t="s">
        <v>646</v>
      </c>
      <c r="C19" s="93" t="s">
        <v>264</v>
      </c>
      <c r="D19" s="4"/>
      <c r="E19" s="4"/>
      <c r="F19" s="4"/>
      <c r="G19" s="393">
        <v>3267911112.3600001</v>
      </c>
      <c r="H19" s="95"/>
      <c r="I19" s="96"/>
      <c r="K19" s="326"/>
    </row>
    <row r="20" spans="2:11" s="93" customFormat="1" ht="15" x14ac:dyDescent="0.25">
      <c r="B20" s="93" t="s">
        <v>647</v>
      </c>
      <c r="C20" s="93" t="s">
        <v>264</v>
      </c>
      <c r="D20" s="4"/>
      <c r="E20" s="4"/>
      <c r="F20" s="4"/>
      <c r="G20" s="393">
        <v>427738555.56999999</v>
      </c>
      <c r="H20" s="95"/>
      <c r="I20" s="96"/>
      <c r="K20" s="326"/>
    </row>
    <row r="21" spans="2:11" s="93" customFormat="1" ht="15" x14ac:dyDescent="0.25">
      <c r="B21" s="93" t="s">
        <v>648</v>
      </c>
      <c r="C21" s="93" t="s">
        <v>264</v>
      </c>
      <c r="D21" s="4"/>
      <c r="E21" s="4"/>
      <c r="F21" s="4"/>
      <c r="G21" s="393">
        <v>1148085701.3900001</v>
      </c>
      <c r="H21" s="95"/>
      <c r="I21" s="96"/>
      <c r="K21" s="326"/>
    </row>
    <row r="22" spans="2:11" s="93" customFormat="1" ht="15" x14ac:dyDescent="0.25">
      <c r="B22" s="93" t="s">
        <v>649</v>
      </c>
      <c r="C22" s="93" t="s">
        <v>264</v>
      </c>
      <c r="D22" s="4"/>
      <c r="E22" s="4"/>
      <c r="F22" s="4"/>
      <c r="G22" s="393">
        <v>247431467.66999999</v>
      </c>
      <c r="H22" s="95"/>
      <c r="I22" s="96"/>
      <c r="K22" s="326"/>
    </row>
    <row r="23" spans="2:11" s="93" customFormat="1" ht="15" x14ac:dyDescent="0.25">
      <c r="B23" s="93" t="s">
        <v>650</v>
      </c>
      <c r="C23" s="93" t="s">
        <v>264</v>
      </c>
      <c r="D23" s="4"/>
      <c r="E23" s="4"/>
      <c r="F23" s="4"/>
      <c r="G23" s="393">
        <v>573663305.70000005</v>
      </c>
      <c r="H23" s="95"/>
      <c r="I23" s="96"/>
      <c r="K23" s="326"/>
    </row>
    <row r="24" spans="2:11" s="93" customFormat="1" ht="15" x14ac:dyDescent="0.25">
      <c r="B24" s="93" t="s">
        <v>651</v>
      </c>
      <c r="C24" s="93" t="s">
        <v>264</v>
      </c>
      <c r="D24" s="4"/>
      <c r="E24" s="4"/>
      <c r="F24" s="4"/>
      <c r="G24" s="393">
        <v>854764507.34000003</v>
      </c>
      <c r="H24" s="95"/>
      <c r="I24" s="96"/>
      <c r="K24" s="326"/>
    </row>
    <row r="25" spans="2:11" s="93" customFormat="1" ht="15" x14ac:dyDescent="0.25">
      <c r="B25" s="93" t="s">
        <v>652</v>
      </c>
      <c r="C25" s="93" t="s">
        <v>264</v>
      </c>
      <c r="D25" s="4"/>
      <c r="E25" s="4"/>
      <c r="F25" s="4"/>
      <c r="G25" s="393">
        <v>2094151205.71</v>
      </c>
      <c r="H25" s="95"/>
      <c r="I25" s="96"/>
      <c r="K25" s="326"/>
    </row>
    <row r="26" spans="2:11" s="93" customFormat="1" ht="15" x14ac:dyDescent="0.25">
      <c r="B26" s="93" t="s">
        <v>653</v>
      </c>
      <c r="C26" s="93" t="s">
        <v>264</v>
      </c>
      <c r="D26" s="4"/>
      <c r="E26" s="4"/>
      <c r="F26" s="4"/>
      <c r="G26" s="393">
        <v>406424222.19999999</v>
      </c>
      <c r="H26" s="95"/>
      <c r="I26" s="96"/>
      <c r="K26" s="326"/>
    </row>
    <row r="27" spans="2:11" s="93" customFormat="1" ht="15" x14ac:dyDescent="0.25">
      <c r="B27" s="93" t="s">
        <v>654</v>
      </c>
      <c r="C27" s="93" t="s">
        <v>264</v>
      </c>
      <c r="D27" s="4"/>
      <c r="E27" s="4"/>
      <c r="F27" s="4"/>
      <c r="G27" s="393">
        <v>1074029209.05</v>
      </c>
      <c r="H27" s="95"/>
      <c r="I27" s="96"/>
      <c r="K27" s="326"/>
    </row>
    <row r="28" spans="2:11" s="93" customFormat="1" ht="15" x14ac:dyDescent="0.25">
      <c r="B28" s="93" t="s">
        <v>655</v>
      </c>
      <c r="C28" s="93" t="s">
        <v>642</v>
      </c>
      <c r="D28" s="4"/>
      <c r="E28" s="4"/>
      <c r="F28" s="4"/>
      <c r="G28" s="393">
        <v>4172143512.5</v>
      </c>
      <c r="H28" s="95"/>
      <c r="I28" s="96"/>
      <c r="K28" s="326"/>
    </row>
    <row r="29" spans="2:11" s="93" customFormat="1" ht="15" x14ac:dyDescent="0.35">
      <c r="B29" s="93" t="s">
        <v>265</v>
      </c>
      <c r="C29" s="4" t="s">
        <v>266</v>
      </c>
      <c r="D29" s="4" t="s">
        <v>261</v>
      </c>
      <c r="E29" s="4" t="s">
        <v>260</v>
      </c>
      <c r="F29" s="4" t="s">
        <v>260</v>
      </c>
      <c r="G29" s="97">
        <f>SUBTOTAL(109,G15:G28)</f>
        <v>1220455246248.6299</v>
      </c>
      <c r="K29" s="326"/>
    </row>
    <row r="30" spans="2:11" s="93" customFormat="1" ht="15" x14ac:dyDescent="0.35">
      <c r="C30" s="4"/>
      <c r="D30" s="98"/>
      <c r="K30" s="326"/>
    </row>
    <row r="31" spans="2:11" s="93" customFormat="1" ht="19" x14ac:dyDescent="0.35">
      <c r="B31" s="439" t="s">
        <v>267</v>
      </c>
      <c r="C31" s="439"/>
      <c r="D31" s="439"/>
      <c r="E31" s="439"/>
      <c r="F31" s="439"/>
      <c r="G31" s="439"/>
      <c r="H31" s="439"/>
      <c r="I31" s="439"/>
      <c r="J31" s="439"/>
      <c r="K31" s="326"/>
    </row>
    <row r="32" spans="2:11" s="93" customFormat="1" ht="15" x14ac:dyDescent="0.35">
      <c r="B32" s="444" t="s">
        <v>268</v>
      </c>
      <c r="C32" s="445"/>
      <c r="D32" s="446"/>
      <c r="E32" s="95"/>
      <c r="K32" s="326"/>
    </row>
    <row r="33" spans="2:11" s="93" customFormat="1" ht="15" x14ac:dyDescent="0.35">
      <c r="B33" s="99" t="s">
        <v>269</v>
      </c>
      <c r="C33" s="100" t="s">
        <v>270</v>
      </c>
      <c r="D33" s="101" t="s">
        <v>271</v>
      </c>
      <c r="K33" s="326"/>
    </row>
    <row r="34" spans="2:11" s="93" customFormat="1" ht="15" x14ac:dyDescent="0.35">
      <c r="K34" s="326"/>
    </row>
    <row r="35" spans="2:11" s="93" customFormat="1" ht="15" x14ac:dyDescent="0.35">
      <c r="B35" s="94" t="s">
        <v>272</v>
      </c>
      <c r="C35" s="94" t="s">
        <v>273</v>
      </c>
      <c r="D35" s="4" t="s">
        <v>274</v>
      </c>
      <c r="E35" s="4" t="s">
        <v>275</v>
      </c>
      <c r="F35" s="4" t="s">
        <v>276</v>
      </c>
      <c r="G35" s="4" t="s">
        <v>277</v>
      </c>
      <c r="H35" s="4" t="s">
        <v>278</v>
      </c>
      <c r="I35" s="4" t="s">
        <v>256</v>
      </c>
      <c r="J35" s="4" t="s">
        <v>257</v>
      </c>
      <c r="K35" s="323" t="s">
        <v>279</v>
      </c>
    </row>
    <row r="36" spans="2:11" s="93" customFormat="1" ht="15" x14ac:dyDescent="0.25">
      <c r="B36" s="327" t="s">
        <v>656</v>
      </c>
      <c r="D36" s="4">
        <v>100222930</v>
      </c>
      <c r="E36" s="4" t="s">
        <v>283</v>
      </c>
      <c r="F36" s="4" t="s">
        <v>657</v>
      </c>
      <c r="G36" s="328"/>
      <c r="H36" s="328" t="s">
        <v>62</v>
      </c>
      <c r="I36" s="328" t="s">
        <v>62</v>
      </c>
      <c r="J36" s="328" t="s">
        <v>62</v>
      </c>
      <c r="K36" s="391">
        <v>483545545764.58002</v>
      </c>
    </row>
    <row r="37" spans="2:11" s="93" customFormat="1" ht="15" x14ac:dyDescent="0.25">
      <c r="B37" s="327" t="s">
        <v>658</v>
      </c>
      <c r="D37" s="4">
        <v>100220555</v>
      </c>
      <c r="E37" s="4" t="s">
        <v>283</v>
      </c>
      <c r="F37" s="4" t="s">
        <v>657</v>
      </c>
      <c r="G37" s="328"/>
      <c r="H37" s="328" t="s">
        <v>62</v>
      </c>
      <c r="I37" s="328" t="s">
        <v>62</v>
      </c>
      <c r="J37" s="328" t="s">
        <v>62</v>
      </c>
      <c r="K37" s="391">
        <v>232439882567.76001</v>
      </c>
    </row>
    <row r="38" spans="2:11" s="93" customFormat="1" ht="15" x14ac:dyDescent="0.25">
      <c r="B38" s="327" t="s">
        <v>659</v>
      </c>
      <c r="D38" s="4">
        <v>109123196</v>
      </c>
      <c r="E38" s="4" t="s">
        <v>281</v>
      </c>
      <c r="F38" s="93" t="s">
        <v>72</v>
      </c>
      <c r="G38" s="328"/>
      <c r="H38" s="328" t="s">
        <v>62</v>
      </c>
      <c r="I38" s="328" t="s">
        <v>62</v>
      </c>
      <c r="J38" s="328" t="s">
        <v>62</v>
      </c>
      <c r="K38" s="391">
        <v>87007753158.419998</v>
      </c>
    </row>
    <row r="39" spans="2:11" s="93" customFormat="1" ht="15" x14ac:dyDescent="0.25">
      <c r="B39" s="327" t="s">
        <v>660</v>
      </c>
      <c r="D39" s="4">
        <v>100227754</v>
      </c>
      <c r="E39" s="4" t="s">
        <v>281</v>
      </c>
      <c r="F39" s="93" t="s">
        <v>72</v>
      </c>
      <c r="G39" s="328"/>
      <c r="H39" s="328" t="s">
        <v>62</v>
      </c>
      <c r="I39" s="328" t="s">
        <v>62</v>
      </c>
      <c r="J39" s="328" t="s">
        <v>62</v>
      </c>
      <c r="K39" s="391">
        <v>85087476213.770004</v>
      </c>
    </row>
    <row r="40" spans="2:11" s="93" customFormat="1" ht="15" x14ac:dyDescent="0.25">
      <c r="B40" s="327" t="s">
        <v>661</v>
      </c>
      <c r="D40" s="4">
        <v>100183498</v>
      </c>
      <c r="E40" s="4" t="s">
        <v>259</v>
      </c>
      <c r="F40" s="93" t="s">
        <v>259</v>
      </c>
      <c r="G40" s="328"/>
      <c r="H40" s="328" t="s">
        <v>62</v>
      </c>
      <c r="I40" s="328" t="s">
        <v>62</v>
      </c>
      <c r="J40" s="328" t="s">
        <v>62</v>
      </c>
      <c r="K40" s="391">
        <v>6729447823.2600002</v>
      </c>
    </row>
    <row r="41" spans="2:11" s="93" customFormat="1" ht="15" x14ac:dyDescent="0.25">
      <c r="B41" s="327" t="s">
        <v>662</v>
      </c>
      <c r="D41" s="4">
        <v>101181316</v>
      </c>
      <c r="E41" s="4" t="s">
        <v>283</v>
      </c>
      <c r="F41" s="93" t="s">
        <v>657</v>
      </c>
      <c r="G41" s="328"/>
      <c r="H41" s="328" t="s">
        <v>62</v>
      </c>
      <c r="I41" s="328" t="s">
        <v>62</v>
      </c>
      <c r="J41" s="328" t="s">
        <v>62</v>
      </c>
      <c r="K41" s="391">
        <v>65162474335.150002</v>
      </c>
    </row>
    <row r="42" spans="2:11" s="93" customFormat="1" ht="15" x14ac:dyDescent="0.25">
      <c r="B42" s="327" t="s">
        <v>663</v>
      </c>
      <c r="D42" s="4">
        <v>100206188</v>
      </c>
      <c r="E42" s="4" t="s">
        <v>283</v>
      </c>
      <c r="F42" s="93" t="s">
        <v>657</v>
      </c>
      <c r="G42" s="328"/>
      <c r="H42" s="328" t="s">
        <v>62</v>
      </c>
      <c r="I42" s="328" t="s">
        <v>62</v>
      </c>
      <c r="J42" s="328" t="s">
        <v>62</v>
      </c>
      <c r="K42" s="391">
        <v>46224915001.910004</v>
      </c>
    </row>
    <row r="43" spans="2:11" s="93" customFormat="1" ht="15" x14ac:dyDescent="0.25">
      <c r="B43" s="327" t="s">
        <v>664</v>
      </c>
      <c r="D43" s="4">
        <v>128368973</v>
      </c>
      <c r="E43" s="4" t="s">
        <v>283</v>
      </c>
      <c r="F43" s="93" t="s">
        <v>665</v>
      </c>
      <c r="G43" s="328"/>
      <c r="H43" s="328" t="s">
        <v>62</v>
      </c>
      <c r="I43" s="328" t="s">
        <v>62</v>
      </c>
      <c r="J43" s="328" t="s">
        <v>62</v>
      </c>
      <c r="K43" s="391">
        <v>10518624630.799999</v>
      </c>
    </row>
    <row r="44" spans="2:11" s="93" customFormat="1" ht="15" x14ac:dyDescent="0.25">
      <c r="B44" s="327" t="s">
        <v>666</v>
      </c>
      <c r="D44" s="4">
        <v>101849937</v>
      </c>
      <c r="E44" s="4" t="s">
        <v>283</v>
      </c>
      <c r="F44" s="93" t="s">
        <v>657</v>
      </c>
      <c r="G44" s="328"/>
      <c r="H44" s="328" t="s">
        <v>62</v>
      </c>
      <c r="I44" s="328" t="s">
        <v>62</v>
      </c>
      <c r="J44" s="328" t="s">
        <v>62</v>
      </c>
      <c r="K44" s="391">
        <v>29581144625.200001</v>
      </c>
    </row>
    <row r="45" spans="2:11" s="93" customFormat="1" ht="15" x14ac:dyDescent="0.25">
      <c r="B45" s="327" t="s">
        <v>667</v>
      </c>
      <c r="D45" s="4">
        <v>100108682</v>
      </c>
      <c r="E45" s="4" t="s">
        <v>259</v>
      </c>
      <c r="F45" s="93" t="s">
        <v>259</v>
      </c>
      <c r="G45" s="328"/>
      <c r="H45" s="328" t="s">
        <v>62</v>
      </c>
      <c r="I45" s="328" t="s">
        <v>62</v>
      </c>
      <c r="J45" s="328" t="s">
        <v>62</v>
      </c>
      <c r="K45" s="391">
        <v>4939947940.5799999</v>
      </c>
    </row>
    <row r="46" spans="2:11" s="93" customFormat="1" ht="15" x14ac:dyDescent="0.25">
      <c r="B46" s="327" t="s">
        <v>668</v>
      </c>
      <c r="D46" s="4">
        <v>113593865</v>
      </c>
      <c r="E46" s="4" t="s">
        <v>281</v>
      </c>
      <c r="F46" s="93" t="s">
        <v>72</v>
      </c>
      <c r="G46" s="328"/>
      <c r="H46" s="328" t="s">
        <v>62</v>
      </c>
      <c r="I46" s="328" t="s">
        <v>62</v>
      </c>
      <c r="J46" s="328" t="s">
        <v>62</v>
      </c>
      <c r="K46" s="391">
        <v>3382113309.54</v>
      </c>
    </row>
    <row r="47" spans="2:11" s="93" customFormat="1" ht="15" x14ac:dyDescent="0.25">
      <c r="B47" s="327" t="s">
        <v>669</v>
      </c>
      <c r="D47" s="4">
        <v>105935730</v>
      </c>
      <c r="E47" s="4" t="s">
        <v>281</v>
      </c>
      <c r="F47" s="93" t="s">
        <v>72</v>
      </c>
      <c r="G47" s="328"/>
      <c r="H47" s="328" t="s">
        <v>62</v>
      </c>
      <c r="I47" s="328" t="s">
        <v>62</v>
      </c>
      <c r="J47" s="328" t="s">
        <v>62</v>
      </c>
      <c r="K47" s="391">
        <v>1148377108.28</v>
      </c>
    </row>
    <row r="48" spans="2:11" s="93" customFormat="1" ht="15" x14ac:dyDescent="0.25">
      <c r="B48" s="327" t="s">
        <v>670</v>
      </c>
      <c r="D48" s="4">
        <v>100244209</v>
      </c>
      <c r="E48" s="4" t="s">
        <v>283</v>
      </c>
      <c r="F48" s="93" t="s">
        <v>671</v>
      </c>
      <c r="G48" s="328"/>
      <c r="H48" s="328" t="s">
        <v>62</v>
      </c>
      <c r="I48" s="328" t="s">
        <v>62</v>
      </c>
      <c r="J48" s="328" t="s">
        <v>62</v>
      </c>
      <c r="K48" s="391">
        <v>39840623173.970001</v>
      </c>
    </row>
    <row r="49" spans="2:11" s="93" customFormat="1" ht="15" x14ac:dyDescent="0.25">
      <c r="B49" s="327" t="s">
        <v>672</v>
      </c>
      <c r="D49" s="4">
        <v>100240572</v>
      </c>
      <c r="E49" s="4" t="s">
        <v>283</v>
      </c>
      <c r="F49" s="93" t="s">
        <v>671</v>
      </c>
      <c r="G49" s="328"/>
      <c r="H49" s="328" t="s">
        <v>62</v>
      </c>
      <c r="I49" s="328" t="s">
        <v>62</v>
      </c>
      <c r="J49" s="328" t="s">
        <v>62</v>
      </c>
      <c r="K49" s="391">
        <v>6723467773.1499996</v>
      </c>
    </row>
    <row r="50" spans="2:11" s="93" customFormat="1" ht="15" x14ac:dyDescent="0.25">
      <c r="B50" s="327" t="s">
        <v>673</v>
      </c>
      <c r="D50" s="4">
        <v>105158750</v>
      </c>
      <c r="E50" s="4" t="s">
        <v>259</v>
      </c>
      <c r="F50" s="93" t="s">
        <v>259</v>
      </c>
      <c r="G50" s="328"/>
      <c r="H50" s="328" t="s">
        <v>62</v>
      </c>
      <c r="I50" s="328" t="s">
        <v>62</v>
      </c>
      <c r="J50" s="328" t="s">
        <v>62</v>
      </c>
      <c r="K50" s="391">
        <v>3222543439.54</v>
      </c>
    </row>
    <row r="51" spans="2:11" s="93" customFormat="1" ht="15" x14ac:dyDescent="0.25">
      <c r="B51" s="327" t="s">
        <v>674</v>
      </c>
      <c r="D51" s="4">
        <v>100353644</v>
      </c>
      <c r="E51" s="4" t="s">
        <v>259</v>
      </c>
      <c r="F51" s="93" t="s">
        <v>259</v>
      </c>
      <c r="G51" s="328"/>
      <c r="H51" s="328" t="s">
        <v>62</v>
      </c>
      <c r="I51" s="328" t="s">
        <v>62</v>
      </c>
      <c r="J51" s="328" t="s">
        <v>62</v>
      </c>
      <c r="K51" s="391">
        <v>3123086157</v>
      </c>
    </row>
    <row r="52" spans="2:11" s="93" customFormat="1" ht="15" x14ac:dyDescent="0.25">
      <c r="B52" s="327" t="s">
        <v>675</v>
      </c>
      <c r="D52" s="4">
        <v>101257827</v>
      </c>
      <c r="E52" s="4" t="s">
        <v>259</v>
      </c>
      <c r="F52" s="93" t="s">
        <v>259</v>
      </c>
      <c r="G52" s="328"/>
      <c r="H52" s="328" t="s">
        <v>62</v>
      </c>
      <c r="I52" s="328" t="s">
        <v>62</v>
      </c>
      <c r="J52" s="328" t="s">
        <v>62</v>
      </c>
      <c r="K52" s="391">
        <v>1007222307.6900001</v>
      </c>
    </row>
    <row r="53" spans="2:11" s="93" customFormat="1" ht="15" x14ac:dyDescent="0.25">
      <c r="B53" s="327" t="s">
        <v>676</v>
      </c>
      <c r="D53" s="4">
        <v>113551569</v>
      </c>
      <c r="E53" s="4" t="s">
        <v>281</v>
      </c>
      <c r="F53" s="93" t="s">
        <v>72</v>
      </c>
      <c r="G53" s="328"/>
      <c r="H53" s="328" t="s">
        <v>62</v>
      </c>
      <c r="I53" s="328" t="s">
        <v>62</v>
      </c>
      <c r="J53" s="328" t="s">
        <v>62</v>
      </c>
      <c r="K53" s="391">
        <v>1128738932.24</v>
      </c>
    </row>
    <row r="54" spans="2:11" s="93" customFormat="1" ht="15" x14ac:dyDescent="0.25">
      <c r="B54" s="327" t="s">
        <v>677</v>
      </c>
      <c r="D54" s="4">
        <v>132575398</v>
      </c>
      <c r="E54" s="4" t="s">
        <v>259</v>
      </c>
      <c r="F54" s="93" t="s">
        <v>259</v>
      </c>
      <c r="G54" s="328"/>
      <c r="H54" s="328" t="s">
        <v>62</v>
      </c>
      <c r="I54" s="328" t="s">
        <v>62</v>
      </c>
      <c r="J54" s="328" t="s">
        <v>62</v>
      </c>
      <c r="K54" s="391">
        <v>659633502.52999997</v>
      </c>
    </row>
    <row r="55" spans="2:11" s="93" customFormat="1" ht="15" x14ac:dyDescent="0.25">
      <c r="B55" s="327" t="s">
        <v>678</v>
      </c>
      <c r="D55" s="4">
        <v>118743482</v>
      </c>
      <c r="E55" s="4" t="s">
        <v>259</v>
      </c>
      <c r="F55" s="93" t="s">
        <v>259</v>
      </c>
      <c r="G55" s="328"/>
      <c r="H55" s="328" t="s">
        <v>62</v>
      </c>
      <c r="I55" s="328" t="s">
        <v>62</v>
      </c>
      <c r="J55" s="328" t="s">
        <v>62</v>
      </c>
      <c r="K55" s="391">
        <v>1047168101.02</v>
      </c>
    </row>
    <row r="56" spans="2:11" s="93" customFormat="1" ht="15" x14ac:dyDescent="0.25">
      <c r="B56" s="327" t="s">
        <v>679</v>
      </c>
      <c r="D56" s="4">
        <v>122804259</v>
      </c>
      <c r="E56" s="4" t="s">
        <v>283</v>
      </c>
      <c r="F56" s="93" t="s">
        <v>680</v>
      </c>
      <c r="G56" s="328"/>
      <c r="H56" s="328" t="s">
        <v>62</v>
      </c>
      <c r="I56" s="328" t="s">
        <v>62</v>
      </c>
      <c r="J56" s="328" t="s">
        <v>62</v>
      </c>
      <c r="K56" s="391">
        <v>229536159.96000001</v>
      </c>
    </row>
    <row r="57" spans="2:11" s="93" customFormat="1" ht="15" x14ac:dyDescent="0.25">
      <c r="B57" s="327" t="s">
        <v>681</v>
      </c>
      <c r="D57" s="4">
        <v>122434656</v>
      </c>
      <c r="E57" s="4" t="s">
        <v>283</v>
      </c>
      <c r="F57" s="93" t="s">
        <v>682</v>
      </c>
      <c r="G57" s="328"/>
      <c r="H57" s="328" t="s">
        <v>62</v>
      </c>
      <c r="I57" s="328" t="s">
        <v>62</v>
      </c>
      <c r="J57" s="328" t="s">
        <v>62</v>
      </c>
      <c r="K57" s="391">
        <v>2824680392.6999998</v>
      </c>
    </row>
    <row r="58" spans="2:11" s="93" customFormat="1" ht="15" x14ac:dyDescent="0.25">
      <c r="B58" s="327" t="s">
        <v>683</v>
      </c>
      <c r="D58" s="4">
        <v>102027329</v>
      </c>
      <c r="E58" s="4" t="s">
        <v>283</v>
      </c>
      <c r="F58" s="93" t="s">
        <v>671</v>
      </c>
      <c r="G58" s="328"/>
      <c r="H58" s="328" t="s">
        <v>62</v>
      </c>
      <c r="I58" s="328" t="s">
        <v>62</v>
      </c>
      <c r="J58" s="328" t="s">
        <v>62</v>
      </c>
      <c r="K58" s="391">
        <v>92884812.310000002</v>
      </c>
    </row>
    <row r="59" spans="2:11" s="93" customFormat="1" ht="15" x14ac:dyDescent="0.25">
      <c r="B59" s="327" t="s">
        <v>684</v>
      </c>
      <c r="D59" s="4">
        <v>119505887</v>
      </c>
      <c r="E59" s="4" t="s">
        <v>283</v>
      </c>
      <c r="F59" s="93" t="s">
        <v>671</v>
      </c>
      <c r="G59" s="328"/>
      <c r="H59" s="328" t="s">
        <v>62</v>
      </c>
      <c r="I59" s="328" t="s">
        <v>62</v>
      </c>
      <c r="J59" s="328" t="s">
        <v>62</v>
      </c>
      <c r="K59" s="391">
        <v>1298246963.5</v>
      </c>
    </row>
    <row r="60" spans="2:11" s="93" customFormat="1" ht="15" x14ac:dyDescent="0.25">
      <c r="B60" s="327" t="s">
        <v>685</v>
      </c>
      <c r="D60" s="4">
        <v>100233118</v>
      </c>
      <c r="E60" s="4" t="s">
        <v>283</v>
      </c>
      <c r="F60" s="93" t="s">
        <v>686</v>
      </c>
      <c r="G60" s="328"/>
      <c r="H60" s="328" t="s">
        <v>62</v>
      </c>
      <c r="I60" s="328" t="s">
        <v>62</v>
      </c>
      <c r="J60" s="328" t="s">
        <v>62</v>
      </c>
      <c r="K60" s="391">
        <v>661044020.13999999</v>
      </c>
    </row>
    <row r="61" spans="2:11" s="93" customFormat="1" ht="15" x14ac:dyDescent="0.25">
      <c r="B61" s="327" t="s">
        <v>687</v>
      </c>
      <c r="D61" s="4">
        <v>109629227</v>
      </c>
      <c r="E61" s="4" t="s">
        <v>259</v>
      </c>
      <c r="F61" s="93" t="s">
        <v>259</v>
      </c>
      <c r="G61" s="328"/>
      <c r="H61" s="328" t="s">
        <v>62</v>
      </c>
      <c r="I61" s="328" t="s">
        <v>62</v>
      </c>
      <c r="J61" s="328" t="s">
        <v>62</v>
      </c>
      <c r="K61" s="391">
        <v>229067313.28999999</v>
      </c>
    </row>
    <row r="62" spans="2:11" s="93" customFormat="1" ht="15" x14ac:dyDescent="0.25">
      <c r="B62" s="327" t="s">
        <v>688</v>
      </c>
      <c r="D62" s="4">
        <v>122545105</v>
      </c>
      <c r="E62" s="4" t="s">
        <v>259</v>
      </c>
      <c r="F62" s="93" t="s">
        <v>259</v>
      </c>
      <c r="G62" s="328"/>
      <c r="H62" s="328" t="s">
        <v>62</v>
      </c>
      <c r="I62" s="328" t="s">
        <v>62</v>
      </c>
      <c r="J62" s="328" t="s">
        <v>62</v>
      </c>
      <c r="K62" s="391">
        <v>9317890</v>
      </c>
    </row>
    <row r="63" spans="2:11" s="93" customFormat="1" ht="15" x14ac:dyDescent="0.25">
      <c r="B63" s="327" t="s">
        <v>689</v>
      </c>
      <c r="D63" s="4">
        <v>103757290</v>
      </c>
      <c r="E63" s="4" t="s">
        <v>283</v>
      </c>
      <c r="F63" s="93" t="s">
        <v>671</v>
      </c>
      <c r="G63" s="328"/>
      <c r="H63" s="328" t="s">
        <v>62</v>
      </c>
      <c r="I63" s="328" t="s">
        <v>62</v>
      </c>
      <c r="J63" s="328" t="s">
        <v>62</v>
      </c>
      <c r="K63" s="391">
        <v>2455666373.1199999</v>
      </c>
    </row>
    <row r="64" spans="2:11" s="93" customFormat="1" ht="15" x14ac:dyDescent="0.25">
      <c r="B64" s="327" t="s">
        <v>690</v>
      </c>
      <c r="D64" s="4">
        <v>112176187</v>
      </c>
      <c r="E64" s="4" t="s">
        <v>283</v>
      </c>
      <c r="F64" s="93" t="s">
        <v>671</v>
      </c>
      <c r="G64" s="328"/>
      <c r="H64" s="328" t="s">
        <v>62</v>
      </c>
      <c r="I64" s="328" t="s">
        <v>62</v>
      </c>
      <c r="J64" s="328" t="s">
        <v>62</v>
      </c>
      <c r="K64" s="391">
        <v>329188198</v>
      </c>
    </row>
    <row r="65" spans="2:11" s="93" customFormat="1" ht="15" x14ac:dyDescent="0.25">
      <c r="B65" s="327" t="s">
        <v>691</v>
      </c>
      <c r="D65" s="4">
        <v>104907946</v>
      </c>
      <c r="E65" s="4" t="s">
        <v>259</v>
      </c>
      <c r="F65" s="93" t="s">
        <v>259</v>
      </c>
      <c r="G65" s="328"/>
      <c r="H65" s="328" t="s">
        <v>62</v>
      </c>
      <c r="I65" s="328" t="s">
        <v>62</v>
      </c>
      <c r="J65" s="328" t="s">
        <v>62</v>
      </c>
      <c r="K65" s="391">
        <v>419153989</v>
      </c>
    </row>
    <row r="66" spans="2:11" s="93" customFormat="1" ht="15" x14ac:dyDescent="0.25">
      <c r="B66" s="327" t="s">
        <v>692</v>
      </c>
      <c r="D66" s="4">
        <v>115007114</v>
      </c>
      <c r="E66" s="4" t="s">
        <v>259</v>
      </c>
      <c r="F66" s="93" t="s">
        <v>259</v>
      </c>
      <c r="G66" s="328"/>
      <c r="H66" s="328" t="s">
        <v>62</v>
      </c>
      <c r="I66" s="328" t="s">
        <v>62</v>
      </c>
      <c r="J66" s="328" t="s">
        <v>62</v>
      </c>
      <c r="K66" s="391">
        <v>224646559.41</v>
      </c>
    </row>
    <row r="67" spans="2:11" s="93" customFormat="1" ht="15" x14ac:dyDescent="0.25">
      <c r="B67" s="327" t="s">
        <v>693</v>
      </c>
      <c r="D67" s="4">
        <v>128524339</v>
      </c>
      <c r="E67" s="4" t="s">
        <v>283</v>
      </c>
      <c r="F67" s="93" t="s">
        <v>671</v>
      </c>
      <c r="G67" s="328"/>
      <c r="H67" s="328" t="s">
        <v>62</v>
      </c>
      <c r="I67" s="328" t="s">
        <v>62</v>
      </c>
      <c r="J67" s="328" t="s">
        <v>62</v>
      </c>
      <c r="K67" s="391">
        <v>211307601.03</v>
      </c>
    </row>
    <row r="68" spans="2:11" s="93" customFormat="1" ht="15" x14ac:dyDescent="0.25">
      <c r="B68" s="327" t="s">
        <v>694</v>
      </c>
      <c r="D68" s="4">
        <v>123219031</v>
      </c>
      <c r="E68" s="4" t="s">
        <v>259</v>
      </c>
      <c r="F68" s="93" t="s">
        <v>259</v>
      </c>
      <c r="G68" s="328"/>
      <c r="H68" s="328" t="s">
        <v>62</v>
      </c>
      <c r="I68" s="328" t="s">
        <v>62</v>
      </c>
      <c r="J68" s="328" t="s">
        <v>62</v>
      </c>
      <c r="K68" s="391">
        <v>1044626980.9</v>
      </c>
    </row>
    <row r="69" spans="2:11" s="93" customFormat="1" ht="15" x14ac:dyDescent="0.25">
      <c r="B69" s="327" t="s">
        <v>695</v>
      </c>
      <c r="D69" s="4"/>
      <c r="E69" s="4" t="s">
        <v>283</v>
      </c>
      <c r="F69" s="93" t="s">
        <v>696</v>
      </c>
      <c r="G69" s="328"/>
      <c r="H69" s="328" t="s">
        <v>62</v>
      </c>
      <c r="I69" s="328" t="s">
        <v>62</v>
      </c>
      <c r="J69" s="328" t="s">
        <v>62</v>
      </c>
      <c r="K69" s="391">
        <v>37407712034.040001</v>
      </c>
    </row>
    <row r="70" spans="2:11" s="93" customFormat="1" ht="15" x14ac:dyDescent="0.25">
      <c r="B70" s="330" t="s">
        <v>697</v>
      </c>
      <c r="D70" s="4">
        <v>104907946</v>
      </c>
      <c r="E70" s="4" t="s">
        <v>283</v>
      </c>
      <c r="F70" s="93" t="s">
        <v>680</v>
      </c>
      <c r="G70" s="328"/>
      <c r="H70" s="328" t="s">
        <v>62</v>
      </c>
      <c r="I70" s="328" t="s">
        <v>62</v>
      </c>
      <c r="J70" s="328" t="s">
        <v>62</v>
      </c>
      <c r="K70" s="391">
        <v>109280910.2</v>
      </c>
    </row>
    <row r="71" spans="2:11" s="93" customFormat="1" ht="15" x14ac:dyDescent="0.25">
      <c r="B71" s="327" t="s">
        <v>698</v>
      </c>
      <c r="D71" s="4"/>
      <c r="E71" s="93" t="s">
        <v>283</v>
      </c>
      <c r="F71" s="93" t="s">
        <v>671</v>
      </c>
      <c r="G71" s="328"/>
      <c r="H71" s="328" t="s">
        <v>62</v>
      </c>
      <c r="I71" s="328" t="s">
        <v>62</v>
      </c>
      <c r="J71" s="328" t="s">
        <v>62</v>
      </c>
      <c r="K71" s="391">
        <v>1303838923.8399999</v>
      </c>
    </row>
    <row r="72" spans="2:11" s="93" customFormat="1" ht="15" x14ac:dyDescent="0.25">
      <c r="B72" s="327" t="s">
        <v>699</v>
      </c>
      <c r="D72" s="4">
        <v>100183498</v>
      </c>
      <c r="E72" s="93" t="s">
        <v>281</v>
      </c>
      <c r="F72" s="93" t="s">
        <v>700</v>
      </c>
      <c r="G72" s="328"/>
      <c r="H72" s="328" t="s">
        <v>62</v>
      </c>
      <c r="I72" s="328" t="s">
        <v>62</v>
      </c>
      <c r="J72" s="328" t="s">
        <v>62</v>
      </c>
      <c r="K72" s="391">
        <v>53097411683.389999</v>
      </c>
    </row>
    <row r="73" spans="2:11" s="93" customFormat="1" ht="15" x14ac:dyDescent="0.25">
      <c r="B73" s="327" t="s">
        <v>701</v>
      </c>
      <c r="D73" s="4">
        <v>122545105</v>
      </c>
      <c r="E73" s="93" t="s">
        <v>283</v>
      </c>
      <c r="F73" s="93" t="s">
        <v>671</v>
      </c>
      <c r="G73" s="328"/>
      <c r="H73" s="328" t="s">
        <v>62</v>
      </c>
      <c r="I73" s="328" t="s">
        <v>62</v>
      </c>
      <c r="J73" s="328" t="s">
        <v>62</v>
      </c>
      <c r="K73" s="391">
        <v>4806610425.0500002</v>
      </c>
    </row>
    <row r="74" spans="2:11" s="93" customFormat="1" ht="15" x14ac:dyDescent="0.25">
      <c r="B74" s="327" t="s">
        <v>702</v>
      </c>
      <c r="D74" s="4"/>
      <c r="E74" s="93" t="s">
        <v>283</v>
      </c>
      <c r="F74" s="93" t="s">
        <v>671</v>
      </c>
      <c r="G74" s="328"/>
      <c r="H74" s="328" t="s">
        <v>62</v>
      </c>
      <c r="I74" s="328" t="s">
        <v>62</v>
      </c>
      <c r="J74" s="328" t="s">
        <v>62</v>
      </c>
      <c r="K74" s="329">
        <v>1128509824.26</v>
      </c>
    </row>
    <row r="75" spans="2:11" s="93" customFormat="1" ht="15" x14ac:dyDescent="0.25">
      <c r="B75" s="327" t="s">
        <v>703</v>
      </c>
      <c r="D75" s="4"/>
      <c r="E75" s="93" t="s">
        <v>283</v>
      </c>
      <c r="F75" s="93" t="s">
        <v>671</v>
      </c>
      <c r="G75" s="328"/>
      <c r="H75" s="328" t="s">
        <v>62</v>
      </c>
      <c r="I75" s="328" t="s">
        <v>62</v>
      </c>
      <c r="J75" s="328" t="s">
        <v>62</v>
      </c>
      <c r="K75" s="391">
        <v>52329328.130000003</v>
      </c>
    </row>
    <row r="76" spans="2:11" s="93" customFormat="1" ht="15" hidden="1" x14ac:dyDescent="0.35">
      <c r="B76" s="93" t="s">
        <v>265</v>
      </c>
      <c r="D76" s="4" t="s">
        <v>261</v>
      </c>
      <c r="G76" s="102" t="s">
        <v>69</v>
      </c>
      <c r="H76" s="102" t="s">
        <v>69</v>
      </c>
      <c r="I76" s="4" t="s">
        <v>260</v>
      </c>
      <c r="J76" s="4" t="s">
        <v>260</v>
      </c>
      <c r="K76" s="329"/>
    </row>
    <row r="77" spans="2:11" s="93" customFormat="1" ht="15" x14ac:dyDescent="0.35">
      <c r="C77" s="4"/>
      <c r="F77" s="102"/>
      <c r="G77" s="102"/>
      <c r="K77" s="326"/>
    </row>
    <row r="78" spans="2:11" s="93" customFormat="1" ht="19" x14ac:dyDescent="0.35">
      <c r="B78" s="439" t="s">
        <v>285</v>
      </c>
      <c r="C78" s="439"/>
      <c r="D78" s="439"/>
      <c r="E78" s="439"/>
      <c r="F78" s="439"/>
      <c r="G78" s="439"/>
      <c r="H78" s="439"/>
      <c r="I78" s="439"/>
      <c r="J78" s="439"/>
      <c r="K78" s="326"/>
    </row>
    <row r="79" spans="2:11" s="93" customFormat="1" ht="15" x14ac:dyDescent="0.4">
      <c r="B79" s="94" t="s">
        <v>286</v>
      </c>
      <c r="C79" s="103" t="s">
        <v>287</v>
      </c>
      <c r="D79" s="103" t="s">
        <v>288</v>
      </c>
      <c r="E79" s="103" t="s">
        <v>289</v>
      </c>
      <c r="F79" s="4" t="s">
        <v>290</v>
      </c>
      <c r="G79" s="4" t="s">
        <v>291</v>
      </c>
      <c r="H79" s="4" t="s">
        <v>292</v>
      </c>
      <c r="I79" s="4" t="s">
        <v>293</v>
      </c>
      <c r="J79" s="4" t="s">
        <v>294</v>
      </c>
      <c r="K79" s="326"/>
    </row>
    <row r="80" spans="2:11" s="93" customFormat="1" ht="15" x14ac:dyDescent="0.4">
      <c r="B80" s="4" t="s">
        <v>295</v>
      </c>
      <c r="C80" s="103" t="s">
        <v>296</v>
      </c>
      <c r="D80" s="103" t="s">
        <v>280</v>
      </c>
      <c r="E80" s="103" t="s">
        <v>297</v>
      </c>
      <c r="F80" s="103" t="s">
        <v>296</v>
      </c>
      <c r="H80" s="93" t="s">
        <v>214</v>
      </c>
      <c r="J80" s="93" t="s">
        <v>298</v>
      </c>
      <c r="K80" s="326"/>
    </row>
    <row r="81" spans="2:11" s="93" customFormat="1" ht="15" x14ac:dyDescent="0.4">
      <c r="B81" s="4" t="s">
        <v>299</v>
      </c>
      <c r="C81" s="103" t="s">
        <v>300</v>
      </c>
      <c r="D81" s="103" t="s">
        <v>301</v>
      </c>
      <c r="E81" s="103" t="s">
        <v>302</v>
      </c>
      <c r="F81" s="103" t="s">
        <v>303</v>
      </c>
      <c r="H81" s="93" t="s">
        <v>304</v>
      </c>
      <c r="J81" s="93" t="s">
        <v>298</v>
      </c>
      <c r="K81" s="326"/>
    </row>
    <row r="82" spans="2:11" s="93" customFormat="1" ht="15" x14ac:dyDescent="0.4">
      <c r="B82" s="4" t="s">
        <v>299</v>
      </c>
      <c r="C82" s="103" t="s">
        <v>300</v>
      </c>
      <c r="D82" s="103" t="s">
        <v>301</v>
      </c>
      <c r="E82" s="103" t="s">
        <v>305</v>
      </c>
      <c r="F82" s="103" t="s">
        <v>303</v>
      </c>
      <c r="H82" s="93" t="s">
        <v>219</v>
      </c>
      <c r="J82" s="93" t="s">
        <v>298</v>
      </c>
      <c r="K82" s="326"/>
    </row>
    <row r="83" spans="2:11" s="93" customFormat="1" ht="15" x14ac:dyDescent="0.4">
      <c r="B83" s="4" t="s">
        <v>299</v>
      </c>
      <c r="C83" s="103" t="s">
        <v>300</v>
      </c>
      <c r="D83" s="103" t="s">
        <v>301</v>
      </c>
      <c r="E83" s="103" t="s">
        <v>306</v>
      </c>
      <c r="F83" s="103" t="s">
        <v>303</v>
      </c>
      <c r="H83" s="93" t="s">
        <v>219</v>
      </c>
      <c r="J83" s="93" t="s">
        <v>298</v>
      </c>
      <c r="K83" s="326"/>
    </row>
    <row r="84" spans="2:11" s="93" customFormat="1" ht="15" x14ac:dyDescent="0.4">
      <c r="B84" s="4" t="s">
        <v>307</v>
      </c>
      <c r="C84" s="103" t="s">
        <v>308</v>
      </c>
      <c r="D84" s="103" t="s">
        <v>309</v>
      </c>
      <c r="E84" s="103" t="s">
        <v>310</v>
      </c>
      <c r="F84" s="103" t="s">
        <v>303</v>
      </c>
      <c r="H84" s="93" t="s">
        <v>216</v>
      </c>
      <c r="J84" s="93" t="s">
        <v>298</v>
      </c>
      <c r="K84" s="326"/>
    </row>
    <row r="85" spans="2:11" s="93" customFormat="1" ht="15" x14ac:dyDescent="0.4">
      <c r="B85" s="4" t="s">
        <v>311</v>
      </c>
      <c r="C85" s="103" t="s">
        <v>312</v>
      </c>
      <c r="D85" s="103" t="s">
        <v>309</v>
      </c>
      <c r="E85" s="103" t="s">
        <v>313</v>
      </c>
      <c r="F85" s="103" t="s">
        <v>303</v>
      </c>
      <c r="G85" s="4"/>
      <c r="H85" s="93" t="s">
        <v>214</v>
      </c>
      <c r="I85" s="4"/>
      <c r="J85" s="93" t="s">
        <v>298</v>
      </c>
      <c r="K85" s="326"/>
    </row>
    <row r="86" spans="2:11" s="93" customFormat="1" ht="15" x14ac:dyDescent="0.4">
      <c r="B86" s="4" t="s">
        <v>311</v>
      </c>
      <c r="C86" s="103" t="s">
        <v>312</v>
      </c>
      <c r="D86" s="103" t="s">
        <v>309</v>
      </c>
      <c r="E86" s="103" t="s">
        <v>297</v>
      </c>
      <c r="F86" s="103" t="s">
        <v>303</v>
      </c>
      <c r="G86" s="4"/>
      <c r="H86" s="93" t="s">
        <v>214</v>
      </c>
      <c r="I86" s="4"/>
      <c r="J86" s="93" t="s">
        <v>298</v>
      </c>
      <c r="K86" s="326"/>
    </row>
    <row r="87" spans="2:11" s="93" customFormat="1" ht="15" x14ac:dyDescent="0.4">
      <c r="B87" s="93" t="s">
        <v>265</v>
      </c>
      <c r="C87" s="103"/>
      <c r="D87" s="103"/>
      <c r="E87" s="103"/>
      <c r="F87" s="103"/>
      <c r="G87" s="4"/>
      <c r="H87" s="93" t="s">
        <v>228</v>
      </c>
      <c r="I87" s="4"/>
      <c r="J87" s="93" t="s">
        <v>298</v>
      </c>
      <c r="K87" s="326"/>
    </row>
    <row r="88" spans="2:11" s="93" customFormat="1" ht="15.5" thickBot="1" x14ac:dyDescent="0.4">
      <c r="B88" s="104"/>
      <c r="C88" s="105"/>
      <c r="D88" s="106"/>
      <c r="E88" s="105"/>
      <c r="F88" s="107"/>
      <c r="G88" s="107"/>
      <c r="H88" s="107"/>
      <c r="I88" s="107"/>
      <c r="J88" s="107"/>
      <c r="K88" s="326"/>
    </row>
    <row r="89" spans="2:11" s="93" customFormat="1" ht="15" x14ac:dyDescent="0.35">
      <c r="B89" s="274"/>
      <c r="C89" s="274"/>
      <c r="D89" s="274"/>
      <c r="E89" s="274"/>
      <c r="F89" s="4"/>
      <c r="G89" s="4"/>
      <c r="H89" s="4"/>
      <c r="I89" s="4"/>
      <c r="J89" s="4"/>
      <c r="K89" s="326"/>
    </row>
    <row r="90" spans="2:11" ht="15.5" thickBot="1" x14ac:dyDescent="0.4">
      <c r="B90" s="440"/>
      <c r="C90" s="441"/>
      <c r="D90" s="441"/>
      <c r="E90" s="441"/>
      <c r="F90" s="441"/>
      <c r="G90" s="441"/>
      <c r="H90" s="441"/>
      <c r="I90" s="441"/>
      <c r="J90" s="441"/>
    </row>
    <row r="91" spans="2:11" s="93" customFormat="1" ht="15" x14ac:dyDescent="0.35">
      <c r="B91" s="442"/>
      <c r="C91" s="443"/>
      <c r="D91" s="443"/>
      <c r="E91" s="443"/>
      <c r="F91" s="443"/>
      <c r="G91" s="443"/>
      <c r="H91" s="443"/>
      <c r="I91" s="443"/>
      <c r="J91" s="443"/>
      <c r="K91" s="326"/>
    </row>
    <row r="92" spans="2:11" ht="15.5" thickBot="1" x14ac:dyDescent="0.4">
      <c r="B92" s="274"/>
      <c r="C92" s="274"/>
      <c r="D92" s="274"/>
      <c r="E92" s="274"/>
    </row>
    <row r="93" spans="2:11" s="93" customFormat="1" ht="15" x14ac:dyDescent="0.35">
      <c r="B93" s="414" t="s">
        <v>29</v>
      </c>
      <c r="C93" s="414"/>
      <c r="D93" s="414"/>
      <c r="E93" s="414"/>
      <c r="F93" s="414"/>
      <c r="G93" s="414"/>
      <c r="H93" s="414"/>
      <c r="I93" s="414"/>
      <c r="J93" s="414"/>
      <c r="K93" s="326"/>
    </row>
    <row r="94" spans="2:11" ht="15" x14ac:dyDescent="0.35">
      <c r="B94" s="396" t="s">
        <v>30</v>
      </c>
      <c r="C94" s="396"/>
      <c r="D94" s="396"/>
      <c r="E94" s="396"/>
      <c r="F94" s="396"/>
      <c r="G94" s="396"/>
      <c r="H94" s="396"/>
      <c r="I94" s="396"/>
      <c r="J94" s="396"/>
    </row>
    <row r="95" spans="2:11" s="93" customFormat="1" ht="15" x14ac:dyDescent="0.35">
      <c r="B95" s="402" t="s">
        <v>314</v>
      </c>
      <c r="C95" s="402"/>
      <c r="D95" s="402"/>
      <c r="E95" s="402"/>
      <c r="F95" s="402"/>
      <c r="G95" s="402"/>
      <c r="H95" s="402"/>
      <c r="I95" s="402"/>
      <c r="J95" s="402"/>
      <c r="K95" s="326"/>
    </row>
    <row r="96" spans="2:11" s="93" customFormat="1" ht="15" x14ac:dyDescent="0.35">
      <c r="B96" s="438"/>
      <c r="C96" s="438"/>
      <c r="D96" s="438"/>
      <c r="E96" s="438"/>
      <c r="F96" s="438"/>
      <c r="G96" s="438"/>
      <c r="H96" s="438"/>
      <c r="I96" s="438"/>
      <c r="J96" s="438"/>
      <c r="K96" s="326"/>
    </row>
    <row r="97" spans="2:11" ht="15" x14ac:dyDescent="0.35"/>
    <row r="98" spans="2:11" ht="15" x14ac:dyDescent="0.35"/>
    <row r="99" spans="2:11" ht="16.5" customHeight="1" x14ac:dyDescent="0.35"/>
    <row r="100" spans="2:11" ht="15" x14ac:dyDescent="0.35"/>
    <row r="101" spans="2:11" ht="15" x14ac:dyDescent="0.35">
      <c r="F101" s="93"/>
      <c r="G101" s="93"/>
      <c r="H101" s="93"/>
      <c r="I101" s="93"/>
      <c r="J101" s="93"/>
    </row>
    <row r="102" spans="2:11" ht="15" x14ac:dyDescent="0.35"/>
    <row r="103" spans="2:11" ht="15" x14ac:dyDescent="0.35"/>
    <row r="104" spans="2:11" ht="15" x14ac:dyDescent="0.35"/>
    <row r="105" spans="2:11" ht="15" x14ac:dyDescent="0.35"/>
    <row r="106" spans="2:11" s="93" customFormat="1" ht="15" x14ac:dyDescent="0.35">
      <c r="B106" s="4"/>
      <c r="C106" s="4"/>
      <c r="D106" s="4"/>
      <c r="E106" s="4"/>
      <c r="F106" s="4"/>
      <c r="G106" s="4"/>
      <c r="H106" s="4"/>
      <c r="I106" s="4"/>
      <c r="J106" s="4"/>
      <c r="K106" s="326"/>
    </row>
    <row r="107" spans="2:11" ht="15" x14ac:dyDescent="0.35"/>
    <row r="108" spans="2:11" ht="15" x14ac:dyDescent="0.35"/>
    <row r="109" spans="2:11" ht="15" x14ac:dyDescent="0.35"/>
    <row r="110" spans="2:11" ht="15" x14ac:dyDescent="0.35"/>
    <row r="111" spans="2:11" ht="15" x14ac:dyDescent="0.35"/>
    <row r="112" spans="2:11" ht="15" x14ac:dyDescent="0.35"/>
    <row r="113" ht="15" x14ac:dyDescent="0.35"/>
    <row r="114" ht="15" customHeight="1" x14ac:dyDescent="0.35"/>
    <row r="115" ht="15" customHeight="1" x14ac:dyDescent="0.35"/>
    <row r="116" ht="15" x14ac:dyDescent="0.35"/>
    <row r="117" ht="15" x14ac:dyDescent="0.35"/>
    <row r="118" ht="18.75" customHeight="1" x14ac:dyDescent="0.35"/>
    <row r="119" ht="15" x14ac:dyDescent="0.35"/>
    <row r="120" ht="15" x14ac:dyDescent="0.35"/>
    <row r="121" ht="15" x14ac:dyDescent="0.35"/>
    <row r="122" ht="15" x14ac:dyDescent="0.35"/>
    <row r="123" ht="15" x14ac:dyDescent="0.35"/>
    <row r="124" ht="15" x14ac:dyDescent="0.35"/>
    <row r="125" ht="15" x14ac:dyDescent="0.35"/>
    <row r="126" ht="15" x14ac:dyDescent="0.35"/>
    <row r="127" ht="15" x14ac:dyDescent="0.35"/>
    <row r="128" ht="15" x14ac:dyDescent="0.35"/>
    <row r="129" ht="15" x14ac:dyDescent="0.35"/>
    <row r="130" ht="15" x14ac:dyDescent="0.35"/>
    <row r="131" ht="15" x14ac:dyDescent="0.35"/>
    <row r="132" ht="15" x14ac:dyDescent="0.35"/>
    <row r="133" ht="15" x14ac:dyDescent="0.35"/>
    <row r="134" ht="15" x14ac:dyDescent="0.35"/>
    <row r="135" ht="15" x14ac:dyDescent="0.35"/>
    <row r="136" ht="15" x14ac:dyDescent="0.35"/>
    <row r="137" ht="15" x14ac:dyDescent="0.35"/>
    <row r="138" ht="15" x14ac:dyDescent="0.35"/>
    <row r="139" ht="15" x14ac:dyDescent="0.35"/>
  </sheetData>
  <mergeCells count="20">
    <mergeCell ref="B31:J31"/>
    <mergeCell ref="B32:D32"/>
    <mergeCell ref="B2:J2"/>
    <mergeCell ref="B3:J3"/>
    <mergeCell ref="B4:J4"/>
    <mergeCell ref="B5:J5"/>
    <mergeCell ref="B6:J6"/>
    <mergeCell ref="B7:J7"/>
    <mergeCell ref="B8:J8"/>
    <mergeCell ref="B10:J10"/>
    <mergeCell ref="B11:J11"/>
    <mergeCell ref="B12:J12"/>
    <mergeCell ref="B13:J13"/>
    <mergeCell ref="B95:J95"/>
    <mergeCell ref="B96:J96"/>
    <mergeCell ref="B78:J78"/>
    <mergeCell ref="B90:J90"/>
    <mergeCell ref="B91:J91"/>
    <mergeCell ref="B93:J93"/>
    <mergeCell ref="B94:J94"/>
  </mergeCells>
  <dataValidations disablePrompts="1" count="6">
    <dataValidation allowBlank="1" showInputMessage="1" showErrorMessage="1" promptTitle="Please insert commodities" prompt="Please insert the relevant commodities of the company here, separated by commas." sqref="F36:F75"/>
    <dataValidation type="list" allowBlank="1" showInputMessage="1" showErrorMessage="1" promptTitle="Please select Sector" prompt="Please select the relevant sector of the company from the list" sqref="E36:E75">
      <formula1>Sector_list</formula1>
    </dataValidation>
    <dataValidation allowBlank="1" showInputMessage="1" showErrorMessage="1" promptTitle="Identification #" prompt="Please input unique identification number, such as TIN, organisational number or similar" sqref="D36:D75"/>
    <dataValidation allowBlank="1" showInputMessage="1" showErrorMessage="1" promptTitle="Company name" prompt="Input company name here._x000a__x000a_Please refrain from using acronyms, and input complete name." sqref="B36:B75"/>
    <dataValidation type="list" allowBlank="1" showInputMessage="1" showErrorMessage="1" promptTitle="Government agency type" prompt="Choose type of government agency from the drop-down list._x000a_Please refrain from using custom types if possible." sqref="C15:C28">
      <formula1>Agency_type</formula1>
    </dataValidation>
    <dataValidation allowBlank="1" showInputMessage="1" showErrorMessage="1" promptTitle="Receiving government agency" prompt="Input the name of the government recipient here._x000a__x000a_Please refrain from using acronyms, and input complete name." sqref="B15:B28"/>
  </dataValidations>
  <pageMargins left="0.25" right="0.25" top="0.75" bottom="0.75" header="0.3" footer="0.3"/>
  <pageSetup paperSize="8" fitToHeight="0" orientation="landscape" horizontalDpi="2400" verticalDpi="2400"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87"/>
  <sheetViews>
    <sheetView showGridLines="0" topLeftCell="A43" zoomScale="85" zoomScaleNormal="85" workbookViewId="0">
      <selection activeCell="K56" sqref="K56"/>
    </sheetView>
  </sheetViews>
  <sheetFormatPr defaultColWidth="8.5" defaultRowHeight="15" x14ac:dyDescent="0.4"/>
  <cols>
    <col min="1" max="1" width="2.5" style="103" customWidth="1"/>
    <col min="2" max="5" width="0" style="103" hidden="1" customWidth="1"/>
    <col min="6" max="6" width="50.5" style="103" customWidth="1"/>
    <col min="7" max="9" width="16.5" style="103" customWidth="1"/>
    <col min="10" max="10" width="52.75" style="103" customWidth="1"/>
    <col min="11" max="11" width="15.5" style="103" bestFit="1" customWidth="1"/>
    <col min="12" max="12" width="2.5" style="103" customWidth="1"/>
    <col min="13" max="13" width="19.5" style="103" bestFit="1" customWidth="1"/>
    <col min="14" max="14" width="73.5" style="103" bestFit="1" customWidth="1"/>
    <col min="15" max="15" width="4" style="103" customWidth="1"/>
    <col min="16" max="17" width="8.5" style="103"/>
    <col min="18" max="18" width="21" style="103" bestFit="1" customWidth="1"/>
    <col min="19" max="19" width="8.5" style="103"/>
    <col min="20" max="20" width="21" style="103" bestFit="1" customWidth="1"/>
    <col min="21" max="16384" width="8.5" style="103"/>
  </cols>
  <sheetData>
    <row r="1" spans="6:14" s="4" customFormat="1" ht="15.75" hidden="1" customHeight="1" x14ac:dyDescent="0.35"/>
    <row r="2" spans="6:14" s="4" customFormat="1" hidden="1" x14ac:dyDescent="0.35"/>
    <row r="3" spans="6:14" s="4" customFormat="1" hidden="1" x14ac:dyDescent="0.35">
      <c r="N3" s="108" t="s">
        <v>315</v>
      </c>
    </row>
    <row r="4" spans="6:14" s="4" customFormat="1" hidden="1" x14ac:dyDescent="0.35">
      <c r="N4" s="108" t="str">
        <f>[1]Introduction!G4</f>
        <v>YYYY-MM-DD</v>
      </c>
    </row>
    <row r="5" spans="6:14" s="4" customFormat="1" hidden="1" x14ac:dyDescent="0.35"/>
    <row r="6" spans="6:14" s="4" customFormat="1" hidden="1" x14ac:dyDescent="0.35"/>
    <row r="7" spans="6:14" s="4" customFormat="1" x14ac:dyDescent="0.35"/>
    <row r="8" spans="6:14" s="4" customFormat="1" x14ac:dyDescent="0.35">
      <c r="F8" s="447" t="s">
        <v>316</v>
      </c>
      <c r="G8" s="447"/>
      <c r="H8" s="447"/>
      <c r="I8" s="447"/>
      <c r="J8" s="447"/>
      <c r="K8" s="447"/>
      <c r="L8" s="447"/>
      <c r="M8" s="447"/>
      <c r="N8" s="447"/>
    </row>
    <row r="9" spans="6:14" s="4" customFormat="1" ht="22.5" x14ac:dyDescent="0.35">
      <c r="F9" s="464" t="s">
        <v>34</v>
      </c>
      <c r="G9" s="464"/>
      <c r="H9" s="464"/>
      <c r="I9" s="464"/>
      <c r="J9" s="464"/>
      <c r="K9" s="464"/>
      <c r="L9" s="464"/>
      <c r="M9" s="464"/>
      <c r="N9" s="464"/>
    </row>
    <row r="10" spans="6:14" s="4" customFormat="1" x14ac:dyDescent="0.35">
      <c r="F10" s="468" t="s">
        <v>317</v>
      </c>
      <c r="G10" s="468"/>
      <c r="H10" s="468"/>
      <c r="I10" s="468"/>
      <c r="J10" s="468"/>
      <c r="K10" s="468"/>
      <c r="L10" s="468"/>
      <c r="M10" s="468"/>
      <c r="N10" s="468"/>
    </row>
    <row r="11" spans="6:14" s="4" customFormat="1" x14ac:dyDescent="0.35">
      <c r="F11" s="406" t="s">
        <v>318</v>
      </c>
      <c r="G11" s="406"/>
      <c r="H11" s="406"/>
      <c r="I11" s="406"/>
      <c r="J11" s="406"/>
      <c r="K11" s="406"/>
      <c r="L11" s="406"/>
      <c r="M11" s="406"/>
      <c r="N11" s="406"/>
    </row>
    <row r="12" spans="6:14" s="4" customFormat="1" x14ac:dyDescent="0.35">
      <c r="F12" s="406" t="s">
        <v>319</v>
      </c>
      <c r="G12" s="406"/>
      <c r="H12" s="406"/>
      <c r="I12" s="406"/>
      <c r="J12" s="406"/>
      <c r="K12" s="406"/>
      <c r="L12" s="406"/>
      <c r="M12" s="406"/>
      <c r="N12" s="406"/>
    </row>
    <row r="13" spans="6:14" s="4" customFormat="1" x14ac:dyDescent="0.35">
      <c r="F13" s="467" t="s">
        <v>320</v>
      </c>
      <c r="G13" s="467"/>
      <c r="H13" s="467"/>
      <c r="I13" s="467"/>
      <c r="J13" s="467"/>
      <c r="K13" s="467"/>
      <c r="L13" s="467"/>
      <c r="M13" s="467"/>
      <c r="N13" s="467"/>
    </row>
    <row r="14" spans="6:14" s="4" customFormat="1" x14ac:dyDescent="0.35">
      <c r="F14" s="456" t="s">
        <v>321</v>
      </c>
      <c r="G14" s="456"/>
      <c r="H14" s="456"/>
      <c r="I14" s="456"/>
      <c r="J14" s="456"/>
      <c r="K14" s="456"/>
      <c r="L14" s="456"/>
      <c r="M14" s="456"/>
      <c r="N14" s="456"/>
    </row>
    <row r="15" spans="6:14" s="4" customFormat="1" x14ac:dyDescent="0.35">
      <c r="F15" s="457" t="s">
        <v>322</v>
      </c>
      <c r="G15" s="457"/>
      <c r="H15" s="457"/>
      <c r="I15" s="457"/>
      <c r="J15" s="457"/>
      <c r="K15" s="457"/>
      <c r="L15" s="457"/>
      <c r="M15" s="457"/>
      <c r="N15" s="457"/>
    </row>
    <row r="16" spans="6:14" s="4" customFormat="1" x14ac:dyDescent="0.4">
      <c r="F16" s="458" t="s">
        <v>38</v>
      </c>
      <c r="G16" s="459"/>
      <c r="H16" s="459"/>
      <c r="I16" s="459"/>
      <c r="J16" s="459"/>
      <c r="K16" s="459"/>
      <c r="L16" s="459"/>
      <c r="M16" s="459"/>
      <c r="N16" s="459"/>
    </row>
    <row r="17" spans="2:21" s="4" customFormat="1" x14ac:dyDescent="0.35"/>
    <row r="18" spans="2:21" s="4" customFormat="1" ht="22.5" x14ac:dyDescent="0.35">
      <c r="F18" s="449" t="s">
        <v>323</v>
      </c>
      <c r="G18" s="449"/>
      <c r="H18" s="449"/>
      <c r="I18" s="449"/>
      <c r="J18" s="449"/>
      <c r="K18" s="449"/>
      <c r="M18" s="460" t="s">
        <v>324</v>
      </c>
      <c r="N18" s="460"/>
    </row>
    <row r="19" spans="2:21" s="4" customFormat="1" ht="15.75" customHeight="1" x14ac:dyDescent="0.35">
      <c r="M19" s="461" t="s">
        <v>325</v>
      </c>
      <c r="N19" s="461"/>
    </row>
    <row r="20" spans="2:21" x14ac:dyDescent="0.4">
      <c r="F20" s="462" t="s">
        <v>326</v>
      </c>
      <c r="G20" s="462"/>
      <c r="H20" s="462"/>
      <c r="I20" s="462"/>
      <c r="J20" s="462"/>
      <c r="K20" s="463"/>
      <c r="M20" s="4"/>
      <c r="N20" s="4"/>
    </row>
    <row r="21" spans="2:21" ht="22.5" x14ac:dyDescent="0.4">
      <c r="B21" s="109" t="s">
        <v>327</v>
      </c>
      <c r="C21" s="109" t="s">
        <v>328</v>
      </c>
      <c r="D21" s="109" t="s">
        <v>329</v>
      </c>
      <c r="E21" s="109" t="s">
        <v>330</v>
      </c>
      <c r="F21" s="103" t="s">
        <v>331</v>
      </c>
      <c r="G21" s="103" t="s">
        <v>275</v>
      </c>
      <c r="H21" s="103" t="s">
        <v>332</v>
      </c>
      <c r="I21" s="103" t="s">
        <v>333</v>
      </c>
      <c r="J21" s="103" t="s">
        <v>334</v>
      </c>
      <c r="K21" s="4" t="s">
        <v>294</v>
      </c>
      <c r="M21" s="464" t="s">
        <v>335</v>
      </c>
      <c r="N21" s="464"/>
    </row>
    <row r="22" spans="2:21" ht="15.75" customHeight="1" x14ac:dyDescent="0.4">
      <c r="B22" s="109" t="str">
        <f>IFERROR(VLOOKUP(Government_revenues_table[[#This Row],[GFS Classification]],[1]!Table6_GFS_codes_classification[#Data],COLUMNS($F:F)+3,FALSE),"Do not enter data")</f>
        <v>Do not enter data</v>
      </c>
      <c r="C22" s="109" t="str">
        <f>IFERROR(VLOOKUP(Government_revenues_table[[#This Row],[GFS Classification]],[1]!Table6_GFS_codes_classification[#Data],COLUMNS($F:G)+3,FALSE),"Do not enter data")</f>
        <v>Do not enter data</v>
      </c>
      <c r="D22" s="109" t="str">
        <f>IFERROR(VLOOKUP(Government_revenues_table[[#This Row],[GFS Classification]],[1]!Table6_GFS_codes_classification[#Data],COLUMNS($F:H)+3,FALSE),"Do not enter data")</f>
        <v>Do not enter data</v>
      </c>
      <c r="E22" s="109" t="str">
        <f>IFERROR(VLOOKUP(Government_revenues_table[[#This Row],[GFS Classification]],[1]!Table6_GFS_codes_classification[#Data],COLUMNS($F:I)+3,FALSE),"Do not enter data")</f>
        <v>Do not enter data</v>
      </c>
      <c r="F22" s="331" t="s">
        <v>704</v>
      </c>
      <c r="G22" s="4" t="s">
        <v>259</v>
      </c>
      <c r="H22" s="331" t="s">
        <v>705</v>
      </c>
      <c r="I22" s="331" t="s">
        <v>641</v>
      </c>
      <c r="J22" s="110">
        <v>572044349235.06006</v>
      </c>
      <c r="K22" s="331" t="s">
        <v>566</v>
      </c>
      <c r="M22" s="465" t="s">
        <v>336</v>
      </c>
      <c r="N22" s="465"/>
    </row>
    <row r="23" spans="2:21" ht="15.75" customHeight="1" x14ac:dyDescent="0.4">
      <c r="B23" s="109" t="str">
        <f>IFERROR(VLOOKUP(Government_revenues_table[[#This Row],[GFS Classification]],[1]!Table6_GFS_codes_classification[#Data],COLUMNS($F:F)+3,FALSE),"Do not enter data")</f>
        <v>Do not enter data</v>
      </c>
      <c r="C23" s="109" t="str">
        <f>IFERROR(VLOOKUP(Government_revenues_table[[#This Row],[GFS Classification]],[1]!Table6_GFS_codes_classification[#Data],COLUMNS($F:G)+3,FALSE),"Do not enter data")</f>
        <v>Do not enter data</v>
      </c>
      <c r="D23" s="109" t="str">
        <f>IFERROR(VLOOKUP(Government_revenues_table[[#This Row],[GFS Classification]],[1]!Table6_GFS_codes_classification[#Data],COLUMNS($F:H)+3,FALSE),"Do not enter data")</f>
        <v>Do not enter data</v>
      </c>
      <c r="E23" s="109" t="str">
        <f>IFERROR(VLOOKUP(Government_revenues_table[[#This Row],[GFS Classification]],[1]!Table6_GFS_codes_classification[#Data],COLUMNS($F:I)+3,FALSE),"Do not enter data")</f>
        <v>Do not enter data</v>
      </c>
      <c r="F23" s="331" t="s">
        <v>706</v>
      </c>
      <c r="G23" s="4" t="s">
        <v>259</v>
      </c>
      <c r="H23" s="331" t="s">
        <v>707</v>
      </c>
      <c r="I23" s="331" t="s">
        <v>641</v>
      </c>
      <c r="J23" s="110">
        <v>22620112499.220001</v>
      </c>
      <c r="K23" s="331" t="s">
        <v>566</v>
      </c>
      <c r="M23" s="465"/>
      <c r="N23" s="465"/>
    </row>
    <row r="24" spans="2:21" ht="15.75" customHeight="1" x14ac:dyDescent="0.4">
      <c r="B24" s="109" t="str">
        <f>IFERROR(VLOOKUP(Government_revenues_table[[#This Row],[GFS Classification]],[1]!Table6_GFS_codes_classification[#Data],COLUMNS($F:F)+3,FALSE),"Do not enter data")</f>
        <v>Do not enter data</v>
      </c>
      <c r="C24" s="109" t="str">
        <f>IFERROR(VLOOKUP(Government_revenues_table[[#This Row],[GFS Classification]],[1]!Table6_GFS_codes_classification[#Data],COLUMNS($F:G)+3,FALSE),"Do not enter data")</f>
        <v>Do not enter data</v>
      </c>
      <c r="D24" s="109" t="str">
        <f>IFERROR(VLOOKUP(Government_revenues_table[[#This Row],[GFS Classification]],[1]!Table6_GFS_codes_classification[#Data],COLUMNS($F:H)+3,FALSE),"Do not enter data")</f>
        <v>Do not enter data</v>
      </c>
      <c r="E24" s="109" t="str">
        <f>IFERROR(VLOOKUP(Government_revenues_table[[#This Row],[GFS Classification]],[1]!Table6_GFS_codes_classification[#Data],COLUMNS($F:I)+3,FALSE),"Do not enter data")</f>
        <v>Do not enter data</v>
      </c>
      <c r="F24" s="331" t="s">
        <v>708</v>
      </c>
      <c r="G24" s="4" t="s">
        <v>283</v>
      </c>
      <c r="H24" s="331" t="s">
        <v>709</v>
      </c>
      <c r="I24" s="331" t="s">
        <v>641</v>
      </c>
      <c r="J24" s="332">
        <v>71989419575.919998</v>
      </c>
      <c r="K24" s="331" t="s">
        <v>566</v>
      </c>
      <c r="M24" s="465"/>
      <c r="N24" s="465"/>
    </row>
    <row r="25" spans="2:21" ht="15.75" customHeight="1" x14ac:dyDescent="0.4">
      <c r="B25" s="109" t="str">
        <f>IFERROR(VLOOKUP(Government_revenues_table[[#This Row],[GFS Classification]],[1]!Table6_GFS_codes_classification[#Data],COLUMNS($F:F)+3,FALSE),"Do not enter data")</f>
        <v>Do not enter data</v>
      </c>
      <c r="C25" s="109" t="str">
        <f>IFERROR(VLOOKUP(Government_revenues_table[[#This Row],[GFS Classification]],[1]!Table6_GFS_codes_classification[#Data],COLUMNS($F:G)+3,FALSE),"Do not enter data")</f>
        <v>Do not enter data</v>
      </c>
      <c r="D25" s="109" t="str">
        <f>IFERROR(VLOOKUP(Government_revenues_table[[#This Row],[GFS Classification]],[1]!Table6_GFS_codes_classification[#Data],COLUMNS($F:H)+3,FALSE),"Do not enter data")</f>
        <v>Do not enter data</v>
      </c>
      <c r="E25" s="109" t="str">
        <f>IFERROR(VLOOKUP(Government_revenues_table[[#This Row],[GFS Classification]],[1]!Table6_GFS_codes_classification[#Data],COLUMNS($F:I)+3,FALSE),"Do not enter data")</f>
        <v>Do not enter data</v>
      </c>
      <c r="F25" s="331" t="s">
        <v>710</v>
      </c>
      <c r="G25" s="4" t="s">
        <v>283</v>
      </c>
      <c r="H25" s="331" t="s">
        <v>711</v>
      </c>
      <c r="I25" s="331" t="s">
        <v>641</v>
      </c>
      <c r="J25" s="110">
        <v>14310414711</v>
      </c>
      <c r="K25" s="331" t="s">
        <v>566</v>
      </c>
      <c r="M25" s="465"/>
      <c r="N25" s="465"/>
    </row>
    <row r="26" spans="2:21" ht="15.75" customHeight="1" x14ac:dyDescent="0.4">
      <c r="B26" s="109" t="str">
        <f>IFERROR(VLOOKUP(Government_revenues_table[[#This Row],[GFS Classification]],[1]!Table6_GFS_codes_classification[#Data],COLUMNS($F:F)+3,FALSE),"Do not enter data")</f>
        <v>Do not enter data</v>
      </c>
      <c r="C26" s="109" t="str">
        <f>IFERROR(VLOOKUP(Government_revenues_table[[#This Row],[GFS Classification]],[1]!Table6_GFS_codes_classification[#Data],COLUMNS($F:G)+3,FALSE),"Do not enter data")</f>
        <v>Do not enter data</v>
      </c>
      <c r="D26" s="109" t="str">
        <f>IFERROR(VLOOKUP(Government_revenues_table[[#This Row],[GFS Classification]],[1]!Table6_GFS_codes_classification[#Data],COLUMNS($F:H)+3,FALSE),"Do not enter data")</f>
        <v>Do not enter data</v>
      </c>
      <c r="E26" s="109" t="str">
        <f>IFERROR(VLOOKUP(Government_revenues_table[[#This Row],[GFS Classification]],[1]!Table6_GFS_codes_classification[#Data],COLUMNS($F:I)+3,FALSE),"Do not enter data")</f>
        <v>Do not enter data</v>
      </c>
      <c r="F26" s="331" t="s">
        <v>708</v>
      </c>
      <c r="G26" s="4" t="s">
        <v>259</v>
      </c>
      <c r="H26" s="331" t="s">
        <v>712</v>
      </c>
      <c r="I26" s="331" t="s">
        <v>641</v>
      </c>
      <c r="J26" s="110">
        <v>10687411259</v>
      </c>
      <c r="K26" s="331" t="s">
        <v>566</v>
      </c>
      <c r="M26" s="465"/>
      <c r="N26" s="465"/>
    </row>
    <row r="27" spans="2:21" x14ac:dyDescent="0.4">
      <c r="B27" s="109" t="str">
        <f>IFERROR(VLOOKUP(Government_revenues_table[[#This Row],[GFS Classification]],[1]!Table6_GFS_codes_classification[#Data],COLUMNS($F:F)+3,FALSE),"Do not enter data")</f>
        <v>Do not enter data</v>
      </c>
      <c r="C27" s="109" t="str">
        <f>IFERROR(VLOOKUP(Government_revenues_table[[#This Row],[GFS Classification]],[1]!Table6_GFS_codes_classification[#Data],COLUMNS($F:G)+3,FALSE),"Do not enter data")</f>
        <v>Do not enter data</v>
      </c>
      <c r="D27" s="109" t="str">
        <f>IFERROR(VLOOKUP(Government_revenues_table[[#This Row],[GFS Classification]],[1]!Table6_GFS_codes_classification[#Data],COLUMNS($F:H)+3,FALSE),"Do not enter data")</f>
        <v>Do not enter data</v>
      </c>
      <c r="E27" s="109" t="str">
        <f>IFERROR(VLOOKUP(Government_revenues_table[[#This Row],[GFS Classification]],[1]!Table6_GFS_codes_classification[#Data],COLUMNS($F:I)+3,FALSE),"Do not enter data")</f>
        <v>Do not enter data</v>
      </c>
      <c r="F27" s="331" t="s">
        <v>710</v>
      </c>
      <c r="G27" s="4" t="s">
        <v>259</v>
      </c>
      <c r="H27" s="331" t="s">
        <v>713</v>
      </c>
      <c r="I27" s="331" t="s">
        <v>641</v>
      </c>
      <c r="J27" s="110">
        <v>9071801686</v>
      </c>
      <c r="K27" s="331" t="s">
        <v>566</v>
      </c>
      <c r="M27" s="466" t="s">
        <v>339</v>
      </c>
      <c r="N27" s="466"/>
    </row>
    <row r="28" spans="2:21" x14ac:dyDescent="0.4">
      <c r="B28" s="109" t="str">
        <f>IFERROR(VLOOKUP(Government_revenues_table[[#This Row],[GFS Classification]],[1]!Table6_GFS_codes_classification[#Data],COLUMNS($F:F)+3,FALSE),"Do not enter data")</f>
        <v>Do not enter data</v>
      </c>
      <c r="C28" s="109" t="str">
        <f>IFERROR(VLOOKUP(Government_revenues_table[[#This Row],[GFS Classification]],[1]!Table6_GFS_codes_classification[#Data],COLUMNS($F:G)+3,FALSE),"Do not enter data")</f>
        <v>Do not enter data</v>
      </c>
      <c r="D28" s="109" t="str">
        <f>IFERROR(VLOOKUP(Government_revenues_table[[#This Row],[GFS Classification]],[1]!Table6_GFS_codes_classification[#Data],COLUMNS($F:H)+3,FALSE),"Do not enter data")</f>
        <v>Do not enter data</v>
      </c>
      <c r="E28" s="109" t="str">
        <f>IFERROR(VLOOKUP(Government_revenues_table[[#This Row],[GFS Classification]],[1]!Table6_GFS_codes_classification[#Data],COLUMNS($F:I)+3,FALSE),"Do not enter data")</f>
        <v>Do not enter data</v>
      </c>
      <c r="F28" s="331" t="s">
        <v>710</v>
      </c>
      <c r="G28" s="4" t="s">
        <v>259</v>
      </c>
      <c r="H28" s="331" t="s">
        <v>714</v>
      </c>
      <c r="I28" s="331" t="s">
        <v>641</v>
      </c>
      <c r="J28" s="110">
        <v>2703882807</v>
      </c>
      <c r="K28" s="331" t="s">
        <v>566</v>
      </c>
      <c r="M28" s="466" t="s">
        <v>340</v>
      </c>
      <c r="N28" s="466"/>
    </row>
    <row r="29" spans="2:21" ht="15.5" thickBot="1" x14ac:dyDescent="0.45">
      <c r="B29" s="109" t="str">
        <f>IFERROR(VLOOKUP(Government_revenues_table[[#This Row],[GFS Classification]],[1]!Table6_GFS_codes_classification[#Data],COLUMNS($F:F)+3,FALSE),"Do not enter data")</f>
        <v>Do not enter data</v>
      </c>
      <c r="C29" s="109" t="str">
        <f>IFERROR(VLOOKUP(Government_revenues_table[[#This Row],[GFS Classification]],[1]!Table6_GFS_codes_classification[#Data],COLUMNS($F:G)+3,FALSE),"Do not enter data")</f>
        <v>Do not enter data</v>
      </c>
      <c r="D29" s="109" t="str">
        <f>IFERROR(VLOOKUP(Government_revenues_table[[#This Row],[GFS Classification]],[1]!Table6_GFS_codes_classification[#Data],COLUMNS($F:H)+3,FALSE),"Do not enter data")</f>
        <v>Do not enter data</v>
      </c>
      <c r="E29" s="109" t="str">
        <f>IFERROR(VLOOKUP(Government_revenues_table[[#This Row],[GFS Classification]],[1]!Table6_GFS_codes_classification[#Data],COLUMNS($F:I)+3,FALSE),"Do not enter data")</f>
        <v>Do not enter data</v>
      </c>
      <c r="F29" s="331" t="s">
        <v>715</v>
      </c>
      <c r="G29" s="4" t="s">
        <v>259</v>
      </c>
      <c r="H29" s="331" t="s">
        <v>716</v>
      </c>
      <c r="I29" s="331" t="s">
        <v>641</v>
      </c>
      <c r="J29" s="110">
        <v>14450000</v>
      </c>
      <c r="K29" s="331" t="s">
        <v>566</v>
      </c>
      <c r="M29" s="111"/>
      <c r="N29" s="111"/>
    </row>
    <row r="30" spans="2:21" x14ac:dyDescent="0.4">
      <c r="B30" s="109" t="str">
        <f>IFERROR(VLOOKUP(Government_revenues_table[[#This Row],[GFS Classification]],[1]!Table6_GFS_codes_classification[#Data],COLUMNS($F:F)+3,FALSE),"Do not enter data")</f>
        <v>Do not enter data</v>
      </c>
      <c r="C30" s="109" t="str">
        <f>IFERROR(VLOOKUP(Government_revenues_table[[#This Row],[GFS Classification]],[1]!Table6_GFS_codes_classification[#Data],COLUMNS($F:G)+3,FALSE),"Do not enter data")</f>
        <v>Do not enter data</v>
      </c>
      <c r="D30" s="109" t="str">
        <f>IFERROR(VLOOKUP(Government_revenues_table[[#This Row],[GFS Classification]],[1]!Table6_GFS_codes_classification[#Data],COLUMNS($F:H)+3,FALSE),"Do not enter data")</f>
        <v>Do not enter data</v>
      </c>
      <c r="E30" s="109" t="str">
        <f>IFERROR(VLOOKUP(Government_revenues_table[[#This Row],[GFS Classification]],[1]!Table6_GFS_codes_classification[#Data],COLUMNS($F:I)+3,FALSE),"Do not enter data")</f>
        <v>Do not enter data</v>
      </c>
      <c r="F30" s="331" t="s">
        <v>337</v>
      </c>
      <c r="G30" s="331" t="s">
        <v>283</v>
      </c>
      <c r="H30" s="331" t="s">
        <v>717</v>
      </c>
      <c r="I30" s="331" t="s">
        <v>643</v>
      </c>
      <c r="J30" s="333">
        <v>294224729144.5</v>
      </c>
      <c r="K30" s="331" t="s">
        <v>566</v>
      </c>
      <c r="P30" s="112"/>
      <c r="Q30" s="4"/>
      <c r="R30" s="20"/>
      <c r="S30" s="4"/>
      <c r="T30" s="20"/>
      <c r="U30" s="4"/>
    </row>
    <row r="31" spans="2:21" x14ac:dyDescent="0.4">
      <c r="B31" s="109" t="str">
        <f>IFERROR(VLOOKUP(Government_revenues_table[[#This Row],[GFS Classification]],[1]!Table6_GFS_codes_classification[#Data],COLUMNS($F:F)+3,FALSE),"Do not enter data")</f>
        <v>Do not enter data</v>
      </c>
      <c r="C31" s="109" t="str">
        <f>IFERROR(VLOOKUP(Government_revenues_table[[#This Row],[GFS Classification]],[1]!Table6_GFS_codes_classification[#Data],COLUMNS($F:G)+3,FALSE),"Do not enter data")</f>
        <v>Do not enter data</v>
      </c>
      <c r="D31" s="109" t="str">
        <f>IFERROR(VLOOKUP(Government_revenues_table[[#This Row],[GFS Classification]],[1]!Table6_GFS_codes_classification[#Data],COLUMNS($F:H)+3,FALSE),"Do not enter data")</f>
        <v>Do not enter data</v>
      </c>
      <c r="E31" s="109" t="str">
        <f>IFERROR(VLOOKUP(Government_revenues_table[[#This Row],[GFS Classification]],[1]!Table6_GFS_codes_classification[#Data],COLUMNS($F:I)+3,FALSE),"Do not enter data")</f>
        <v>Do not enter data</v>
      </c>
      <c r="F31" s="331" t="s">
        <v>718</v>
      </c>
      <c r="G31" s="331" t="s">
        <v>283</v>
      </c>
      <c r="H31" s="331" t="s">
        <v>719</v>
      </c>
      <c r="I31" s="331" t="s">
        <v>643</v>
      </c>
      <c r="J31" s="333">
        <v>70333758582.160004</v>
      </c>
      <c r="K31" s="331" t="s">
        <v>566</v>
      </c>
      <c r="P31" s="455"/>
      <c r="Q31" s="455"/>
      <c r="R31" s="455"/>
      <c r="S31" s="455"/>
      <c r="T31" s="455"/>
      <c r="U31" s="455"/>
    </row>
    <row r="32" spans="2:21" x14ac:dyDescent="0.4">
      <c r="B32" s="109" t="str">
        <f>IFERROR(VLOOKUP(Government_revenues_table[[#This Row],[GFS Classification]],[1]!Table6_GFS_codes_classification[#Data],COLUMNS($F:F)+3,FALSE),"Do not enter data")</f>
        <v>Do not enter data</v>
      </c>
      <c r="C32" s="109" t="str">
        <f>IFERROR(VLOOKUP(Government_revenues_table[[#This Row],[GFS Classification]],[1]!Table6_GFS_codes_classification[#Data],COLUMNS($F:G)+3,FALSE),"Do not enter data")</f>
        <v>Do not enter data</v>
      </c>
      <c r="D32" s="109" t="str">
        <f>IFERROR(VLOOKUP(Government_revenues_table[[#This Row],[GFS Classification]],[1]!Table6_GFS_codes_classification[#Data],COLUMNS($F:H)+3,FALSE),"Do not enter data")</f>
        <v>Do not enter data</v>
      </c>
      <c r="E32" s="109" t="str">
        <f>IFERROR(VLOOKUP(Government_revenues_table[[#This Row],[GFS Classification]],[1]!Table6_GFS_codes_classification[#Data],COLUMNS($F:I)+3,FALSE),"Do not enter data")</f>
        <v>Do not enter data</v>
      </c>
      <c r="F32" s="331" t="s">
        <v>720</v>
      </c>
      <c r="G32" s="331" t="s">
        <v>283</v>
      </c>
      <c r="H32" s="331" t="s">
        <v>721</v>
      </c>
      <c r="I32" s="331" t="s">
        <v>643</v>
      </c>
      <c r="J32" s="333">
        <v>7146789527.4399996</v>
      </c>
      <c r="K32" s="331" t="s">
        <v>566</v>
      </c>
    </row>
    <row r="33" spans="2:20" x14ac:dyDescent="0.4">
      <c r="B33" s="109" t="str">
        <f>IFERROR(VLOOKUP(Government_revenues_table[[#This Row],[GFS Classification]],[1]!Table6_GFS_codes_classification[#Data],COLUMNS($F:F)+3,FALSE),"Do not enter data")</f>
        <v>Do not enter data</v>
      </c>
      <c r="C33" s="109" t="str">
        <f>IFERROR(VLOOKUP(Government_revenues_table[[#This Row],[GFS Classification]],[1]!Table6_GFS_codes_classification[#Data],COLUMNS($F:G)+3,FALSE),"Do not enter data")</f>
        <v>Do not enter data</v>
      </c>
      <c r="D33" s="109" t="str">
        <f>IFERROR(VLOOKUP(Government_revenues_table[[#This Row],[GFS Classification]],[1]!Table6_GFS_codes_classification[#Data],COLUMNS($F:H)+3,FALSE),"Do not enter data")</f>
        <v>Do not enter data</v>
      </c>
      <c r="E33" s="109" t="str">
        <f>IFERROR(VLOOKUP(Government_revenues_table[[#This Row],[GFS Classification]],[1]!Table6_GFS_codes_classification[#Data],COLUMNS($F:I)+3,FALSE),"Do not enter data")</f>
        <v>Do not enter data</v>
      </c>
      <c r="F33" s="331" t="s">
        <v>718</v>
      </c>
      <c r="G33" s="331" t="s">
        <v>283</v>
      </c>
      <c r="H33" s="331" t="s">
        <v>722</v>
      </c>
      <c r="I33" s="331" t="s">
        <v>643</v>
      </c>
      <c r="J33" s="333">
        <v>6155246511.1499996</v>
      </c>
      <c r="K33" s="331" t="s">
        <v>566</v>
      </c>
    </row>
    <row r="34" spans="2:20" ht="16" x14ac:dyDescent="0.4">
      <c r="B34" s="109" t="str">
        <f>IFERROR(VLOOKUP(Government_revenues_table[[#This Row],[GFS Classification]],[1]!Table6_GFS_codes_classification[#Data],COLUMNS($F:F)+3,FALSE),"Do not enter data")</f>
        <v>Do not enter data</v>
      </c>
      <c r="C34" s="109" t="str">
        <f>IFERROR(VLOOKUP(Government_revenues_table[[#This Row],[GFS Classification]],[1]!Table6_GFS_codes_classification[#Data],COLUMNS($F:G)+3,FALSE),"Do not enter data")</f>
        <v>Do not enter data</v>
      </c>
      <c r="D34" s="109" t="str">
        <f>IFERROR(VLOOKUP(Government_revenues_table[[#This Row],[GFS Classification]],[1]!Table6_GFS_codes_classification[#Data],COLUMNS($F:H)+3,FALSE),"Do not enter data")</f>
        <v>Do not enter data</v>
      </c>
      <c r="E34" s="109" t="str">
        <f>IFERROR(VLOOKUP(Government_revenues_table[[#This Row],[GFS Classification]],[1]!Table6_GFS_codes_classification[#Data],COLUMNS($F:I)+3,FALSE),"Do not enter data")</f>
        <v>Do not enter data</v>
      </c>
      <c r="F34" s="331" t="s">
        <v>720</v>
      </c>
      <c r="G34" s="331" t="s">
        <v>283</v>
      </c>
      <c r="H34" s="331" t="s">
        <v>723</v>
      </c>
      <c r="I34" s="331" t="s">
        <v>643</v>
      </c>
      <c r="J34" s="334">
        <v>520297387.13</v>
      </c>
      <c r="K34" s="331" t="s">
        <v>566</v>
      </c>
      <c r="R34" s="114"/>
    </row>
    <row r="35" spans="2:20" x14ac:dyDescent="0.4">
      <c r="B35" s="115" t="str">
        <f>IFERROR(VLOOKUP(Government_revenues_table[[#This Row],[GFS Classification]],[1]!Table6_GFS_codes_classification[#Data],COLUMNS($F:F)+3,FALSE),"Do not enter data")</f>
        <v>Do not enter data</v>
      </c>
      <c r="C35" s="115" t="str">
        <f>IFERROR(VLOOKUP(Government_revenues_table[[#This Row],[GFS Classification]],[1]!Table6_GFS_codes_classification[#Data],COLUMNS($F:G)+3,FALSE),"Do not enter data")</f>
        <v>Do not enter data</v>
      </c>
      <c r="D35" s="115" t="str">
        <f>IFERROR(VLOOKUP(Government_revenues_table[[#This Row],[GFS Classification]],[1]!Table6_GFS_codes_classification[#Data],COLUMNS($F:H)+3,FALSE),"Do not enter data")</f>
        <v>Do not enter data</v>
      </c>
      <c r="E35" s="115" t="str">
        <f>IFERROR(VLOOKUP(Government_revenues_table[[#This Row],[GFS Classification]],[1]!Table6_GFS_codes_classification[#Data],COLUMNS($F:I)+3,FALSE),"Do not enter data")</f>
        <v>Do not enter data</v>
      </c>
      <c r="F35" s="331" t="s">
        <v>704</v>
      </c>
      <c r="G35" s="331" t="s">
        <v>281</v>
      </c>
      <c r="H35" s="331" t="s">
        <v>724</v>
      </c>
      <c r="I35" s="331" t="s">
        <v>644</v>
      </c>
      <c r="J35" s="333">
        <v>84983604129.039993</v>
      </c>
      <c r="K35" s="331" t="s">
        <v>566</v>
      </c>
      <c r="R35" s="116"/>
    </row>
    <row r="36" spans="2:20" x14ac:dyDescent="0.4">
      <c r="B36" s="109" t="str">
        <f>IFERROR(VLOOKUP(Government_revenues_table[[#This Row],[GFS Classification]],[1]!Table6_GFS_codes_classification[#Data],COLUMNS($F:F)+3,FALSE),"Do not enter data")</f>
        <v>Do not enter data</v>
      </c>
      <c r="C36" s="109" t="str">
        <f>IFERROR(VLOOKUP(Government_revenues_table[[#This Row],[GFS Classification]],[1]!Table6_GFS_codes_classification[#Data],COLUMNS($F:G)+3,FALSE),"Do not enter data")</f>
        <v>Do not enter data</v>
      </c>
      <c r="D36" s="109" t="str">
        <f>IFERROR(VLOOKUP(Government_revenues_table[[#This Row],[GFS Classification]],[1]!Table6_GFS_codes_classification[#Data],COLUMNS($F:H)+3,FALSE),"Do not enter data")</f>
        <v>Do not enter data</v>
      </c>
      <c r="E36" s="109" t="str">
        <f>IFERROR(VLOOKUP(Government_revenues_table[[#This Row],[GFS Classification]],[1]!Table6_GFS_codes_classification[#Data],COLUMNS($F:I)+3,FALSE),"Do not enter data")</f>
        <v>Do not enter data</v>
      </c>
      <c r="F36" s="331" t="s">
        <v>338</v>
      </c>
      <c r="G36" s="331" t="s">
        <v>281</v>
      </c>
      <c r="H36" s="331" t="s">
        <v>725</v>
      </c>
      <c r="I36" s="331" t="s">
        <v>644</v>
      </c>
      <c r="J36" s="333">
        <v>576548587.09000003</v>
      </c>
      <c r="K36" s="331" t="s">
        <v>566</v>
      </c>
    </row>
    <row r="37" spans="2:20" x14ac:dyDescent="0.4">
      <c r="B37" s="109" t="str">
        <f>IFERROR(VLOOKUP(Government_revenues_table[[#This Row],[GFS Classification]],[1]!Table6_GFS_codes_classification[#Data],COLUMNS($F:F)+3,FALSE),"Do not enter data")</f>
        <v>Do not enter data</v>
      </c>
      <c r="C37" s="109" t="str">
        <f>IFERROR(VLOOKUP(Government_revenues_table[[#This Row],[GFS Classification]],[1]!Table6_GFS_codes_classification[#Data],COLUMNS($F:G)+3,FALSE),"Do not enter data")</f>
        <v>Do not enter data</v>
      </c>
      <c r="D37" s="109" t="str">
        <f>IFERROR(VLOOKUP(Government_revenues_table[[#This Row],[GFS Classification]],[1]!Table6_GFS_codes_classification[#Data],COLUMNS($F:H)+3,FALSE),"Do not enter data")</f>
        <v>Do not enter data</v>
      </c>
      <c r="E37" s="109" t="str">
        <f>IFERROR(VLOOKUP(Government_revenues_table[[#This Row],[GFS Classification]],[1]!Table6_GFS_codes_classification[#Data],COLUMNS($F:I)+3,FALSE),"Do not enter data")</f>
        <v>Do not enter data</v>
      </c>
      <c r="F37" s="331" t="s">
        <v>337</v>
      </c>
      <c r="G37" s="331" t="s">
        <v>281</v>
      </c>
      <c r="H37" s="331" t="s">
        <v>726</v>
      </c>
      <c r="I37" s="331" t="s">
        <v>644</v>
      </c>
      <c r="J37" s="333">
        <v>31289522150</v>
      </c>
      <c r="K37" s="331" t="s">
        <v>566</v>
      </c>
    </row>
    <row r="38" spans="2:20" x14ac:dyDescent="0.4">
      <c r="B38" s="109" t="str">
        <f>IFERROR(VLOOKUP(Government_revenues_table[[#This Row],[GFS Classification]],[1]!Table6_GFS_codes_classification[#Data],COLUMNS($F:F)+3,FALSE),"Do not enter data")</f>
        <v>Do not enter data</v>
      </c>
      <c r="C38" s="109" t="str">
        <f>IFERROR(VLOOKUP(Government_revenues_table[[#This Row],[GFS Classification]],[1]!Table6_GFS_codes_classification[#Data],COLUMNS($F:G)+3,FALSE),"Do not enter data")</f>
        <v>Do not enter data</v>
      </c>
      <c r="D38" s="109" t="str">
        <f>IFERROR(VLOOKUP(Government_revenues_table[[#This Row],[GFS Classification]],[1]!Table6_GFS_codes_classification[#Data],COLUMNS($F:H)+3,FALSE),"Do not enter data")</f>
        <v>Do not enter data</v>
      </c>
      <c r="E38" s="109" t="str">
        <f>IFERROR(VLOOKUP(Government_revenues_table[[#This Row],[GFS Classification]],[1]!Table6_GFS_codes_classification[#Data],COLUMNS($F:I)+3,FALSE),"Do not enter data")</f>
        <v>Do not enter data</v>
      </c>
      <c r="F38" s="331" t="s">
        <v>727</v>
      </c>
      <c r="G38" s="331" t="s">
        <v>281</v>
      </c>
      <c r="H38" s="331" t="s">
        <v>728</v>
      </c>
      <c r="I38" s="331" t="s">
        <v>644</v>
      </c>
      <c r="J38" s="333">
        <v>1417846154.25</v>
      </c>
      <c r="K38" s="331" t="s">
        <v>566</v>
      </c>
      <c r="T38" s="114"/>
    </row>
    <row r="39" spans="2:20" x14ac:dyDescent="0.4">
      <c r="B39" s="109" t="str">
        <f>IFERROR(VLOOKUP(Government_revenues_table[[#This Row],[GFS Classification]],[1]!Table6_GFS_codes_classification[#Data],COLUMNS($F:F)+3,FALSE),"Do not enter data")</f>
        <v>Do not enter data</v>
      </c>
      <c r="C39" s="109" t="str">
        <f>IFERROR(VLOOKUP(Government_revenues_table[[#This Row],[GFS Classification]],[1]!Table6_GFS_codes_classification[#Data],COLUMNS($F:G)+3,FALSE),"Do not enter data")</f>
        <v>Do not enter data</v>
      </c>
      <c r="D39" s="109" t="str">
        <f>IFERROR(VLOOKUP(Government_revenues_table[[#This Row],[GFS Classification]],[1]!Table6_GFS_codes_classification[#Data],COLUMNS($F:H)+3,FALSE),"Do not enter data")</f>
        <v>Do not enter data</v>
      </c>
      <c r="E39" s="109" t="str">
        <f>IFERROR(VLOOKUP(Government_revenues_table[[#This Row],[GFS Classification]],[1]!Table6_GFS_codes_classification[#Data],COLUMNS($F:I)+3,FALSE),"Do not enter data")</f>
        <v>Do not enter data</v>
      </c>
      <c r="F39" s="331" t="s">
        <v>727</v>
      </c>
      <c r="G39" s="331" t="s">
        <v>281</v>
      </c>
      <c r="H39" s="331" t="s">
        <v>729</v>
      </c>
      <c r="I39" s="331" t="s">
        <v>644</v>
      </c>
      <c r="J39" s="333">
        <v>1151274842.51</v>
      </c>
      <c r="K39" s="331" t="s">
        <v>566</v>
      </c>
      <c r="T39" s="116"/>
    </row>
    <row r="40" spans="2:20" x14ac:dyDescent="0.4">
      <c r="B40" s="109" t="str">
        <f>IFERROR(VLOOKUP(Government_revenues_table[[#This Row],[GFS Classification]],[1]!Table6_GFS_codes_classification[#Data],COLUMNS($F:F)+3,FALSE),"Do not enter data")</f>
        <v>Do not enter data</v>
      </c>
      <c r="C40" s="109" t="str">
        <f>IFERROR(VLOOKUP(Government_revenues_table[[#This Row],[GFS Classification]],[1]!Table6_GFS_codes_classification[#Data],COLUMNS($F:G)+3,FALSE),"Do not enter data")</f>
        <v>Do not enter data</v>
      </c>
      <c r="D40" s="109" t="str">
        <f>IFERROR(VLOOKUP(Government_revenues_table[[#This Row],[GFS Classification]],[1]!Table6_GFS_codes_classification[#Data],COLUMNS($F:H)+3,FALSE),"Do not enter data")</f>
        <v>Do not enter data</v>
      </c>
      <c r="E40" s="109" t="str">
        <f>IFERROR(VLOOKUP(Government_revenues_table[[#This Row],[GFS Classification]],[1]!Table6_GFS_codes_classification[#Data],COLUMNS($F:I)+3,FALSE),"Do not enter data")</f>
        <v>Do not enter data</v>
      </c>
      <c r="F40" s="331" t="s">
        <v>704</v>
      </c>
      <c r="G40" s="331" t="s">
        <v>259</v>
      </c>
      <c r="H40" s="331" t="s">
        <v>730</v>
      </c>
      <c r="I40" s="331" t="s">
        <v>652</v>
      </c>
      <c r="J40" s="333">
        <v>2094151205.71</v>
      </c>
      <c r="K40" s="331" t="s">
        <v>566</v>
      </c>
    </row>
    <row r="41" spans="2:20" x14ac:dyDescent="0.4">
      <c r="B41" s="109" t="str">
        <f>IFERROR(VLOOKUP(Government_revenues_table[[#This Row],[GFS Classification]],[1]!Table6_GFS_codes_classification[#Data],COLUMNS($F:F)+3,FALSE),"Do not enter data")</f>
        <v>Do not enter data</v>
      </c>
      <c r="C41" s="109" t="str">
        <f>IFERROR(VLOOKUP(Government_revenues_table[[#This Row],[GFS Classification]],[1]!Table6_GFS_codes_classification[#Data],COLUMNS($F:G)+3,FALSE),"Do not enter data")</f>
        <v>Do not enter data</v>
      </c>
      <c r="D41" s="109" t="str">
        <f>IFERROR(VLOOKUP(Government_revenues_table[[#This Row],[GFS Classification]],[1]!Table6_GFS_codes_classification[#Data],COLUMNS($F:H)+3,FALSE),"Do not enter data")</f>
        <v>Do not enter data</v>
      </c>
      <c r="E41" s="109" t="str">
        <f>IFERROR(VLOOKUP(Government_revenues_table[[#This Row],[GFS Classification]],[1]!Table6_GFS_codes_classification[#Data],COLUMNS($F:I)+3,FALSE),"Do not enter data")</f>
        <v>Do not enter data</v>
      </c>
      <c r="F41" s="331" t="s">
        <v>704</v>
      </c>
      <c r="G41" s="331" t="s">
        <v>259</v>
      </c>
      <c r="H41" s="331" t="s">
        <v>730</v>
      </c>
      <c r="I41" s="331" t="s">
        <v>645</v>
      </c>
      <c r="J41" s="333">
        <v>4947444660.6700001</v>
      </c>
      <c r="K41" s="331" t="s">
        <v>566</v>
      </c>
      <c r="R41" s="114"/>
    </row>
    <row r="42" spans="2:20" x14ac:dyDescent="0.4">
      <c r="B42" s="109" t="str">
        <f>IFERROR(VLOOKUP(Government_revenues_table[[#This Row],[GFS Classification]],[1]!Table6_GFS_codes_classification[#Data],COLUMNS($F:F)+3,FALSE),"Do not enter data")</f>
        <v>Do not enter data</v>
      </c>
      <c r="C42" s="109" t="str">
        <f>IFERROR(VLOOKUP(Government_revenues_table[[#This Row],[GFS Classification]],[1]!Table6_GFS_codes_classification[#Data],COLUMNS($F:G)+3,FALSE),"Do not enter data")</f>
        <v>Do not enter data</v>
      </c>
      <c r="D42" s="109" t="str">
        <f>IFERROR(VLOOKUP(Government_revenues_table[[#This Row],[GFS Classification]],[1]!Table6_GFS_codes_classification[#Data],COLUMNS($F:H)+3,FALSE),"Do not enter data")</f>
        <v>Do not enter data</v>
      </c>
      <c r="E42" s="109" t="str">
        <f>IFERROR(VLOOKUP(Government_revenues_table[[#This Row],[GFS Classification]],[1]!Table6_GFS_codes_classification[#Data],COLUMNS($F:I)+3,FALSE),"Do not enter data")</f>
        <v>Do not enter data</v>
      </c>
      <c r="F42" s="331" t="s">
        <v>704</v>
      </c>
      <c r="G42" s="331" t="s">
        <v>259</v>
      </c>
      <c r="H42" s="331" t="s">
        <v>730</v>
      </c>
      <c r="I42" s="331" t="s">
        <v>654</v>
      </c>
      <c r="J42" s="333">
        <v>1074029209.05</v>
      </c>
      <c r="K42" s="331" t="s">
        <v>566</v>
      </c>
      <c r="R42" s="116"/>
      <c r="T42" s="114"/>
    </row>
    <row r="43" spans="2:20" x14ac:dyDescent="0.4">
      <c r="B43" s="109" t="str">
        <f>IFERROR(VLOOKUP(Government_revenues_table[[#This Row],[GFS Classification]],[1]!Table6_GFS_codes_classification[#Data],COLUMNS($F:F)+3,FALSE),"Do not enter data")</f>
        <v>Do not enter data</v>
      </c>
      <c r="C43" s="109" t="str">
        <f>IFERROR(VLOOKUP(Government_revenues_table[[#This Row],[GFS Classification]],[1]!Table6_GFS_codes_classification[#Data],COLUMNS($F:G)+3,FALSE),"Do not enter data")</f>
        <v>Do not enter data</v>
      </c>
      <c r="D43" s="109" t="str">
        <f>IFERROR(VLOOKUP(Government_revenues_table[[#This Row],[GFS Classification]],[1]!Table6_GFS_codes_classification[#Data],COLUMNS($F:H)+3,FALSE),"Do not enter data")</f>
        <v>Do not enter data</v>
      </c>
      <c r="E43" s="109" t="str">
        <f>IFERROR(VLOOKUP(Government_revenues_table[[#This Row],[GFS Classification]],[1]!Table6_GFS_codes_classification[#Data],COLUMNS($F:I)+3,FALSE),"Do not enter data")</f>
        <v>Do not enter data</v>
      </c>
      <c r="F43" s="331" t="s">
        <v>704</v>
      </c>
      <c r="G43" s="331" t="s">
        <v>259</v>
      </c>
      <c r="H43" s="331" t="s">
        <v>730</v>
      </c>
      <c r="I43" s="331" t="s">
        <v>648</v>
      </c>
      <c r="J43" s="333">
        <v>1148085701.3900001</v>
      </c>
      <c r="K43" s="331" t="s">
        <v>566</v>
      </c>
      <c r="R43" s="116"/>
      <c r="T43" s="116"/>
    </row>
    <row r="44" spans="2:20" x14ac:dyDescent="0.4">
      <c r="B44" s="115" t="str">
        <f>IFERROR(VLOOKUP(Government_revenues_table[[#This Row],[GFS Classification]],[1]!Table6_GFS_codes_classification[#Data],COLUMNS($F:F)+3,FALSE),"Do not enter data")</f>
        <v>Do not enter data</v>
      </c>
      <c r="C44" s="115" t="str">
        <f>IFERROR(VLOOKUP(Government_revenues_table[[#This Row],[GFS Classification]],[1]!Table6_GFS_codes_classification[#Data],COLUMNS($F:G)+3,FALSE),"Do not enter data")</f>
        <v>Do not enter data</v>
      </c>
      <c r="D44" s="115" t="str">
        <f>IFERROR(VLOOKUP(Government_revenues_table[[#This Row],[GFS Classification]],[1]!Table6_GFS_codes_classification[#Data],COLUMNS($F:H)+3,FALSE),"Do not enter data")</f>
        <v>Do not enter data</v>
      </c>
      <c r="E44" s="115" t="str">
        <f>IFERROR(VLOOKUP(Government_revenues_table[[#This Row],[GFS Classification]],[1]!Table6_GFS_codes_classification[#Data],COLUMNS($F:I)+3,FALSE),"Do not enter data")</f>
        <v>Do not enter data</v>
      </c>
      <c r="F44" s="331" t="s">
        <v>704</v>
      </c>
      <c r="G44" s="331" t="s">
        <v>259</v>
      </c>
      <c r="H44" s="331" t="s">
        <v>730</v>
      </c>
      <c r="I44" s="331" t="s">
        <v>647</v>
      </c>
      <c r="J44" s="333">
        <v>427738555.56999999</v>
      </c>
      <c r="K44" s="331" t="s">
        <v>566</v>
      </c>
      <c r="R44" s="116"/>
      <c r="T44" s="116"/>
    </row>
    <row r="45" spans="2:20" x14ac:dyDescent="0.4">
      <c r="B45" s="115" t="str">
        <f>IFERROR(VLOOKUP(Government_revenues_table[[#This Row],[GFS Classification]],[1]!Table6_GFS_codes_classification[#Data],COLUMNS($F:F)+3,FALSE),"Do not enter data")</f>
        <v>Do not enter data</v>
      </c>
      <c r="C45" s="115" t="str">
        <f>IFERROR(VLOOKUP(Government_revenues_table[[#This Row],[GFS Classification]],[1]!Table6_GFS_codes_classification[#Data],COLUMNS($F:G)+3,FALSE),"Do not enter data")</f>
        <v>Do not enter data</v>
      </c>
      <c r="D45" s="115" t="str">
        <f>IFERROR(VLOOKUP(Government_revenues_table[[#This Row],[GFS Classification]],[1]!Table6_GFS_codes_classification[#Data],COLUMNS($F:H)+3,FALSE),"Do not enter data")</f>
        <v>Do not enter data</v>
      </c>
      <c r="E45" s="115" t="str">
        <f>IFERROR(VLOOKUP(Government_revenues_table[[#This Row],[GFS Classification]],[1]!Table6_GFS_codes_classification[#Data],COLUMNS($F:I)+3,FALSE),"Do not enter data")</f>
        <v>Do not enter data</v>
      </c>
      <c r="F45" s="331" t="s">
        <v>704</v>
      </c>
      <c r="G45" s="331" t="s">
        <v>259</v>
      </c>
      <c r="H45" s="331" t="s">
        <v>730</v>
      </c>
      <c r="I45" s="331" t="s">
        <v>649</v>
      </c>
      <c r="J45" s="333">
        <v>247431467.66999999</v>
      </c>
      <c r="K45" s="331" t="s">
        <v>566</v>
      </c>
      <c r="R45" s="116"/>
      <c r="T45" s="116"/>
    </row>
    <row r="46" spans="2:20" x14ac:dyDescent="0.4">
      <c r="B46" s="115" t="str">
        <f>IFERROR(VLOOKUP(Government_revenues_table[[#This Row],[GFS Classification]],[1]!Table6_GFS_codes_classification[#Data],COLUMNS($F:F)+3,FALSE),"Do not enter data")</f>
        <v>Do not enter data</v>
      </c>
      <c r="C46" s="115" t="str">
        <f>IFERROR(VLOOKUP(Government_revenues_table[[#This Row],[GFS Classification]],[1]!Table6_GFS_codes_classification[#Data],COLUMNS($F:G)+3,FALSE),"Do not enter data")</f>
        <v>Do not enter data</v>
      </c>
      <c r="D46" s="115" t="str">
        <f>IFERROR(VLOOKUP(Government_revenues_table[[#This Row],[GFS Classification]],[1]!Table6_GFS_codes_classification[#Data],COLUMNS($F:H)+3,FALSE),"Do not enter data")</f>
        <v>Do not enter data</v>
      </c>
      <c r="E46" s="115" t="str">
        <f>IFERROR(VLOOKUP(Government_revenues_table[[#This Row],[GFS Classification]],[1]!Table6_GFS_codes_classification[#Data],COLUMNS($F:I)+3,FALSE),"Do not enter data")</f>
        <v>Do not enter data</v>
      </c>
      <c r="F46" s="331" t="s">
        <v>704</v>
      </c>
      <c r="G46" s="331" t="s">
        <v>259</v>
      </c>
      <c r="H46" s="331" t="s">
        <v>730</v>
      </c>
      <c r="I46" s="331" t="s">
        <v>650</v>
      </c>
      <c r="J46" s="333">
        <v>573663305.70000005</v>
      </c>
      <c r="K46" s="331" t="s">
        <v>566</v>
      </c>
      <c r="R46" s="116"/>
      <c r="T46" s="116"/>
    </row>
    <row r="47" spans="2:20" x14ac:dyDescent="0.4">
      <c r="B47" s="115" t="str">
        <f>IFERROR(VLOOKUP(Government_revenues_table[[#This Row],[GFS Classification]],[1]!Table6_GFS_codes_classification[#Data],COLUMNS($F:F)+3,FALSE),"Do not enter data")</f>
        <v>Do not enter data</v>
      </c>
      <c r="C47" s="115" t="str">
        <f>IFERROR(VLOOKUP(Government_revenues_table[[#This Row],[GFS Classification]],[1]!Table6_GFS_codes_classification[#Data],COLUMNS($F:G)+3,FALSE),"Do not enter data")</f>
        <v>Do not enter data</v>
      </c>
      <c r="D47" s="115" t="str">
        <f>IFERROR(VLOOKUP(Government_revenues_table[[#This Row],[GFS Classification]],[1]!Table6_GFS_codes_classification[#Data],COLUMNS($F:H)+3,FALSE),"Do not enter data")</f>
        <v>Do not enter data</v>
      </c>
      <c r="E47" s="115" t="str">
        <f>IFERROR(VLOOKUP(Government_revenues_table[[#This Row],[GFS Classification]],[1]!Table6_GFS_codes_classification[#Data],COLUMNS($F:I)+3,FALSE),"Do not enter data")</f>
        <v>Do not enter data</v>
      </c>
      <c r="F47" s="331" t="s">
        <v>704</v>
      </c>
      <c r="G47" s="331" t="s">
        <v>259</v>
      </c>
      <c r="H47" s="331" t="s">
        <v>730</v>
      </c>
      <c r="I47" s="331" t="s">
        <v>653</v>
      </c>
      <c r="J47" s="333">
        <v>406424222.19999999</v>
      </c>
      <c r="K47" s="331" t="s">
        <v>566</v>
      </c>
      <c r="R47" s="116"/>
      <c r="T47" s="116"/>
    </row>
    <row r="48" spans="2:20" x14ac:dyDescent="0.4">
      <c r="B48" s="115" t="str">
        <f>IFERROR(VLOOKUP(Government_revenues_table[[#This Row],[GFS Classification]],[1]!Table6_GFS_codes_classification[#Data],COLUMNS($F:F)+3,FALSE),"Do not enter data")</f>
        <v>Do not enter data</v>
      </c>
      <c r="C48" s="115" t="str">
        <f>IFERROR(VLOOKUP(Government_revenues_table[[#This Row],[GFS Classification]],[1]!Table6_GFS_codes_classification[#Data],COLUMNS($F:G)+3,FALSE),"Do not enter data")</f>
        <v>Do not enter data</v>
      </c>
      <c r="D48" s="115" t="str">
        <f>IFERROR(VLOOKUP(Government_revenues_table[[#This Row],[GFS Classification]],[1]!Table6_GFS_codes_classification[#Data],COLUMNS($F:H)+3,FALSE),"Do not enter data")</f>
        <v>Do not enter data</v>
      </c>
      <c r="E48" s="115" t="str">
        <f>IFERROR(VLOOKUP(Government_revenues_table[[#This Row],[GFS Classification]],[1]!Table6_GFS_codes_classification[#Data],COLUMNS($F:I)+3,FALSE),"Do not enter data")</f>
        <v>Do not enter data</v>
      </c>
      <c r="F48" s="331" t="s">
        <v>704</v>
      </c>
      <c r="G48" s="331" t="s">
        <v>259</v>
      </c>
      <c r="H48" s="331" t="s">
        <v>730</v>
      </c>
      <c r="I48" s="331" t="s">
        <v>651</v>
      </c>
      <c r="J48" s="333">
        <v>854764507.34000003</v>
      </c>
      <c r="K48" s="331" t="s">
        <v>566</v>
      </c>
      <c r="R48" s="116"/>
      <c r="T48" s="114"/>
    </row>
    <row r="49" spans="2:20" x14ac:dyDescent="0.4">
      <c r="B49" s="109" t="str">
        <f>IFERROR(VLOOKUP(Government_revenues_table[[#This Row],[GFS Classification]],[1]!Table6_GFS_codes_classification[#Data],COLUMNS($F:F)+3,FALSE),"Do not enter data")</f>
        <v>Do not enter data</v>
      </c>
      <c r="C49" s="109" t="str">
        <f>IFERROR(VLOOKUP(Government_revenues_table[[#This Row],[GFS Classification]],[1]!Table6_GFS_codes_classification[#Data],COLUMNS($F:G)+3,FALSE),"Do not enter data")</f>
        <v>Do not enter data</v>
      </c>
      <c r="D49" s="109" t="str">
        <f>IFERROR(VLOOKUP(Government_revenues_table[[#This Row],[GFS Classification]],[1]!Table6_GFS_codes_classification[#Data],COLUMNS($F:H)+3,FALSE),"Do not enter data")</f>
        <v>Do not enter data</v>
      </c>
      <c r="E49" s="109" t="str">
        <f>IFERROR(VLOOKUP(Government_revenues_table[[#This Row],[GFS Classification]],[1]!Table6_GFS_codes_classification[#Data],COLUMNS($F:I)+3,FALSE),"Do not enter data")</f>
        <v>Do not enter data</v>
      </c>
      <c r="F49" s="331" t="s">
        <v>704</v>
      </c>
      <c r="G49" s="331" t="s">
        <v>259</v>
      </c>
      <c r="H49" s="331" t="s">
        <v>730</v>
      </c>
      <c r="I49" s="331" t="s">
        <v>646</v>
      </c>
      <c r="J49" s="333">
        <v>3267911112.3600001</v>
      </c>
      <c r="K49" s="331" t="s">
        <v>566</v>
      </c>
      <c r="T49" s="114"/>
    </row>
    <row r="50" spans="2:20" x14ac:dyDescent="0.4">
      <c r="B50" s="109" t="str">
        <f>IFERROR(VLOOKUP(Government_revenues_table[[#This Row],[GFS Classification]],[1]!Table6_GFS_codes_classification[#Data],COLUMNS($F:F)+3,FALSE),"Do not enter data")</f>
        <v>Do not enter data</v>
      </c>
      <c r="C50" s="109" t="str">
        <f>IFERROR(VLOOKUP(Government_revenues_table[[#This Row],[GFS Classification]],[1]!Table6_GFS_codes_classification[#Data],COLUMNS($F:G)+3,FALSE),"Do not enter data")</f>
        <v>Do not enter data</v>
      </c>
      <c r="D50" s="109" t="str">
        <f>IFERROR(VLOOKUP(Government_revenues_table[[#This Row],[GFS Classification]],[1]!Table6_GFS_codes_classification[#Data],COLUMNS($F:H)+3,FALSE),"Do not enter data")</f>
        <v>Do not enter data</v>
      </c>
      <c r="E50" s="109" t="str">
        <f>IFERROR(VLOOKUP(Government_revenues_table[[#This Row],[GFS Classification]],[1]!Table6_GFS_codes_classification[#Data],COLUMNS($F:I)+3,FALSE),"Do not enter data")</f>
        <v>Do not enter data</v>
      </c>
      <c r="F50" s="331" t="s">
        <v>731</v>
      </c>
      <c r="G50" s="331" t="s">
        <v>259</v>
      </c>
      <c r="H50" s="331" t="s">
        <v>732</v>
      </c>
      <c r="I50" s="331" t="s">
        <v>655</v>
      </c>
      <c r="J50" s="113">
        <v>4172143512.5</v>
      </c>
      <c r="K50" s="331" t="s">
        <v>566</v>
      </c>
    </row>
    <row r="51" spans="2:20" x14ac:dyDescent="0.4">
      <c r="B51" s="109" t="str">
        <f>IFERROR(VLOOKUP(Government_revenues_table[[#This Row],[GFS Classification]],[1]!Table6_GFS_codes_classification[#Data],COLUMNS($F:F)+3,FALSE),"Do not enter data")</f>
        <v>Do not enter data</v>
      </c>
      <c r="C51" s="109" t="str">
        <f>IFERROR(VLOOKUP(Government_revenues_table[[#This Row],[GFS Classification]],[1]!Table6_GFS_codes_classification[#Data],COLUMNS($F:G)+3,FALSE),"Do not enter data")</f>
        <v>Do not enter data</v>
      </c>
      <c r="D51" s="109" t="str">
        <f>IFERROR(VLOOKUP(Government_revenues_table[[#This Row],[GFS Classification]],[1]!Table6_GFS_codes_classification[#Data],COLUMNS($F:H)+3,FALSE),"Do not enter data")</f>
        <v>Do not enter data</v>
      </c>
      <c r="E51" s="109" t="str">
        <f>IFERROR(VLOOKUP(Government_revenues_table[[#This Row],[GFS Classification]],[1]!Table6_GFS_codes_classification[#Data],COLUMNS($F:I)+3,FALSE),"Do not enter data")</f>
        <v>Do not enter data</v>
      </c>
      <c r="F51" s="103" t="s">
        <v>343</v>
      </c>
      <c r="G51" s="103" t="s">
        <v>284</v>
      </c>
      <c r="H51" s="103" t="s">
        <v>344</v>
      </c>
      <c r="I51" s="103" t="s">
        <v>345</v>
      </c>
      <c r="J51" s="113">
        <v>0</v>
      </c>
      <c r="K51" s="331" t="s">
        <v>566</v>
      </c>
      <c r="T51" s="116"/>
    </row>
    <row r="52" spans="2:20" x14ac:dyDescent="0.4">
      <c r="B52" s="109" t="str">
        <f>IFERROR(VLOOKUP(Government_revenues_table[[#This Row],[GFS Classification]],[1]!Table6_GFS_codes_classification[#Data],COLUMNS($F:F)+3,FALSE),"Do not enter data")</f>
        <v>Do not enter data</v>
      </c>
      <c r="C52" s="109" t="str">
        <f>IFERROR(VLOOKUP(Government_revenues_table[[#This Row],[GFS Classification]],[1]!Table6_GFS_codes_classification[#Data],COLUMNS($F:G)+3,FALSE),"Do not enter data")</f>
        <v>Do not enter data</v>
      </c>
      <c r="D52" s="109" t="str">
        <f>IFERROR(VLOOKUP(Government_revenues_table[[#This Row],[GFS Classification]],[1]!Table6_GFS_codes_classification[#Data],COLUMNS($F:H)+3,FALSE),"Do not enter data")</f>
        <v>Do not enter data</v>
      </c>
      <c r="E52" s="109" t="str">
        <f>IFERROR(VLOOKUP(Government_revenues_table[[#This Row],[GFS Classification]],[1]!Table6_GFS_codes_classification[#Data],COLUMNS($F:I)+3,FALSE),"Do not enter data")</f>
        <v>Do not enter data</v>
      </c>
      <c r="F52" s="117" t="s">
        <v>265</v>
      </c>
      <c r="J52" s="113">
        <v>0</v>
      </c>
      <c r="K52" s="331" t="s">
        <v>566</v>
      </c>
    </row>
    <row r="53" spans="2:20" ht="15.5" thickBot="1" x14ac:dyDescent="0.45"/>
    <row r="54" spans="2:20" ht="16.5" thickBot="1" x14ac:dyDescent="0.45">
      <c r="I54" s="118" t="s">
        <v>346</v>
      </c>
      <c r="J54" s="119">
        <f>SUMIF(Government_revenues_table[Currency],"USD",Government_revenues_table[Revenue value])+(IFERROR(SUMIF(Government_revenues_table[Currency],"&lt;&gt;USD",Government_revenues_table[Revenue value])/'[1]Part 1 - About'!$E$45,0))</f>
        <v>0</v>
      </c>
      <c r="T54" s="116"/>
    </row>
    <row r="55" spans="2:20" ht="21" customHeight="1" thickBot="1" x14ac:dyDescent="0.45">
      <c r="I55" s="120"/>
      <c r="J55" s="114"/>
    </row>
    <row r="56" spans="2:20" ht="16.5" thickBot="1" x14ac:dyDescent="0.45">
      <c r="I56" s="118" t="s">
        <v>849</v>
      </c>
      <c r="J56" s="119">
        <f>SUM(J22:J50)</f>
        <v>1220455246248.6301</v>
      </c>
    </row>
    <row r="57" spans="2:20" x14ac:dyDescent="0.4">
      <c r="J57" s="343"/>
    </row>
    <row r="60" spans="2:20" ht="22.5" x14ac:dyDescent="0.4">
      <c r="F60" s="276" t="s">
        <v>347</v>
      </c>
      <c r="G60" s="276"/>
      <c r="H60" s="121"/>
      <c r="I60" s="121"/>
      <c r="J60" s="121"/>
      <c r="K60" s="121"/>
    </row>
    <row r="61" spans="2:20" x14ac:dyDescent="0.4">
      <c r="F61" s="278" t="s">
        <v>348</v>
      </c>
      <c r="G61" s="122"/>
      <c r="H61" s="122"/>
      <c r="I61" s="122"/>
      <c r="J61" s="123"/>
      <c r="K61" s="122"/>
    </row>
    <row r="62" spans="2:20" x14ac:dyDescent="0.4">
      <c r="F62" s="278"/>
      <c r="G62" s="122"/>
      <c r="H62" s="122"/>
      <c r="I62" s="122"/>
      <c r="J62" s="123"/>
      <c r="K62" s="122"/>
    </row>
    <row r="63" spans="2:20" x14ac:dyDescent="0.4">
      <c r="F63" s="278"/>
      <c r="G63" s="122"/>
      <c r="H63" s="122"/>
      <c r="I63" s="122"/>
      <c r="J63" s="123"/>
      <c r="K63" s="122"/>
    </row>
    <row r="64" spans="2:20" x14ac:dyDescent="0.4">
      <c r="F64" s="278" t="s">
        <v>349</v>
      </c>
      <c r="G64" s="122" t="s">
        <v>350</v>
      </c>
      <c r="H64" s="122"/>
      <c r="I64" s="122"/>
      <c r="J64" s="123"/>
      <c r="K64" s="122"/>
    </row>
    <row r="65" spans="6:14" x14ac:dyDescent="0.4">
      <c r="F65" s="278" t="s">
        <v>351</v>
      </c>
      <c r="G65" s="122" t="s">
        <v>352</v>
      </c>
      <c r="H65" s="122"/>
      <c r="I65" s="122"/>
      <c r="J65" s="123"/>
      <c r="K65" s="122"/>
    </row>
    <row r="66" spans="6:14" x14ac:dyDescent="0.4">
      <c r="F66" s="278"/>
      <c r="G66" s="124" t="s">
        <v>275</v>
      </c>
      <c r="H66" s="124" t="s">
        <v>332</v>
      </c>
      <c r="I66" s="124" t="s">
        <v>333</v>
      </c>
      <c r="J66" s="125" t="s">
        <v>334</v>
      </c>
      <c r="K66" s="124" t="s">
        <v>294</v>
      </c>
    </row>
    <row r="67" spans="6:14" x14ac:dyDescent="0.4">
      <c r="F67" s="278"/>
      <c r="G67" s="126" t="s">
        <v>71</v>
      </c>
      <c r="H67" s="126" t="s">
        <v>353</v>
      </c>
      <c r="I67" s="126" t="s">
        <v>354</v>
      </c>
      <c r="J67" s="127"/>
      <c r="K67" s="128" t="s">
        <v>212</v>
      </c>
    </row>
    <row r="68" spans="6:14" x14ac:dyDescent="0.4">
      <c r="F68" s="278"/>
      <c r="G68" s="122" t="s">
        <v>283</v>
      </c>
      <c r="H68" s="122" t="s">
        <v>355</v>
      </c>
      <c r="I68" s="122" t="s">
        <v>354</v>
      </c>
      <c r="J68" s="123"/>
      <c r="K68" s="122" t="s">
        <v>212</v>
      </c>
    </row>
    <row r="69" spans="6:14" ht="15.5" thickBot="1" x14ac:dyDescent="0.45">
      <c r="F69" s="278"/>
      <c r="G69" s="129" t="s">
        <v>356</v>
      </c>
      <c r="H69" s="129"/>
      <c r="I69" s="129"/>
      <c r="J69" s="130">
        <f>SUM(J67:J68)</f>
        <v>0</v>
      </c>
      <c r="K69" s="129" t="s">
        <v>212</v>
      </c>
    </row>
    <row r="70" spans="6:14" ht="15.5" thickTop="1" x14ac:dyDescent="0.4">
      <c r="F70" s="278" t="s">
        <v>357</v>
      </c>
      <c r="G70" s="122" t="s">
        <v>358</v>
      </c>
      <c r="H70" s="122"/>
      <c r="I70" s="122"/>
      <c r="J70" s="123"/>
      <c r="K70" s="122"/>
    </row>
    <row r="71" spans="6:14" x14ac:dyDescent="0.4">
      <c r="F71" s="278" t="s">
        <v>359</v>
      </c>
      <c r="G71" s="122" t="s">
        <v>358</v>
      </c>
      <c r="H71" s="122"/>
      <c r="I71" s="122"/>
      <c r="J71" s="123"/>
      <c r="K71" s="122"/>
    </row>
    <row r="72" spans="6:14" x14ac:dyDescent="0.4">
      <c r="F72" s="278" t="s">
        <v>360</v>
      </c>
      <c r="G72" s="122" t="s">
        <v>358</v>
      </c>
      <c r="H72" s="122"/>
      <c r="I72" s="122"/>
      <c r="J72" s="123"/>
      <c r="K72" s="122"/>
    </row>
    <row r="73" spans="6:14" x14ac:dyDescent="0.4">
      <c r="F73" s="278"/>
      <c r="G73" s="122"/>
      <c r="H73" s="122"/>
      <c r="I73" s="122"/>
      <c r="J73" s="123"/>
      <c r="K73" s="122"/>
    </row>
    <row r="74" spans="6:14" x14ac:dyDescent="0.4">
      <c r="F74" s="278"/>
      <c r="G74" s="122"/>
      <c r="H74" s="122"/>
      <c r="I74" s="122"/>
      <c r="J74" s="123"/>
      <c r="K74" s="122"/>
    </row>
    <row r="75" spans="6:14" ht="18.75" customHeight="1" x14ac:dyDescent="0.4">
      <c r="F75" s="278"/>
      <c r="G75" s="122"/>
      <c r="H75" s="122"/>
      <c r="I75" s="122"/>
      <c r="J75" s="123"/>
      <c r="K75" s="122"/>
    </row>
    <row r="76" spans="6:14" ht="15.75" customHeight="1" x14ac:dyDescent="0.4">
      <c r="F76" s="278"/>
      <c r="G76" s="122"/>
      <c r="H76" s="122"/>
      <c r="I76" s="122"/>
      <c r="J76" s="123"/>
      <c r="K76" s="122"/>
    </row>
    <row r="77" spans="6:14" x14ac:dyDescent="0.4">
      <c r="F77" s="278"/>
      <c r="G77" s="122"/>
      <c r="H77" s="122"/>
      <c r="I77" s="122"/>
      <c r="J77" s="123"/>
      <c r="K77" s="122"/>
    </row>
    <row r="78" spans="6:14" x14ac:dyDescent="0.4">
      <c r="F78" s="278"/>
      <c r="G78" s="122"/>
      <c r="H78" s="122"/>
      <c r="I78" s="122"/>
      <c r="J78" s="123"/>
      <c r="K78" s="122"/>
    </row>
    <row r="79" spans="6:14" x14ac:dyDescent="0.4">
      <c r="F79" s="274"/>
      <c r="G79" s="274"/>
      <c r="H79" s="274"/>
      <c r="I79" s="274"/>
      <c r="J79" s="274"/>
      <c r="K79" s="274"/>
    </row>
    <row r="80" spans="6:14" ht="15.75" customHeight="1" thickBot="1" x14ac:dyDescent="0.45">
      <c r="F80" s="453"/>
      <c r="G80" s="453"/>
      <c r="H80" s="453"/>
      <c r="I80" s="453"/>
      <c r="J80" s="453"/>
      <c r="K80" s="453"/>
      <c r="L80" s="453"/>
      <c r="M80" s="453"/>
      <c r="N80" s="453"/>
    </row>
    <row r="81" spans="6:14" x14ac:dyDescent="0.4">
      <c r="F81" s="454"/>
      <c r="G81" s="454"/>
      <c r="H81" s="454"/>
      <c r="I81" s="454"/>
      <c r="J81" s="454"/>
      <c r="K81" s="454"/>
      <c r="L81" s="454"/>
      <c r="M81" s="454"/>
      <c r="N81" s="454"/>
    </row>
    <row r="82" spans="6:14" ht="15.5" thickBot="1" x14ac:dyDescent="0.45">
      <c r="F82" s="440"/>
      <c r="G82" s="441"/>
      <c r="H82" s="441"/>
      <c r="I82" s="441"/>
      <c r="J82" s="441"/>
      <c r="K82" s="441"/>
      <c r="L82" s="441"/>
      <c r="M82" s="441"/>
      <c r="N82" s="441"/>
    </row>
    <row r="83" spans="6:14" x14ac:dyDescent="0.4">
      <c r="F83" s="442"/>
      <c r="G83" s="443"/>
      <c r="H83" s="443"/>
      <c r="I83" s="443"/>
      <c r="J83" s="443"/>
      <c r="K83" s="443"/>
      <c r="L83" s="443"/>
      <c r="M83" s="443"/>
      <c r="N83" s="443"/>
    </row>
    <row r="84" spans="6:14" ht="15.5" thickBot="1" x14ac:dyDescent="0.45">
      <c r="F84" s="452"/>
      <c r="G84" s="452"/>
      <c r="H84" s="452"/>
      <c r="I84" s="452"/>
      <c r="J84" s="452"/>
      <c r="K84" s="452"/>
      <c r="L84" s="452"/>
      <c r="M84" s="452"/>
      <c r="N84" s="452"/>
    </row>
    <row r="85" spans="6:14" x14ac:dyDescent="0.4">
      <c r="F85" s="402" t="s">
        <v>29</v>
      </c>
      <c r="G85" s="402"/>
      <c r="H85" s="402"/>
      <c r="I85" s="402"/>
      <c r="J85" s="402"/>
      <c r="K85" s="402"/>
      <c r="L85" s="402"/>
      <c r="M85" s="402"/>
      <c r="N85" s="402"/>
    </row>
    <row r="86" spans="6:14" ht="15.75" customHeight="1" x14ac:dyDescent="0.4">
      <c r="F86" s="396" t="s">
        <v>30</v>
      </c>
      <c r="G86" s="396"/>
      <c r="H86" s="396"/>
      <c r="I86" s="396"/>
      <c r="J86" s="396"/>
      <c r="K86" s="396"/>
      <c r="L86" s="396"/>
      <c r="M86" s="396"/>
      <c r="N86" s="396"/>
    </row>
    <row r="87" spans="6:14" x14ac:dyDescent="0.4">
      <c r="F87" s="402" t="s">
        <v>314</v>
      </c>
      <c r="G87" s="402"/>
      <c r="H87" s="402"/>
      <c r="I87" s="402"/>
      <c r="J87" s="402"/>
      <c r="K87" s="402"/>
      <c r="L87" s="402"/>
      <c r="M87" s="402"/>
      <c r="N87" s="402"/>
    </row>
  </sheetData>
  <sheetProtection insertRows="0"/>
  <protectedRanges>
    <protectedRange algorithmName="SHA-512" hashValue="19r0bVvPR7yZA0UiYij7Tv1CBk3noIABvFePbLhCJ4nk3L6A+Fy+RdPPS3STf+a52x4pG2PQK4FAkXK9epnlIA==" saltValue="gQC4yrLvnbJqxYZ0KSEoZA==" spinCount="100000" sqref="F51:G52 K67 K54 I51:J52" name="Government revenues_6"/>
    <protectedRange algorithmName="SHA-512" hashValue="19r0bVvPR7yZA0UiYij7Tv1CBk3noIABvFePbLhCJ4nk3L6A+Fy+RdPPS3STf+a52x4pG2PQK4FAkXK9epnlIA==" saltValue="gQC4yrLvnbJqxYZ0KSEoZA==" spinCount="100000" sqref="F22:F50" name="Government revenues_1_2"/>
    <protectedRange algorithmName="SHA-512" hashValue="19r0bVvPR7yZA0UiYij7Tv1CBk3noIABvFePbLhCJ4nk3L6A+Fy+RdPPS3STf+a52x4pG2PQK4FAkXK9epnlIA==" saltValue="gQC4yrLvnbJqxYZ0KSEoZA==" spinCount="100000" sqref="G22:G50" name="Government revenues_2_1"/>
    <protectedRange algorithmName="SHA-512" hashValue="19r0bVvPR7yZA0UiYij7Tv1CBk3noIABvFePbLhCJ4nk3L6A+Fy+RdPPS3STf+a52x4pG2PQK4FAkXK9epnlIA==" saltValue="gQC4yrLvnbJqxYZ0KSEoZA==" spinCount="100000" sqref="I22:I50" name="Government revenues_3_1"/>
    <protectedRange algorithmName="SHA-512" hashValue="19r0bVvPR7yZA0UiYij7Tv1CBk3noIABvFePbLhCJ4nk3L6A+Fy+RdPPS3STf+a52x4pG2PQK4FAkXK9epnlIA==" saltValue="gQC4yrLvnbJqxYZ0KSEoZA==" spinCount="100000" sqref="J22:J50" name="Government revenues_4_1"/>
    <protectedRange algorithmName="SHA-512" hashValue="19r0bVvPR7yZA0UiYij7Tv1CBk3noIABvFePbLhCJ4nk3L6A+Fy+RdPPS3STf+a52x4pG2PQK4FAkXK9epnlIA==" saltValue="gQC4yrLvnbJqxYZ0KSEoZA==" spinCount="100000" sqref="K22:K52" name="Government revenues_5_1"/>
  </protectedRanges>
  <mergeCells count="26">
    <mergeCell ref="F13:N13"/>
    <mergeCell ref="F8:N8"/>
    <mergeCell ref="F9:N9"/>
    <mergeCell ref="F10:N10"/>
    <mergeCell ref="F11:N11"/>
    <mergeCell ref="F12:N12"/>
    <mergeCell ref="F80:N80"/>
    <mergeCell ref="F81:N81"/>
    <mergeCell ref="P31:U31"/>
    <mergeCell ref="F14:N14"/>
    <mergeCell ref="F15:N15"/>
    <mergeCell ref="F16:N16"/>
    <mergeCell ref="F18:K18"/>
    <mergeCell ref="M18:N18"/>
    <mergeCell ref="M19:N19"/>
    <mergeCell ref="F20:K20"/>
    <mergeCell ref="M21:N21"/>
    <mergeCell ref="M22:N26"/>
    <mergeCell ref="M27:N27"/>
    <mergeCell ref="M28:N28"/>
    <mergeCell ref="F84:N84"/>
    <mergeCell ref="F85:N85"/>
    <mergeCell ref="F86:N86"/>
    <mergeCell ref="F87:N87"/>
    <mergeCell ref="F82:N82"/>
    <mergeCell ref="F83:N83"/>
  </mergeCells>
  <dataValidations count="4">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23 J25:J32 J35:J50">
      <formula1>0.1</formula1>
      <formula2>0.2</formula2>
    </dataValidation>
    <dataValidation type="list" allowBlank="1" showInputMessage="1" showErrorMessage="1" promptTitle="Receiving government agency" prompt="Input the name of the government recipient here._x000a__x000a_Please refrain from using acronyms, and input complete name" sqref="I22">
      <formula1>Government_entities_list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H50"/>
    <dataValidation type="list" allowBlank="1" showInputMessage="1" showErrorMessage="1" sqref="F22:F50">
      <formula1>GFS_list</formula1>
    </dataValidation>
  </dataValidations>
  <hyperlinks>
    <hyperlink ref="M19" r:id="rId1" location="r5-1" display="EITI Requirement 5.1"/>
    <hyperlink ref="F20" r:id="rId2" location="r4-1" display="EITI Requirement 4.1"/>
    <hyperlink ref="M28:N28" r:id="rId3" display="or, https://www.imf.org/external/np/sta/gfsm/"/>
    <hyperlink ref="M27:N27" r:id="rId4" display="For more guidance, please visit https://eiti.org/summary-data-template"/>
  </hyperlinks>
  <pageMargins left="0.7" right="0.7" top="0.75" bottom="0.75" header="0.3" footer="0.3"/>
  <pageSetup paperSize="9" orientation="portrait" r:id="rId5"/>
  <colBreaks count="1" manualBreakCount="1">
    <brk id="12" max="1048575" man="1"/>
  </colBreaks>
  <drawing r:id="rId6"/>
  <tableParts count="1">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2:O299"/>
  <sheetViews>
    <sheetView showGridLines="0" topLeftCell="F262" zoomScale="85" zoomScaleNormal="85" workbookViewId="0">
      <selection activeCell="K275" sqref="K275"/>
    </sheetView>
  </sheetViews>
  <sheetFormatPr defaultColWidth="9" defaultRowHeight="14" x14ac:dyDescent="0.35"/>
  <cols>
    <col min="1" max="1" width="3.75" style="120" customWidth="1"/>
    <col min="2" max="2" width="0" style="120" hidden="1" customWidth="1"/>
    <col min="3" max="3" width="18.5" style="120" customWidth="1"/>
    <col min="4" max="4" width="26" style="120" bestFit="1" customWidth="1"/>
    <col min="5" max="5" width="30.5" style="120" bestFit="1" customWidth="1"/>
    <col min="6" max="6" width="31.5" style="120" bestFit="1" customWidth="1"/>
    <col min="7" max="7" width="34.25" style="120" bestFit="1" customWidth="1"/>
    <col min="8" max="8" width="22.75" style="120" bestFit="1" customWidth="1"/>
    <col min="9" max="9" width="27" style="120" bestFit="1" customWidth="1"/>
    <col min="10" max="10" width="22.5" style="120" customWidth="1"/>
    <col min="11" max="11" width="37.25" style="120" bestFit="1" customWidth="1"/>
    <col min="12" max="12" width="38.5" style="120" bestFit="1" customWidth="1"/>
    <col min="13" max="13" width="26" style="120" bestFit="1" customWidth="1"/>
    <col min="14" max="14" width="16.5" style="120" bestFit="1" customWidth="1"/>
    <col min="15" max="15" width="33.5" style="120" customWidth="1"/>
    <col min="16" max="16" width="4" style="120" customWidth="1"/>
    <col min="17" max="17" width="9" style="120"/>
    <col min="18" max="34" width="15.75" style="120" customWidth="1"/>
    <col min="35" max="16384" width="9" style="120"/>
  </cols>
  <sheetData>
    <row r="2" spans="2:15" s="103" customFormat="1" ht="15" x14ac:dyDescent="0.4">
      <c r="C2" s="447" t="s">
        <v>361</v>
      </c>
      <c r="D2" s="447"/>
      <c r="E2" s="447"/>
      <c r="F2" s="447"/>
      <c r="G2" s="447"/>
      <c r="H2" s="447"/>
      <c r="I2" s="447"/>
      <c r="J2" s="447"/>
      <c r="K2" s="447"/>
      <c r="L2" s="447"/>
      <c r="M2" s="447"/>
      <c r="N2" s="447"/>
      <c r="O2" s="269"/>
    </row>
    <row r="3" spans="2:15" ht="21" customHeight="1" x14ac:dyDescent="0.35">
      <c r="C3" s="472" t="s">
        <v>362</v>
      </c>
      <c r="D3" s="472"/>
      <c r="E3" s="472"/>
      <c r="F3" s="472"/>
      <c r="G3" s="472"/>
      <c r="H3" s="472"/>
      <c r="I3" s="472"/>
      <c r="J3" s="472"/>
      <c r="K3" s="472"/>
      <c r="L3" s="472"/>
      <c r="M3" s="472"/>
      <c r="N3" s="472"/>
      <c r="O3" s="279"/>
    </row>
    <row r="4" spans="2:15" s="103" customFormat="1" ht="15.75" customHeight="1" x14ac:dyDescent="0.4">
      <c r="C4" s="473" t="s">
        <v>363</v>
      </c>
      <c r="D4" s="473"/>
      <c r="E4" s="473"/>
      <c r="F4" s="473"/>
      <c r="G4" s="473"/>
      <c r="H4" s="473"/>
      <c r="I4" s="473"/>
      <c r="J4" s="473"/>
      <c r="K4" s="473"/>
      <c r="L4" s="473"/>
      <c r="M4" s="473"/>
      <c r="N4" s="473"/>
      <c r="O4" s="280"/>
    </row>
    <row r="5" spans="2:15" s="103" customFormat="1" ht="15.75" customHeight="1" x14ac:dyDescent="0.4">
      <c r="C5" s="473" t="s">
        <v>364</v>
      </c>
      <c r="D5" s="473"/>
      <c r="E5" s="473"/>
      <c r="F5" s="473"/>
      <c r="G5" s="473"/>
      <c r="H5" s="473"/>
      <c r="I5" s="473"/>
      <c r="J5" s="473"/>
      <c r="K5" s="473"/>
      <c r="L5" s="473"/>
      <c r="M5" s="473"/>
      <c r="N5" s="473"/>
      <c r="O5" s="280"/>
    </row>
    <row r="6" spans="2:15" s="103" customFormat="1" ht="15.75" customHeight="1" x14ac:dyDescent="0.4">
      <c r="C6" s="473" t="s">
        <v>365</v>
      </c>
      <c r="D6" s="473"/>
      <c r="E6" s="473"/>
      <c r="F6" s="473"/>
      <c r="G6" s="473"/>
      <c r="H6" s="473"/>
      <c r="I6" s="473"/>
      <c r="J6" s="473"/>
      <c r="K6" s="473"/>
      <c r="L6" s="473"/>
      <c r="M6" s="473"/>
      <c r="N6" s="473"/>
      <c r="O6" s="280"/>
    </row>
    <row r="7" spans="2:15" s="103" customFormat="1" ht="15.75" customHeight="1" x14ac:dyDescent="0.4">
      <c r="C7" s="473" t="s">
        <v>366</v>
      </c>
      <c r="D7" s="473"/>
      <c r="E7" s="473"/>
      <c r="F7" s="473"/>
      <c r="G7" s="473"/>
      <c r="H7" s="473"/>
      <c r="I7" s="473"/>
      <c r="J7" s="473"/>
      <c r="K7" s="473"/>
      <c r="L7" s="473"/>
      <c r="M7" s="473"/>
      <c r="N7" s="473"/>
      <c r="O7" s="280"/>
    </row>
    <row r="8" spans="2:15" s="103" customFormat="1" ht="15.75" customHeight="1" x14ac:dyDescent="0.4">
      <c r="C8" s="473" t="s">
        <v>367</v>
      </c>
      <c r="D8" s="473"/>
      <c r="E8" s="473"/>
      <c r="F8" s="473"/>
      <c r="G8" s="473"/>
      <c r="H8" s="473"/>
      <c r="I8" s="473"/>
      <c r="J8" s="473"/>
      <c r="K8" s="473"/>
      <c r="L8" s="473"/>
      <c r="M8" s="473"/>
      <c r="N8" s="473"/>
      <c r="O8" s="280"/>
    </row>
    <row r="9" spans="2:15" s="103" customFormat="1" ht="15" x14ac:dyDescent="0.4">
      <c r="C9" s="474" t="s">
        <v>38</v>
      </c>
      <c r="D9" s="474"/>
      <c r="E9" s="474"/>
      <c r="F9" s="474"/>
      <c r="G9" s="474"/>
      <c r="H9" s="474"/>
      <c r="I9" s="474"/>
      <c r="J9" s="474"/>
      <c r="K9" s="474"/>
      <c r="L9" s="474"/>
      <c r="M9" s="474"/>
      <c r="N9" s="474"/>
      <c r="O9" s="275"/>
    </row>
    <row r="10" spans="2:15" x14ac:dyDescent="0.35">
      <c r="C10" s="475"/>
      <c r="D10" s="475"/>
      <c r="E10" s="475"/>
      <c r="F10" s="475"/>
      <c r="G10" s="475"/>
      <c r="H10" s="475"/>
      <c r="I10" s="475"/>
      <c r="J10" s="475"/>
      <c r="K10" s="475"/>
      <c r="L10" s="475"/>
      <c r="M10" s="475"/>
      <c r="N10" s="475"/>
    </row>
    <row r="11" spans="2:15" ht="22.5" x14ac:dyDescent="0.35">
      <c r="C11" s="449" t="s">
        <v>368</v>
      </c>
      <c r="D11" s="449"/>
      <c r="E11" s="449"/>
      <c r="F11" s="449"/>
      <c r="G11" s="449"/>
      <c r="H11" s="449"/>
      <c r="I11" s="449"/>
      <c r="J11" s="449"/>
      <c r="K11" s="449"/>
      <c r="L11" s="449"/>
      <c r="M11" s="449"/>
      <c r="N11" s="449"/>
      <c r="O11" s="273"/>
    </row>
    <row r="12" spans="2:15" s="103" customFormat="1" ht="14.25" customHeight="1" x14ac:dyDescent="0.4"/>
    <row r="13" spans="2:15" s="103" customFormat="1" ht="15.75" customHeight="1" x14ac:dyDescent="0.4">
      <c r="B13" s="462" t="s">
        <v>369</v>
      </c>
      <c r="C13" s="462"/>
      <c r="D13" s="462"/>
      <c r="E13" s="462"/>
      <c r="F13" s="462"/>
      <c r="G13" s="462"/>
      <c r="H13" s="462"/>
      <c r="I13" s="462"/>
      <c r="J13" s="462"/>
      <c r="K13" s="462"/>
      <c r="L13" s="462"/>
      <c r="M13" s="462"/>
      <c r="N13" s="462"/>
      <c r="O13" s="277"/>
    </row>
    <row r="14" spans="2:15" s="103" customFormat="1" ht="30" x14ac:dyDescent="0.4">
      <c r="B14" s="103" t="s">
        <v>275</v>
      </c>
      <c r="C14" s="103" t="s">
        <v>370</v>
      </c>
      <c r="D14" s="103" t="s">
        <v>333</v>
      </c>
      <c r="E14" s="103" t="s">
        <v>332</v>
      </c>
      <c r="F14" s="103" t="s">
        <v>371</v>
      </c>
      <c r="G14" s="103" t="s">
        <v>372</v>
      </c>
      <c r="H14" s="103" t="s">
        <v>373</v>
      </c>
      <c r="I14" s="103" t="s">
        <v>374</v>
      </c>
      <c r="J14" s="103" t="s">
        <v>334</v>
      </c>
      <c r="K14" s="103" t="s">
        <v>375</v>
      </c>
      <c r="L14" s="103" t="s">
        <v>376</v>
      </c>
      <c r="M14" s="103" t="s">
        <v>377</v>
      </c>
      <c r="N14" s="103" t="s">
        <v>378</v>
      </c>
      <c r="O14" s="231" t="s">
        <v>379</v>
      </c>
    </row>
    <row r="15" spans="2:15" s="103" customFormat="1" ht="16" x14ac:dyDescent="0.4">
      <c r="B15" s="103" t="e">
        <f>VLOOKUP(C15,[1]!Companies[#Data],3,FALSE)</f>
        <v>#REF!</v>
      </c>
      <c r="C15" s="394" t="s">
        <v>656</v>
      </c>
      <c r="D15" s="331" t="s">
        <v>643</v>
      </c>
      <c r="E15" s="331" t="s">
        <v>733</v>
      </c>
      <c r="F15" s="331" t="s">
        <v>380</v>
      </c>
      <c r="G15" s="331" t="s">
        <v>380</v>
      </c>
      <c r="H15" s="331"/>
      <c r="I15" s="103" t="s">
        <v>566</v>
      </c>
      <c r="J15" s="392">
        <v>143840285689.31</v>
      </c>
      <c r="K15" s="331" t="s">
        <v>380</v>
      </c>
    </row>
    <row r="16" spans="2:15" s="103" customFormat="1" ht="16" x14ac:dyDescent="0.4">
      <c r="B16" s="103" t="e">
        <f>VLOOKUP(C16,[1]!Companies[#Data],3,FALSE)</f>
        <v>#REF!</v>
      </c>
      <c r="C16" s="394" t="s">
        <v>656</v>
      </c>
      <c r="D16" s="331" t="s">
        <v>643</v>
      </c>
      <c r="E16" s="331" t="s">
        <v>719</v>
      </c>
      <c r="F16" s="331" t="s">
        <v>380</v>
      </c>
      <c r="G16" s="331" t="s">
        <v>380</v>
      </c>
      <c r="H16" s="331"/>
      <c r="I16" s="331" t="s">
        <v>566</v>
      </c>
      <c r="J16" s="392">
        <v>24050214259.959999</v>
      </c>
      <c r="K16" s="331" t="s">
        <v>380</v>
      </c>
    </row>
    <row r="17" spans="2:11" s="103" customFormat="1" ht="16" x14ac:dyDescent="0.4">
      <c r="B17" s="103" t="e">
        <f>VLOOKUP(C17,[1]!Companies[#Data],3,FALSE)</f>
        <v>#REF!</v>
      </c>
      <c r="C17" s="394" t="s">
        <v>656</v>
      </c>
      <c r="D17" s="331" t="s">
        <v>643</v>
      </c>
      <c r="E17" s="331" t="s">
        <v>721</v>
      </c>
      <c r="F17" s="331" t="s">
        <v>380</v>
      </c>
      <c r="G17" s="331" t="s">
        <v>380</v>
      </c>
      <c r="H17" s="331"/>
      <c r="I17" s="331" t="s">
        <v>566</v>
      </c>
      <c r="J17" s="392">
        <v>2261952869</v>
      </c>
      <c r="K17" s="331" t="s">
        <v>380</v>
      </c>
    </row>
    <row r="18" spans="2:11" s="103" customFormat="1" ht="16" x14ac:dyDescent="0.4">
      <c r="B18" s="103" t="e">
        <f>VLOOKUP(C18,[1]!Companies[#Data],3,FALSE)</f>
        <v>#REF!</v>
      </c>
      <c r="C18" s="394" t="s">
        <v>656</v>
      </c>
      <c r="D18" s="331" t="s">
        <v>643</v>
      </c>
      <c r="E18" s="331" t="s">
        <v>722</v>
      </c>
      <c r="F18" s="331" t="s">
        <v>380</v>
      </c>
      <c r="G18" s="331" t="s">
        <v>380</v>
      </c>
      <c r="H18" s="331"/>
      <c r="I18" s="331" t="s">
        <v>566</v>
      </c>
      <c r="J18" s="392">
        <v>0</v>
      </c>
      <c r="K18" s="331" t="s">
        <v>380</v>
      </c>
    </row>
    <row r="19" spans="2:11" s="103" customFormat="1" ht="16" x14ac:dyDescent="0.4">
      <c r="B19" s="103" t="e">
        <f>VLOOKUP(C19,[1]!Companies[#Data],3,FALSE)</f>
        <v>#REF!</v>
      </c>
      <c r="C19" s="394" t="s">
        <v>656</v>
      </c>
      <c r="D19" s="331" t="s">
        <v>641</v>
      </c>
      <c r="E19" s="331" t="s">
        <v>705</v>
      </c>
      <c r="F19" s="331" t="s">
        <v>380</v>
      </c>
      <c r="G19" s="331" t="s">
        <v>380</v>
      </c>
      <c r="H19" s="331"/>
      <c r="I19" s="331" t="s">
        <v>566</v>
      </c>
      <c r="J19" s="392">
        <v>284115210882.96002</v>
      </c>
      <c r="K19" s="331" t="s">
        <v>380</v>
      </c>
    </row>
    <row r="20" spans="2:11" s="103" customFormat="1" ht="16" x14ac:dyDescent="0.4">
      <c r="B20" s="103" t="e">
        <f>VLOOKUP(C20,[1]!Companies[#Data],3,FALSE)</f>
        <v>#REF!</v>
      </c>
      <c r="C20" s="394" t="s">
        <v>656</v>
      </c>
      <c r="D20" s="331" t="s">
        <v>641</v>
      </c>
      <c r="E20" s="331" t="s">
        <v>707</v>
      </c>
      <c r="F20" s="331" t="s">
        <v>380</v>
      </c>
      <c r="G20" s="331" t="s">
        <v>380</v>
      </c>
      <c r="H20" s="331"/>
      <c r="I20" s="331" t="s">
        <v>566</v>
      </c>
      <c r="J20" s="392">
        <v>6494182981.7399998</v>
      </c>
      <c r="K20" s="331" t="s">
        <v>380</v>
      </c>
    </row>
    <row r="21" spans="2:11" s="103" customFormat="1" ht="16" x14ac:dyDescent="0.4">
      <c r="B21" s="103" t="e">
        <f>VLOOKUP(C21,[1]!Companies[#Data],3,FALSE)</f>
        <v>#REF!</v>
      </c>
      <c r="C21" s="394" t="s">
        <v>656</v>
      </c>
      <c r="D21" s="331" t="s">
        <v>641</v>
      </c>
      <c r="E21" s="331" t="s">
        <v>709</v>
      </c>
      <c r="F21" s="331" t="s">
        <v>380</v>
      </c>
      <c r="G21" s="331" t="s">
        <v>380</v>
      </c>
      <c r="H21" s="331"/>
      <c r="I21" s="331" t="s">
        <v>566</v>
      </c>
      <c r="J21" s="392">
        <v>60882934</v>
      </c>
      <c r="K21" s="331" t="s">
        <v>380</v>
      </c>
    </row>
    <row r="22" spans="2:11" s="103" customFormat="1" ht="16" x14ac:dyDescent="0.4">
      <c r="B22" s="103" t="e">
        <f>VLOOKUP(C22,[1]!Companies[#Data],3,FALSE)</f>
        <v>#REF!</v>
      </c>
      <c r="C22" s="394" t="s">
        <v>656</v>
      </c>
      <c r="D22" s="331" t="s">
        <v>641</v>
      </c>
      <c r="E22" s="331" t="s">
        <v>711</v>
      </c>
      <c r="F22" s="331" t="s">
        <v>380</v>
      </c>
      <c r="G22" s="331" t="s">
        <v>380</v>
      </c>
      <c r="H22" s="331"/>
      <c r="I22" s="331" t="s">
        <v>566</v>
      </c>
      <c r="J22" s="392">
        <v>3963251350</v>
      </c>
      <c r="K22" s="331" t="s">
        <v>380</v>
      </c>
    </row>
    <row r="23" spans="2:11" s="103" customFormat="1" ht="16" x14ac:dyDescent="0.4">
      <c r="B23" s="103" t="e">
        <f>VLOOKUP(C23,[1]!Companies[#Data],3,FALSE)</f>
        <v>#REF!</v>
      </c>
      <c r="C23" s="394" t="s">
        <v>656</v>
      </c>
      <c r="D23" s="331" t="s">
        <v>641</v>
      </c>
      <c r="E23" s="331" t="s">
        <v>714</v>
      </c>
      <c r="F23" s="331" t="s">
        <v>380</v>
      </c>
      <c r="G23" s="331" t="s">
        <v>380</v>
      </c>
      <c r="H23" s="331"/>
      <c r="I23" s="331" t="s">
        <v>566</v>
      </c>
      <c r="J23" s="392">
        <v>1124811512</v>
      </c>
      <c r="K23" s="331" t="s">
        <v>380</v>
      </c>
    </row>
    <row r="24" spans="2:11" s="103" customFormat="1" ht="16" x14ac:dyDescent="0.4">
      <c r="B24" s="103" t="e">
        <f>VLOOKUP(C24,[1]!Companies[#Data],3,FALSE)</f>
        <v>#REF!</v>
      </c>
      <c r="C24" s="394" t="s">
        <v>656</v>
      </c>
      <c r="D24" s="331" t="s">
        <v>641</v>
      </c>
      <c r="E24" s="331" t="s">
        <v>712</v>
      </c>
      <c r="F24" s="331" t="s">
        <v>380</v>
      </c>
      <c r="G24" s="331" t="s">
        <v>380</v>
      </c>
      <c r="H24" s="331"/>
      <c r="I24" s="331" t="s">
        <v>566</v>
      </c>
      <c r="J24" s="392">
        <v>7226418347</v>
      </c>
      <c r="K24" s="331" t="s">
        <v>380</v>
      </c>
    </row>
    <row r="25" spans="2:11" s="103" customFormat="1" ht="16" x14ac:dyDescent="0.4">
      <c r="B25" s="103" t="e">
        <f>VLOOKUP(C25,[1]!Companies[#Data],3,FALSE)</f>
        <v>#REF!</v>
      </c>
      <c r="C25" s="394" t="s">
        <v>656</v>
      </c>
      <c r="D25" s="331" t="s">
        <v>641</v>
      </c>
      <c r="E25" s="331" t="s">
        <v>713</v>
      </c>
      <c r="F25" s="331" t="s">
        <v>380</v>
      </c>
      <c r="G25" s="331" t="s">
        <v>380</v>
      </c>
      <c r="H25" s="331"/>
      <c r="I25" s="331" t="s">
        <v>566</v>
      </c>
      <c r="J25" s="392">
        <v>3627304616</v>
      </c>
      <c r="K25" s="331" t="s">
        <v>380</v>
      </c>
    </row>
    <row r="26" spans="2:11" s="103" customFormat="1" ht="15" x14ac:dyDescent="0.4">
      <c r="B26" s="103" t="e">
        <f>VLOOKUP(C26,[1]!Companies[#Data],3,FALSE)</f>
        <v>#REF!</v>
      </c>
      <c r="C26" s="331" t="s">
        <v>656</v>
      </c>
      <c r="D26" s="331" t="s">
        <v>641</v>
      </c>
      <c r="E26" s="331" t="s">
        <v>716</v>
      </c>
      <c r="F26" s="331" t="s">
        <v>380</v>
      </c>
      <c r="G26" s="331" t="s">
        <v>380</v>
      </c>
      <c r="H26" s="331"/>
      <c r="I26" s="331" t="s">
        <v>566</v>
      </c>
      <c r="J26" s="392">
        <v>3350000</v>
      </c>
      <c r="K26" s="331" t="s">
        <v>380</v>
      </c>
    </row>
    <row r="27" spans="2:11" s="103" customFormat="1" ht="16" x14ac:dyDescent="0.4">
      <c r="B27" s="103" t="e">
        <f>VLOOKUP(C27,[1]!Companies[#Data],3,FALSE)</f>
        <v>#REF!</v>
      </c>
      <c r="C27" s="394" t="s">
        <v>656</v>
      </c>
      <c r="D27" s="331" t="s">
        <v>652</v>
      </c>
      <c r="E27" s="331" t="s">
        <v>730</v>
      </c>
      <c r="F27" s="331" t="s">
        <v>380</v>
      </c>
      <c r="G27" s="331" t="s">
        <v>380</v>
      </c>
      <c r="H27" s="331"/>
      <c r="I27" s="331" t="s">
        <v>566</v>
      </c>
      <c r="J27" s="392">
        <v>1836417365</v>
      </c>
      <c r="K27" s="331" t="s">
        <v>380</v>
      </c>
    </row>
    <row r="28" spans="2:11" s="103" customFormat="1" ht="16" x14ac:dyDescent="0.4">
      <c r="B28" s="103" t="e">
        <f>VLOOKUP(C28,[1]!Companies[#Data],3,FALSE)</f>
        <v>#REF!</v>
      </c>
      <c r="C28" s="394" t="s">
        <v>656</v>
      </c>
      <c r="D28" s="331" t="s">
        <v>645</v>
      </c>
      <c r="E28" s="331" t="s">
        <v>730</v>
      </c>
      <c r="F28" s="331" t="s">
        <v>380</v>
      </c>
      <c r="G28" s="331" t="s">
        <v>380</v>
      </c>
      <c r="H28" s="331"/>
      <c r="I28" s="331" t="s">
        <v>566</v>
      </c>
      <c r="J28" s="392">
        <v>4598121405.9799995</v>
      </c>
      <c r="K28" s="331" t="s">
        <v>380</v>
      </c>
    </row>
    <row r="29" spans="2:11" s="103" customFormat="1" ht="16" x14ac:dyDescent="0.4">
      <c r="B29" s="103" t="e">
        <f>VLOOKUP(C29,[1]!Companies[#Data],3,FALSE)</f>
        <v>#REF!</v>
      </c>
      <c r="C29" t="s">
        <v>658</v>
      </c>
      <c r="D29" s="331" t="s">
        <v>643</v>
      </c>
      <c r="E29" s="331" t="s">
        <v>717</v>
      </c>
      <c r="F29" s="331" t="s">
        <v>380</v>
      </c>
      <c r="G29" s="331" t="s">
        <v>380</v>
      </c>
      <c r="H29" s="331"/>
      <c r="I29" s="331" t="s">
        <v>566</v>
      </c>
      <c r="J29" s="392">
        <v>69633768502.490005</v>
      </c>
      <c r="K29" s="331" t="s">
        <v>380</v>
      </c>
    </row>
    <row r="30" spans="2:11" s="103" customFormat="1" ht="16" x14ac:dyDescent="0.4">
      <c r="B30" s="103" t="e">
        <f>VLOOKUP(C30,[1]!Companies[#Data],3,FALSE)</f>
        <v>#REF!</v>
      </c>
      <c r="C30" t="s">
        <v>658</v>
      </c>
      <c r="D30" s="331" t="s">
        <v>643</v>
      </c>
      <c r="E30" s="331" t="s">
        <v>719</v>
      </c>
      <c r="F30" s="331" t="s">
        <v>380</v>
      </c>
      <c r="G30" s="331" t="s">
        <v>380</v>
      </c>
      <c r="H30" s="331"/>
      <c r="I30" s="331" t="s">
        <v>566</v>
      </c>
      <c r="J30" s="392">
        <v>11606778429.360001</v>
      </c>
      <c r="K30" s="331" t="s">
        <v>380</v>
      </c>
    </row>
    <row r="31" spans="2:11" s="103" customFormat="1" ht="16" x14ac:dyDescent="0.4">
      <c r="B31" s="103" t="e">
        <f>VLOOKUP(C31,[1]!Companies[#Data],3,FALSE)</f>
        <v>#REF!</v>
      </c>
      <c r="C31" t="s">
        <v>658</v>
      </c>
      <c r="D31" s="331" t="s">
        <v>643</v>
      </c>
      <c r="E31" s="331" t="s">
        <v>721</v>
      </c>
      <c r="F31" s="331" t="s">
        <v>380</v>
      </c>
      <c r="G31" s="331" t="s">
        <v>380</v>
      </c>
      <c r="H31" s="331"/>
      <c r="I31" s="331" t="s">
        <v>566</v>
      </c>
      <c r="J31" s="392">
        <v>498789016</v>
      </c>
      <c r="K31" s="331" t="s">
        <v>380</v>
      </c>
    </row>
    <row r="32" spans="2:11" s="103" customFormat="1" ht="16" x14ac:dyDescent="0.4">
      <c r="B32" s="103" t="e">
        <f>VLOOKUP(C32,[1]!Companies[#Data],3,FALSE)</f>
        <v>#REF!</v>
      </c>
      <c r="C32" t="s">
        <v>658</v>
      </c>
      <c r="D32" s="331" t="s">
        <v>641</v>
      </c>
      <c r="E32" s="331" t="s">
        <v>705</v>
      </c>
      <c r="F32" s="331" t="s">
        <v>380</v>
      </c>
      <c r="G32" s="331" t="s">
        <v>380</v>
      </c>
      <c r="H32" s="331"/>
      <c r="I32" s="331" t="s">
        <v>566</v>
      </c>
      <c r="J32" s="392">
        <v>139448870000</v>
      </c>
      <c r="K32" s="331" t="s">
        <v>380</v>
      </c>
    </row>
    <row r="33" spans="2:11" s="103" customFormat="1" ht="16" x14ac:dyDescent="0.4">
      <c r="B33" s="103" t="e">
        <f>VLOOKUP(C33,[1]!Companies[#Data],3,FALSE)</f>
        <v>#REF!</v>
      </c>
      <c r="C33" t="s">
        <v>658</v>
      </c>
      <c r="D33" s="331" t="s">
        <v>641</v>
      </c>
      <c r="E33" s="331" t="s">
        <v>707</v>
      </c>
      <c r="F33" s="331" t="s">
        <v>380</v>
      </c>
      <c r="G33" s="331" t="s">
        <v>380</v>
      </c>
      <c r="H33" s="331"/>
      <c r="I33" s="331" t="s">
        <v>566</v>
      </c>
      <c r="J33" s="392">
        <v>2676250520.79</v>
      </c>
      <c r="K33" s="331" t="s">
        <v>380</v>
      </c>
    </row>
    <row r="34" spans="2:11" s="103" customFormat="1" ht="16" x14ac:dyDescent="0.4">
      <c r="B34" s="103" t="e">
        <f>VLOOKUP(C34,[1]!Companies[#Data],3,FALSE)</f>
        <v>#REF!</v>
      </c>
      <c r="C34" t="s">
        <v>658</v>
      </c>
      <c r="D34" s="331" t="s">
        <v>641</v>
      </c>
      <c r="E34" s="331" t="s">
        <v>709</v>
      </c>
      <c r="F34" s="331" t="s">
        <v>380</v>
      </c>
      <c r="G34" s="331" t="s">
        <v>380</v>
      </c>
      <c r="H34" s="331"/>
      <c r="I34" s="331" t="s">
        <v>566</v>
      </c>
      <c r="J34" s="392">
        <v>81702307</v>
      </c>
      <c r="K34" s="331" t="s">
        <v>380</v>
      </c>
    </row>
    <row r="35" spans="2:11" s="103" customFormat="1" ht="16" x14ac:dyDescent="0.4">
      <c r="B35" s="103" t="e">
        <f>VLOOKUP(C35,[1]!Companies[#Data],3,FALSE)</f>
        <v>#REF!</v>
      </c>
      <c r="C35" t="s">
        <v>658</v>
      </c>
      <c r="D35" s="331" t="s">
        <v>641</v>
      </c>
      <c r="E35" s="331" t="s">
        <v>712</v>
      </c>
      <c r="F35" s="331" t="s">
        <v>380</v>
      </c>
      <c r="G35" s="331" t="s">
        <v>380</v>
      </c>
      <c r="H35" s="331"/>
      <c r="I35" s="331" t="s">
        <v>566</v>
      </c>
      <c r="J35" s="392">
        <v>3282589144</v>
      </c>
      <c r="K35" s="331" t="s">
        <v>380</v>
      </c>
    </row>
    <row r="36" spans="2:11" s="103" customFormat="1" ht="16" x14ac:dyDescent="0.4">
      <c r="B36" s="103" t="e">
        <f>VLOOKUP(C36,[1]!Companies[#Data],3,FALSE)</f>
        <v>#REF!</v>
      </c>
      <c r="C36" t="s">
        <v>658</v>
      </c>
      <c r="D36" s="331" t="s">
        <v>641</v>
      </c>
      <c r="E36" s="331" t="s">
        <v>714</v>
      </c>
      <c r="F36" s="331" t="s">
        <v>380</v>
      </c>
      <c r="G36" s="331" t="s">
        <v>380</v>
      </c>
      <c r="H36" s="331"/>
      <c r="I36" s="331" t="s">
        <v>566</v>
      </c>
      <c r="J36" s="392">
        <v>627772306</v>
      </c>
      <c r="K36" s="331" t="s">
        <v>380</v>
      </c>
    </row>
    <row r="37" spans="2:11" s="103" customFormat="1" ht="16" x14ac:dyDescent="0.4">
      <c r="B37" s="103" t="e">
        <f>VLOOKUP(C37,[1]!Companies[#Data],3,FALSE)</f>
        <v>#REF!</v>
      </c>
      <c r="C37" t="s">
        <v>658</v>
      </c>
      <c r="D37" s="331" t="s">
        <v>641</v>
      </c>
      <c r="E37" s="331" t="s">
        <v>713</v>
      </c>
      <c r="F37" s="331" t="s">
        <v>380</v>
      </c>
      <c r="G37" s="331" t="s">
        <v>380</v>
      </c>
      <c r="H37" s="331"/>
      <c r="I37" s="331" t="s">
        <v>566</v>
      </c>
      <c r="J37" s="392">
        <v>1472336757</v>
      </c>
      <c r="K37" s="331" t="s">
        <v>380</v>
      </c>
    </row>
    <row r="38" spans="2:11" s="103" customFormat="1" ht="16" x14ac:dyDescent="0.4">
      <c r="B38" s="103" t="e">
        <f>VLOOKUP(C38,[1]!Companies[#Data],3,FALSE)</f>
        <v>#REF!</v>
      </c>
      <c r="C38" s="394" t="s">
        <v>658</v>
      </c>
      <c r="D38" s="331" t="s">
        <v>646</v>
      </c>
      <c r="E38" s="331" t="s">
        <v>730</v>
      </c>
      <c r="F38" s="331" t="s">
        <v>380</v>
      </c>
      <c r="G38" s="331" t="s">
        <v>380</v>
      </c>
      <c r="H38" s="331"/>
      <c r="I38" s="331" t="s">
        <v>566</v>
      </c>
      <c r="J38" s="392">
        <v>3170314455.9000001</v>
      </c>
      <c r="K38" s="331" t="s">
        <v>380</v>
      </c>
    </row>
    <row r="39" spans="2:11" s="103" customFormat="1" ht="16" x14ac:dyDescent="0.4">
      <c r="B39" s="103" t="e">
        <f>VLOOKUP(C39,[1]!Companies[#Data],3,FALSE)</f>
        <v>#REF!</v>
      </c>
      <c r="C39" t="s">
        <v>659</v>
      </c>
      <c r="D39" s="331" t="s">
        <v>644</v>
      </c>
      <c r="E39" s="331" t="s">
        <v>726</v>
      </c>
      <c r="F39" s="331" t="s">
        <v>380</v>
      </c>
      <c r="G39" s="331" t="s">
        <v>380</v>
      </c>
      <c r="H39" s="331"/>
      <c r="I39" s="331" t="s">
        <v>566</v>
      </c>
      <c r="J39" s="392">
        <v>31289522149.997101</v>
      </c>
      <c r="K39" s="331" t="s">
        <v>380</v>
      </c>
    </row>
    <row r="40" spans="2:11" s="103" customFormat="1" ht="16" x14ac:dyDescent="0.4">
      <c r="B40" s="103" t="e">
        <f>VLOOKUP(C40,[1]!Companies[#Data],3,FALSE)</f>
        <v>#REF!</v>
      </c>
      <c r="C40" t="s">
        <v>659</v>
      </c>
      <c r="D40" s="331" t="s">
        <v>644</v>
      </c>
      <c r="E40" s="331" t="s">
        <v>725</v>
      </c>
      <c r="F40" s="331" t="s">
        <v>380</v>
      </c>
      <c r="G40" s="331" t="s">
        <v>380</v>
      </c>
      <c r="H40" s="331"/>
      <c r="I40" s="331" t="s">
        <v>566</v>
      </c>
      <c r="J40" s="392">
        <v>316434264.13999999</v>
      </c>
      <c r="K40" s="331" t="s">
        <v>380</v>
      </c>
    </row>
    <row r="41" spans="2:11" s="103" customFormat="1" ht="16" x14ac:dyDescent="0.4">
      <c r="B41" s="103" t="e">
        <f>VLOOKUP(C41,[1]!Companies[#Data],3,FALSE)</f>
        <v>#REF!</v>
      </c>
      <c r="C41" t="s">
        <v>659</v>
      </c>
      <c r="D41" s="331" t="s">
        <v>644</v>
      </c>
      <c r="E41" s="331" t="s">
        <v>729</v>
      </c>
      <c r="F41" s="331" t="s">
        <v>380</v>
      </c>
      <c r="G41" s="331" t="s">
        <v>380</v>
      </c>
      <c r="H41" s="331"/>
      <c r="I41" s="331" t="s">
        <v>566</v>
      </c>
      <c r="J41" s="392">
        <v>327002990.26999998</v>
      </c>
      <c r="K41" s="331" t="s">
        <v>380</v>
      </c>
    </row>
    <row r="42" spans="2:11" s="103" customFormat="1" ht="16" x14ac:dyDescent="0.4">
      <c r="B42" s="103" t="e">
        <f>VLOOKUP(C42,[1]!Companies[#Data],3,FALSE)</f>
        <v>#REF!</v>
      </c>
      <c r="C42" t="s">
        <v>659</v>
      </c>
      <c r="D42" s="331" t="s">
        <v>644</v>
      </c>
      <c r="E42" s="331" t="s">
        <v>724</v>
      </c>
      <c r="F42" s="331" t="s">
        <v>380</v>
      </c>
      <c r="G42" s="331" t="s">
        <v>380</v>
      </c>
      <c r="H42" s="331"/>
      <c r="I42" s="331" t="s">
        <v>566</v>
      </c>
      <c r="J42" s="392">
        <v>36821347977.334503</v>
      </c>
      <c r="K42" s="331" t="s">
        <v>380</v>
      </c>
    </row>
    <row r="43" spans="2:11" s="103" customFormat="1" ht="16" x14ac:dyDescent="0.4">
      <c r="B43" s="103" t="e">
        <f>VLOOKUP(C43,[1]!Companies[#Data],3,FALSE)</f>
        <v>#REF!</v>
      </c>
      <c r="C43" t="s">
        <v>659</v>
      </c>
      <c r="D43" s="331" t="s">
        <v>641</v>
      </c>
      <c r="E43" s="331" t="s">
        <v>705</v>
      </c>
      <c r="F43" s="331" t="s">
        <v>380</v>
      </c>
      <c r="G43" s="331" t="s">
        <v>380</v>
      </c>
      <c r="H43" s="331"/>
      <c r="I43" s="331" t="s">
        <v>566</v>
      </c>
      <c r="J43" s="392">
        <v>6199523053.1700001</v>
      </c>
      <c r="K43" s="331" t="s">
        <v>380</v>
      </c>
    </row>
    <row r="44" spans="2:11" s="103" customFormat="1" ht="16" x14ac:dyDescent="0.4">
      <c r="B44" s="103" t="e">
        <f>VLOOKUP(C44,[1]!Companies[#Data],3,FALSE)</f>
        <v>#REF!</v>
      </c>
      <c r="C44" t="s">
        <v>659</v>
      </c>
      <c r="D44" s="331" t="s">
        <v>641</v>
      </c>
      <c r="E44" s="331" t="s">
        <v>707</v>
      </c>
      <c r="F44" s="331" t="s">
        <v>380</v>
      </c>
      <c r="G44" s="331" t="s">
        <v>380</v>
      </c>
      <c r="H44" s="331"/>
      <c r="I44" s="331" t="s">
        <v>566</v>
      </c>
      <c r="J44" s="392">
        <v>398472918.25999999</v>
      </c>
      <c r="K44" s="331" t="s">
        <v>380</v>
      </c>
    </row>
    <row r="45" spans="2:11" s="103" customFormat="1" ht="16" x14ac:dyDescent="0.4">
      <c r="B45" s="103" t="e">
        <f>VLOOKUP(C45,[1]!Companies[#Data],3,FALSE)</f>
        <v>#REF!</v>
      </c>
      <c r="C45" t="s">
        <v>659</v>
      </c>
      <c r="D45" s="331" t="s">
        <v>641</v>
      </c>
      <c r="E45" s="331" t="s">
        <v>709</v>
      </c>
      <c r="F45" s="331" t="s">
        <v>380</v>
      </c>
      <c r="G45" s="331" t="s">
        <v>380</v>
      </c>
      <c r="H45" s="331"/>
      <c r="I45" s="331" t="s">
        <v>566</v>
      </c>
      <c r="J45" s="392">
        <v>10972833155.549999</v>
      </c>
      <c r="K45" s="331" t="s">
        <v>380</v>
      </c>
    </row>
    <row r="46" spans="2:11" s="103" customFormat="1" ht="16" x14ac:dyDescent="0.4">
      <c r="B46" s="103" t="e">
        <f>VLOOKUP(C46,[1]!Companies[#Data],3,FALSE)</f>
        <v>#REF!</v>
      </c>
      <c r="C46" s="394" t="s">
        <v>659</v>
      </c>
      <c r="D46" s="331" t="s">
        <v>650</v>
      </c>
      <c r="E46" s="331" t="s">
        <v>730</v>
      </c>
      <c r="F46" s="331" t="s">
        <v>380</v>
      </c>
      <c r="G46" s="331" t="s">
        <v>380</v>
      </c>
      <c r="H46" s="331"/>
      <c r="I46" s="331" t="s">
        <v>566</v>
      </c>
      <c r="J46" s="392">
        <v>573663205.78999996</v>
      </c>
      <c r="K46" s="331" t="s">
        <v>380</v>
      </c>
    </row>
    <row r="47" spans="2:11" s="103" customFormat="1" ht="16" x14ac:dyDescent="0.4">
      <c r="B47" s="103" t="e">
        <f>VLOOKUP(C47,[1]!Companies[#Data],3,FALSE)</f>
        <v>#REF!</v>
      </c>
      <c r="C47" t="s">
        <v>660</v>
      </c>
      <c r="D47" s="331" t="s">
        <v>644</v>
      </c>
      <c r="E47" s="331" t="s">
        <v>725</v>
      </c>
      <c r="F47" s="331" t="s">
        <v>380</v>
      </c>
      <c r="G47" s="331" t="s">
        <v>380</v>
      </c>
      <c r="H47" s="331"/>
      <c r="I47" s="331" t="s">
        <v>566</v>
      </c>
      <c r="J47" s="392">
        <v>88208186.799999997</v>
      </c>
      <c r="K47" s="331" t="s">
        <v>380</v>
      </c>
    </row>
    <row r="48" spans="2:11" s="103" customFormat="1" ht="16" x14ac:dyDescent="0.4">
      <c r="B48" s="103" t="e">
        <f>VLOOKUP(C48,[1]!Companies[#Data],3,FALSE)</f>
        <v>#REF!</v>
      </c>
      <c r="C48" t="s">
        <v>660</v>
      </c>
      <c r="D48" s="331" t="s">
        <v>644</v>
      </c>
      <c r="E48" s="331" t="s">
        <v>729</v>
      </c>
      <c r="F48" s="331" t="s">
        <v>380</v>
      </c>
      <c r="G48" s="331" t="s">
        <v>380</v>
      </c>
      <c r="H48" s="331"/>
      <c r="I48" s="331" t="s">
        <v>566</v>
      </c>
      <c r="J48" s="392">
        <v>413725205.30000001</v>
      </c>
      <c r="K48" s="331" t="s">
        <v>380</v>
      </c>
    </row>
    <row r="49" spans="2:11" s="103" customFormat="1" ht="16" x14ac:dyDescent="0.4">
      <c r="B49" s="103" t="e">
        <f>VLOOKUP(C49,[1]!Companies[#Data],3,FALSE)</f>
        <v>#REF!</v>
      </c>
      <c r="C49" t="s">
        <v>660</v>
      </c>
      <c r="D49" s="331" t="s">
        <v>644</v>
      </c>
      <c r="E49" s="331" t="s">
        <v>724</v>
      </c>
      <c r="F49" s="331" t="s">
        <v>380</v>
      </c>
      <c r="G49" s="331" t="s">
        <v>380</v>
      </c>
      <c r="H49" s="331"/>
      <c r="I49" s="331" t="s">
        <v>566</v>
      </c>
      <c r="J49" s="392">
        <v>48162256151.709999</v>
      </c>
      <c r="K49" s="331" t="s">
        <v>380</v>
      </c>
    </row>
    <row r="50" spans="2:11" s="103" customFormat="1" ht="16" x14ac:dyDescent="0.4">
      <c r="B50" s="103" t="e">
        <f>VLOOKUP(C50,[1]!Companies[#Data],3,FALSE)</f>
        <v>#REF!</v>
      </c>
      <c r="C50" t="s">
        <v>660</v>
      </c>
      <c r="D50" s="331" t="s">
        <v>644</v>
      </c>
      <c r="E50" s="331" t="s">
        <v>728</v>
      </c>
      <c r="F50" s="331" t="s">
        <v>380</v>
      </c>
      <c r="G50" s="331" t="s">
        <v>380</v>
      </c>
      <c r="H50" s="331"/>
      <c r="I50" s="331" t="s">
        <v>566</v>
      </c>
      <c r="J50" s="392">
        <v>1005506402.29</v>
      </c>
      <c r="K50" s="331" t="s">
        <v>380</v>
      </c>
    </row>
    <row r="51" spans="2:11" s="103" customFormat="1" ht="16" x14ac:dyDescent="0.4">
      <c r="B51" s="103" t="e">
        <f>VLOOKUP(C51,[1]!Companies[#Data],3,FALSE)</f>
        <v>#REF!</v>
      </c>
      <c r="C51" t="s">
        <v>660</v>
      </c>
      <c r="D51" s="331" t="s">
        <v>641</v>
      </c>
      <c r="E51" s="331" t="s">
        <v>705</v>
      </c>
      <c r="F51" s="331" t="s">
        <v>380</v>
      </c>
      <c r="G51" s="331" t="s">
        <v>380</v>
      </c>
      <c r="H51" s="331"/>
      <c r="I51" s="331" t="s">
        <v>566</v>
      </c>
      <c r="J51" s="392">
        <v>24490105984.040001</v>
      </c>
      <c r="K51" s="331" t="s">
        <v>380</v>
      </c>
    </row>
    <row r="52" spans="2:11" s="103" customFormat="1" ht="16" x14ac:dyDescent="0.4">
      <c r="B52" s="103" t="e">
        <f>VLOOKUP(C52,[1]!Companies[#Data],3,FALSE)</f>
        <v>#REF!</v>
      </c>
      <c r="C52" t="s">
        <v>660</v>
      </c>
      <c r="D52" s="331" t="s">
        <v>641</v>
      </c>
      <c r="E52" s="331" t="s">
        <v>707</v>
      </c>
      <c r="F52" s="331" t="s">
        <v>380</v>
      </c>
      <c r="G52" s="331" t="s">
        <v>380</v>
      </c>
      <c r="H52" s="331"/>
      <c r="I52" s="331" t="s">
        <v>566</v>
      </c>
      <c r="J52" s="392">
        <v>621488852.99000001</v>
      </c>
      <c r="K52" s="331" t="s">
        <v>380</v>
      </c>
    </row>
    <row r="53" spans="2:11" s="103" customFormat="1" ht="16" x14ac:dyDescent="0.4">
      <c r="B53" s="103" t="e">
        <f>VLOOKUP(C53,[1]!Companies[#Data],3,FALSE)</f>
        <v>#REF!</v>
      </c>
      <c r="C53" t="s">
        <v>660</v>
      </c>
      <c r="D53" s="331" t="s">
        <v>641</v>
      </c>
      <c r="E53" s="331" t="s">
        <v>709</v>
      </c>
      <c r="F53" s="331" t="s">
        <v>380</v>
      </c>
      <c r="G53" s="331" t="s">
        <v>380</v>
      </c>
      <c r="H53" s="331"/>
      <c r="I53" s="331" t="s">
        <v>566</v>
      </c>
      <c r="J53" s="392">
        <v>9955327435.9799995</v>
      </c>
      <c r="K53" s="331" t="s">
        <v>380</v>
      </c>
    </row>
    <row r="54" spans="2:11" s="103" customFormat="1" ht="16" x14ac:dyDescent="0.4">
      <c r="B54" s="103" t="e">
        <f>VLOOKUP(C54,[1]!Companies[#Data],3,FALSE)</f>
        <v>#REF!</v>
      </c>
      <c r="C54" t="s">
        <v>660</v>
      </c>
      <c r="D54" s="331" t="s">
        <v>641</v>
      </c>
      <c r="E54" s="331" t="s">
        <v>711</v>
      </c>
      <c r="F54" s="331" t="s">
        <v>380</v>
      </c>
      <c r="G54" s="331" t="s">
        <v>380</v>
      </c>
      <c r="H54" s="331"/>
      <c r="I54" s="331" t="s">
        <v>566</v>
      </c>
      <c r="J54" s="392">
        <v>133388442</v>
      </c>
      <c r="K54" s="331" t="s">
        <v>380</v>
      </c>
    </row>
    <row r="55" spans="2:11" s="103" customFormat="1" ht="16" x14ac:dyDescent="0.4">
      <c r="B55" s="103" t="e">
        <f>VLOOKUP(C55,[1]!Companies[#Data],3,FALSE)</f>
        <v>#REF!</v>
      </c>
      <c r="C55" t="s">
        <v>660</v>
      </c>
      <c r="D55" s="331" t="s">
        <v>641</v>
      </c>
      <c r="E55" s="331" t="s">
        <v>709</v>
      </c>
      <c r="F55" s="331" t="s">
        <v>380</v>
      </c>
      <c r="G55" s="331" t="s">
        <v>380</v>
      </c>
      <c r="H55" s="331"/>
      <c r="I55" s="331" t="s">
        <v>566</v>
      </c>
      <c r="J55" s="392">
        <v>1225708</v>
      </c>
      <c r="K55" s="331" t="s">
        <v>380</v>
      </c>
    </row>
    <row r="56" spans="2:11" s="103" customFormat="1" ht="16" x14ac:dyDescent="0.4">
      <c r="B56" s="103" t="e">
        <f>VLOOKUP(C56,[1]!Companies[#Data],3,FALSE)</f>
        <v>#REF!</v>
      </c>
      <c r="C56" t="s">
        <v>660</v>
      </c>
      <c r="D56" s="331" t="s">
        <v>641</v>
      </c>
      <c r="E56" s="331" t="s">
        <v>714</v>
      </c>
      <c r="F56" s="331" t="s">
        <v>380</v>
      </c>
      <c r="G56" s="331" t="s">
        <v>380</v>
      </c>
      <c r="H56" s="331"/>
      <c r="I56" s="331" t="s">
        <v>566</v>
      </c>
      <c r="J56" s="392">
        <v>7869023</v>
      </c>
      <c r="K56" s="331" t="s">
        <v>380</v>
      </c>
    </row>
    <row r="57" spans="2:11" s="103" customFormat="1" ht="16" x14ac:dyDescent="0.4">
      <c r="B57" s="103" t="e">
        <f>VLOOKUP(C57,[1]!Companies[#Data],3,FALSE)</f>
        <v>#REF!</v>
      </c>
      <c r="C57" t="s">
        <v>660</v>
      </c>
      <c r="D57" s="331" t="s">
        <v>641</v>
      </c>
      <c r="E57" s="331" t="s">
        <v>713</v>
      </c>
      <c r="F57" s="331" t="s">
        <v>380</v>
      </c>
      <c r="G57" s="331" t="s">
        <v>380</v>
      </c>
      <c r="H57" s="331"/>
      <c r="I57" s="331" t="s">
        <v>566</v>
      </c>
      <c r="J57" s="392">
        <v>20985689</v>
      </c>
      <c r="K57" s="331" t="s">
        <v>380</v>
      </c>
    </row>
    <row r="58" spans="2:11" s="103" customFormat="1" ht="16" x14ac:dyDescent="0.4">
      <c r="B58" s="103" t="e">
        <f>VLOOKUP(C58,[1]!Companies[#Data],3,FALSE)</f>
        <v>#REF!</v>
      </c>
      <c r="C58" s="394" t="s">
        <v>660</v>
      </c>
      <c r="D58" s="331" t="s">
        <v>734</v>
      </c>
      <c r="E58" s="331" t="s">
        <v>730</v>
      </c>
      <c r="F58" s="331" t="s">
        <v>380</v>
      </c>
      <c r="G58" s="331" t="s">
        <v>380</v>
      </c>
      <c r="H58" s="331"/>
      <c r="I58" s="331" t="s">
        <v>566</v>
      </c>
      <c r="J58" s="392">
        <v>681596979</v>
      </c>
      <c r="K58" s="331" t="s">
        <v>380</v>
      </c>
    </row>
    <row r="59" spans="2:11" s="103" customFormat="1" ht="16" x14ac:dyDescent="0.4">
      <c r="B59" s="103" t="e">
        <f>VLOOKUP(C59,[1]!Companies[#Data],3,FALSE)</f>
        <v>#REF!</v>
      </c>
      <c r="C59" t="s">
        <v>661</v>
      </c>
      <c r="D59" s="331" t="s">
        <v>641</v>
      </c>
      <c r="E59" s="331" t="s">
        <v>705</v>
      </c>
      <c r="F59" s="331" t="s">
        <v>380</v>
      </c>
      <c r="G59" s="331" t="s">
        <v>380</v>
      </c>
      <c r="H59" s="331"/>
      <c r="I59" s="331" t="s">
        <v>566</v>
      </c>
      <c r="J59" s="392">
        <v>385543011.77999997</v>
      </c>
      <c r="K59" s="331" t="s">
        <v>380</v>
      </c>
    </row>
    <row r="60" spans="2:11" s="103" customFormat="1" ht="16" x14ac:dyDescent="0.4">
      <c r="B60" s="103" t="e">
        <f>VLOOKUP(C60,[1]!Companies[#Data],3,FALSE)</f>
        <v>#REF!</v>
      </c>
      <c r="C60" t="s">
        <v>661</v>
      </c>
      <c r="D60" s="331" t="s">
        <v>641</v>
      </c>
      <c r="E60" s="331" t="s">
        <v>707</v>
      </c>
      <c r="F60" s="331" t="s">
        <v>380</v>
      </c>
      <c r="G60" s="331" t="s">
        <v>380</v>
      </c>
      <c r="H60" s="331"/>
      <c r="I60" s="331" t="s">
        <v>566</v>
      </c>
      <c r="J60" s="392">
        <v>1484946301.99</v>
      </c>
      <c r="K60" s="331" t="s">
        <v>380</v>
      </c>
    </row>
    <row r="61" spans="2:11" s="103" customFormat="1" ht="16" x14ac:dyDescent="0.4">
      <c r="B61" s="103" t="e">
        <f>VLOOKUP(C61,[1]!Companies[#Data],3,FALSE)</f>
        <v>#REF!</v>
      </c>
      <c r="C61" t="s">
        <v>661</v>
      </c>
      <c r="D61" s="331" t="s">
        <v>641</v>
      </c>
      <c r="E61" s="331" t="s">
        <v>711</v>
      </c>
      <c r="F61" s="331" t="s">
        <v>380</v>
      </c>
      <c r="G61" s="331" t="s">
        <v>380</v>
      </c>
      <c r="H61" s="331"/>
      <c r="I61" s="331" t="s">
        <v>566</v>
      </c>
      <c r="J61" s="392">
        <v>3517609047</v>
      </c>
      <c r="K61" s="331" t="s">
        <v>380</v>
      </c>
    </row>
    <row r="62" spans="2:11" s="103" customFormat="1" ht="16" x14ac:dyDescent="0.4">
      <c r="B62" s="103" t="e">
        <f>VLOOKUP(C62,[1]!Companies[#Data],3,FALSE)</f>
        <v>#REF!</v>
      </c>
      <c r="C62" t="s">
        <v>661</v>
      </c>
      <c r="D62" s="331" t="s">
        <v>641</v>
      </c>
      <c r="E62" s="331" t="s">
        <v>709</v>
      </c>
      <c r="F62" s="331" t="s">
        <v>380</v>
      </c>
      <c r="G62" s="331" t="s">
        <v>380</v>
      </c>
      <c r="H62" s="331"/>
      <c r="I62" s="331" t="s">
        <v>566</v>
      </c>
      <c r="J62" s="392">
        <v>8766337</v>
      </c>
      <c r="K62" s="331" t="s">
        <v>380</v>
      </c>
    </row>
    <row r="63" spans="2:11" s="103" customFormat="1" ht="16" x14ac:dyDescent="0.4">
      <c r="B63" s="103" t="e">
        <f>VLOOKUP(C63,[1]!Companies[#Data],3,FALSE)</f>
        <v>#REF!</v>
      </c>
      <c r="C63" t="s">
        <v>661</v>
      </c>
      <c r="D63" s="331" t="s">
        <v>641</v>
      </c>
      <c r="E63" s="331" t="s">
        <v>716</v>
      </c>
      <c r="F63" s="331" t="s">
        <v>380</v>
      </c>
      <c r="G63" s="331" t="s">
        <v>380</v>
      </c>
      <c r="H63" s="331"/>
      <c r="I63" s="331" t="s">
        <v>566</v>
      </c>
      <c r="J63" s="392">
        <v>2850000</v>
      </c>
      <c r="K63" s="331" t="s">
        <v>380</v>
      </c>
    </row>
    <row r="64" spans="2:11" s="103" customFormat="1" ht="16" x14ac:dyDescent="0.4">
      <c r="B64" s="103" t="e">
        <f>VLOOKUP(C64,[1]!Companies[#Data],3,FALSE)</f>
        <v>#REF!</v>
      </c>
      <c r="C64" t="s">
        <v>661</v>
      </c>
      <c r="D64" s="331" t="s">
        <v>641</v>
      </c>
      <c r="E64" s="331" t="s">
        <v>714</v>
      </c>
      <c r="F64" s="331" t="s">
        <v>380</v>
      </c>
      <c r="G64" s="331" t="s">
        <v>380</v>
      </c>
      <c r="H64" s="331"/>
      <c r="I64" s="331" t="s">
        <v>566</v>
      </c>
      <c r="J64" s="392">
        <v>258809548</v>
      </c>
      <c r="K64" s="331" t="s">
        <v>380</v>
      </c>
    </row>
    <row r="65" spans="2:11" s="103" customFormat="1" ht="16" x14ac:dyDescent="0.4">
      <c r="B65" s="103" t="e">
        <f>VLOOKUP(C65,[1]!Companies[#Data],3,FALSE)</f>
        <v>#REF!</v>
      </c>
      <c r="C65" t="s">
        <v>661</v>
      </c>
      <c r="D65" s="331" t="s">
        <v>641</v>
      </c>
      <c r="E65" s="331" t="s">
        <v>713</v>
      </c>
      <c r="F65" s="331" t="s">
        <v>380</v>
      </c>
      <c r="G65" s="331" t="s">
        <v>380</v>
      </c>
      <c r="H65" s="331"/>
      <c r="I65" s="331" t="s">
        <v>566</v>
      </c>
      <c r="J65" s="392">
        <v>677096714</v>
      </c>
      <c r="K65" s="331" t="s">
        <v>380</v>
      </c>
    </row>
    <row r="66" spans="2:11" s="103" customFormat="1" ht="16" x14ac:dyDescent="0.4">
      <c r="B66" s="103" t="e">
        <f>VLOOKUP(C66,[1]!Companies[#Data],3,FALSE)</f>
        <v>#REF!</v>
      </c>
      <c r="C66" s="394" t="s">
        <v>661</v>
      </c>
      <c r="D66" s="331" t="s">
        <v>652</v>
      </c>
      <c r="E66" s="331" t="s">
        <v>730</v>
      </c>
      <c r="F66" s="331" t="s">
        <v>380</v>
      </c>
      <c r="G66" s="331" t="s">
        <v>380</v>
      </c>
      <c r="H66" s="331"/>
      <c r="I66" s="331" t="s">
        <v>566</v>
      </c>
      <c r="J66" s="392">
        <v>238275492.74000001</v>
      </c>
      <c r="K66" s="331" t="s">
        <v>380</v>
      </c>
    </row>
    <row r="67" spans="2:11" s="103" customFormat="1" ht="16" x14ac:dyDescent="0.4">
      <c r="B67" s="103" t="e">
        <f>VLOOKUP(C67,[1]!Companies[#Data],3,FALSE)</f>
        <v>#REF!</v>
      </c>
      <c r="C67" t="s">
        <v>662</v>
      </c>
      <c r="D67" s="331" t="s">
        <v>643</v>
      </c>
      <c r="E67" s="331" t="s">
        <v>717</v>
      </c>
      <c r="F67" s="331" t="s">
        <v>380</v>
      </c>
      <c r="G67" s="331" t="s">
        <v>380</v>
      </c>
      <c r="H67" s="331"/>
      <c r="I67" s="331" t="s">
        <v>566</v>
      </c>
      <c r="J67" s="392">
        <v>42642325943.936401</v>
      </c>
      <c r="K67" s="331" t="s">
        <v>380</v>
      </c>
    </row>
    <row r="68" spans="2:11" s="103" customFormat="1" ht="16" x14ac:dyDescent="0.4">
      <c r="B68" s="103" t="e">
        <f>VLOOKUP(C68,[1]!Companies[#Data],3,FALSE)</f>
        <v>#REF!</v>
      </c>
      <c r="C68" t="s">
        <v>662</v>
      </c>
      <c r="D68" s="331" t="s">
        <v>643</v>
      </c>
      <c r="E68" s="331" t="s">
        <v>719</v>
      </c>
      <c r="F68" s="331" t="s">
        <v>380</v>
      </c>
      <c r="G68" s="331" t="s">
        <v>380</v>
      </c>
      <c r="H68" s="331"/>
      <c r="I68" s="331" t="s">
        <v>566</v>
      </c>
      <c r="J68" s="392">
        <v>6844555494.5100002</v>
      </c>
      <c r="K68" s="331" t="s">
        <v>380</v>
      </c>
    </row>
    <row r="69" spans="2:11" s="103" customFormat="1" ht="16" x14ac:dyDescent="0.4">
      <c r="B69" s="103" t="e">
        <f>VLOOKUP(C69,[1]!Companies[#Data],3,FALSE)</f>
        <v>#REF!</v>
      </c>
      <c r="C69" t="s">
        <v>662</v>
      </c>
      <c r="D69" s="331" t="s">
        <v>643</v>
      </c>
      <c r="E69" s="331" t="s">
        <v>721</v>
      </c>
      <c r="F69" s="331" t="s">
        <v>380</v>
      </c>
      <c r="G69" s="331" t="s">
        <v>380</v>
      </c>
      <c r="H69" s="331"/>
      <c r="I69" s="331" t="s">
        <v>566</v>
      </c>
      <c r="J69" s="392">
        <v>411616185.19999999</v>
      </c>
      <c r="K69" s="331" t="s">
        <v>380</v>
      </c>
    </row>
    <row r="70" spans="2:11" s="103" customFormat="1" ht="16" x14ac:dyDescent="0.4">
      <c r="B70" s="103" t="e">
        <f>VLOOKUP(C70,[1]!Companies[#Data],3,FALSE)</f>
        <v>#REF!</v>
      </c>
      <c r="C70" t="s">
        <v>662</v>
      </c>
      <c r="D70" s="331" t="s">
        <v>641</v>
      </c>
      <c r="E70" s="331" t="s">
        <v>705</v>
      </c>
      <c r="F70" s="331" t="s">
        <v>380</v>
      </c>
      <c r="G70" s="331" t="s">
        <v>380</v>
      </c>
      <c r="H70" s="331"/>
      <c r="I70" s="331" t="s">
        <v>566</v>
      </c>
      <c r="J70" s="392">
        <v>11524700000</v>
      </c>
      <c r="K70" s="331" t="s">
        <v>380</v>
      </c>
    </row>
    <row r="71" spans="2:11" s="103" customFormat="1" ht="16" x14ac:dyDescent="0.4">
      <c r="B71" s="103" t="e">
        <f>VLOOKUP(C71,[1]!Companies[#Data],3,FALSE)</f>
        <v>#REF!</v>
      </c>
      <c r="C71" t="s">
        <v>662</v>
      </c>
      <c r="D71" s="331" t="s">
        <v>641</v>
      </c>
      <c r="E71" s="331" t="s">
        <v>707</v>
      </c>
      <c r="F71" s="331" t="s">
        <v>380</v>
      </c>
      <c r="G71" s="331" t="s">
        <v>380</v>
      </c>
      <c r="H71" s="331"/>
      <c r="I71" s="331" t="s">
        <v>566</v>
      </c>
      <c r="J71" s="392">
        <v>537797028.97000003</v>
      </c>
      <c r="K71" s="331" t="s">
        <v>380</v>
      </c>
    </row>
    <row r="72" spans="2:11" s="103" customFormat="1" ht="16" x14ac:dyDescent="0.4">
      <c r="B72" s="103" t="e">
        <f>VLOOKUP(C72,[1]!Companies[#Data],3,FALSE)</f>
        <v>#REF!</v>
      </c>
      <c r="C72" t="s">
        <v>662</v>
      </c>
      <c r="D72" s="331" t="s">
        <v>641</v>
      </c>
      <c r="E72" s="331" t="s">
        <v>709</v>
      </c>
      <c r="F72" s="331" t="s">
        <v>380</v>
      </c>
      <c r="G72" s="331" t="s">
        <v>380</v>
      </c>
      <c r="H72" s="331"/>
      <c r="I72" s="331" t="s">
        <v>566</v>
      </c>
      <c r="J72" s="392">
        <v>2146073</v>
      </c>
      <c r="K72" s="331" t="s">
        <v>380</v>
      </c>
    </row>
    <row r="73" spans="2:11" s="103" customFormat="1" ht="16" x14ac:dyDescent="0.4">
      <c r="B73" s="103" t="e">
        <f>VLOOKUP(C73,[1]!Companies[#Data],3,FALSE)</f>
        <v>#REF!</v>
      </c>
      <c r="C73" t="s">
        <v>662</v>
      </c>
      <c r="D73" s="331" t="s">
        <v>641</v>
      </c>
      <c r="E73" s="331" t="s">
        <v>712</v>
      </c>
      <c r="F73" s="331" t="s">
        <v>380</v>
      </c>
      <c r="G73" s="331" t="s">
        <v>380</v>
      </c>
      <c r="H73" s="331"/>
      <c r="I73" s="331" t="s">
        <v>566</v>
      </c>
      <c r="J73" s="392">
        <v>1206119803.4400001</v>
      </c>
      <c r="K73" s="331" t="s">
        <v>380</v>
      </c>
    </row>
    <row r="74" spans="2:11" s="103" customFormat="1" ht="16" x14ac:dyDescent="0.4">
      <c r="B74" s="103" t="e">
        <f>VLOOKUP(C74,[1]!Companies[#Data],3,FALSE)</f>
        <v>#REF!</v>
      </c>
      <c r="C74" t="s">
        <v>662</v>
      </c>
      <c r="D74" s="331" t="s">
        <v>641</v>
      </c>
      <c r="E74" s="331" t="s">
        <v>714</v>
      </c>
      <c r="F74" s="331" t="s">
        <v>380</v>
      </c>
      <c r="G74" s="331" t="s">
        <v>380</v>
      </c>
      <c r="H74" s="331"/>
      <c r="I74" s="331" t="s">
        <v>566</v>
      </c>
      <c r="J74" s="392">
        <v>174142949</v>
      </c>
      <c r="K74" s="331" t="s">
        <v>380</v>
      </c>
    </row>
    <row r="75" spans="2:11" s="103" customFormat="1" ht="16" x14ac:dyDescent="0.4">
      <c r="B75" s="103" t="e">
        <f>VLOOKUP(C75,[1]!Companies[#Data],3,FALSE)</f>
        <v>#REF!</v>
      </c>
      <c r="C75" t="s">
        <v>662</v>
      </c>
      <c r="D75" s="331" t="s">
        <v>641</v>
      </c>
      <c r="E75" s="331" t="s">
        <v>713</v>
      </c>
      <c r="F75" s="331" t="s">
        <v>380</v>
      </c>
      <c r="G75" s="331" t="s">
        <v>380</v>
      </c>
      <c r="H75" s="331"/>
      <c r="I75" s="331" t="s">
        <v>566</v>
      </c>
      <c r="J75" s="392">
        <v>1029877830</v>
      </c>
      <c r="K75" s="331" t="s">
        <v>380</v>
      </c>
    </row>
    <row r="76" spans="2:11" s="103" customFormat="1" ht="16" x14ac:dyDescent="0.4">
      <c r="B76" s="103" t="e">
        <f>VLOOKUP(C76,[1]!Companies[#Data],3,FALSE)</f>
        <v>#REF!</v>
      </c>
      <c r="C76" s="394" t="s">
        <v>662</v>
      </c>
      <c r="D76" s="331" t="s">
        <v>654</v>
      </c>
      <c r="E76" s="331" t="s">
        <v>730</v>
      </c>
      <c r="F76" s="331" t="s">
        <v>380</v>
      </c>
      <c r="G76" s="331" t="s">
        <v>380</v>
      </c>
      <c r="H76" s="331"/>
      <c r="I76" s="331" t="s">
        <v>566</v>
      </c>
      <c r="J76" s="392">
        <v>1074029209.05</v>
      </c>
      <c r="K76" s="331" t="s">
        <v>380</v>
      </c>
    </row>
    <row r="77" spans="2:11" s="103" customFormat="1" ht="16" x14ac:dyDescent="0.4">
      <c r="B77" s="103" t="e">
        <f>VLOOKUP(C77,[1]!Companies[#Data],3,FALSE)</f>
        <v>#REF!</v>
      </c>
      <c r="C77" t="s">
        <v>663</v>
      </c>
      <c r="D77" s="331" t="s">
        <v>643</v>
      </c>
      <c r="E77" s="331" t="s">
        <v>717</v>
      </c>
      <c r="F77" s="331" t="s">
        <v>380</v>
      </c>
      <c r="G77" s="331" t="s">
        <v>380</v>
      </c>
      <c r="H77" s="331"/>
      <c r="I77" s="331" t="s">
        <v>566</v>
      </c>
      <c r="J77" s="392">
        <v>18500339273.9557</v>
      </c>
      <c r="K77" s="331" t="s">
        <v>380</v>
      </c>
    </row>
    <row r="78" spans="2:11" s="103" customFormat="1" ht="16" x14ac:dyDescent="0.4">
      <c r="B78" s="103" t="e">
        <f>VLOOKUP(C78,[1]!Companies[#Data],3,FALSE)</f>
        <v>#REF!</v>
      </c>
      <c r="C78" t="s">
        <v>663</v>
      </c>
      <c r="D78" s="331" t="s">
        <v>643</v>
      </c>
      <c r="E78" s="331" t="s">
        <v>719</v>
      </c>
      <c r="F78" s="331" t="s">
        <v>380</v>
      </c>
      <c r="G78" s="331" t="s">
        <v>380</v>
      </c>
      <c r="H78" s="331"/>
      <c r="I78" s="331" t="s">
        <v>566</v>
      </c>
      <c r="J78" s="392">
        <v>3083389878.99261</v>
      </c>
      <c r="K78" s="331" t="s">
        <v>380</v>
      </c>
    </row>
    <row r="79" spans="2:11" s="103" customFormat="1" ht="16" x14ac:dyDescent="0.4">
      <c r="B79" s="103" t="e">
        <f>VLOOKUP(C79,[1]!Companies[#Data],3,FALSE)</f>
        <v>#REF!</v>
      </c>
      <c r="C79" t="s">
        <v>663</v>
      </c>
      <c r="D79" s="331" t="s">
        <v>643</v>
      </c>
      <c r="E79" s="331" t="s">
        <v>721</v>
      </c>
      <c r="F79" s="331" t="s">
        <v>380</v>
      </c>
      <c r="G79" s="331" t="s">
        <v>380</v>
      </c>
      <c r="H79" s="331"/>
      <c r="I79" s="331" t="s">
        <v>566</v>
      </c>
      <c r="J79" s="392">
        <v>383529338.82999998</v>
      </c>
      <c r="K79" s="331" t="s">
        <v>380</v>
      </c>
    </row>
    <row r="80" spans="2:11" s="103" customFormat="1" ht="16" x14ac:dyDescent="0.4">
      <c r="B80" s="103" t="e">
        <f>VLOOKUP(C80,[1]!Companies[#Data],3,FALSE)</f>
        <v>#REF!</v>
      </c>
      <c r="C80" t="s">
        <v>663</v>
      </c>
      <c r="D80" s="331" t="s">
        <v>643</v>
      </c>
      <c r="E80" s="331" t="s">
        <v>722</v>
      </c>
      <c r="F80" s="331" t="s">
        <v>380</v>
      </c>
      <c r="G80" s="331" t="s">
        <v>380</v>
      </c>
      <c r="H80" s="331"/>
      <c r="I80" s="331" t="s">
        <v>566</v>
      </c>
      <c r="J80" s="392">
        <v>5762350</v>
      </c>
      <c r="K80" s="331" t="s">
        <v>380</v>
      </c>
    </row>
    <row r="81" spans="2:11" s="103" customFormat="1" ht="16" x14ac:dyDescent="0.4">
      <c r="B81" s="103" t="e">
        <f>VLOOKUP(C81,[1]!Companies[#Data],3,FALSE)</f>
        <v>#REF!</v>
      </c>
      <c r="C81" t="s">
        <v>663</v>
      </c>
      <c r="D81" s="331" t="s">
        <v>643</v>
      </c>
      <c r="E81" s="331" t="s">
        <v>735</v>
      </c>
      <c r="F81" s="331" t="s">
        <v>380</v>
      </c>
      <c r="G81" s="331" t="s">
        <v>380</v>
      </c>
      <c r="H81" s="331"/>
      <c r="I81" s="331" t="s">
        <v>566</v>
      </c>
      <c r="J81" s="392">
        <v>4609880</v>
      </c>
      <c r="K81" s="331" t="s">
        <v>380</v>
      </c>
    </row>
    <row r="82" spans="2:11" s="103" customFormat="1" ht="16" x14ac:dyDescent="0.4">
      <c r="B82" s="103" t="e">
        <f>VLOOKUP(C82,[1]!Companies[#Data],3,FALSE)</f>
        <v>#REF!</v>
      </c>
      <c r="C82" t="s">
        <v>663</v>
      </c>
      <c r="D82" s="331" t="s">
        <v>641</v>
      </c>
      <c r="E82" s="331" t="s">
        <v>705</v>
      </c>
      <c r="F82" s="331" t="s">
        <v>380</v>
      </c>
      <c r="G82" s="331" t="s">
        <v>380</v>
      </c>
      <c r="H82" s="331"/>
      <c r="I82" s="331" t="s">
        <v>566</v>
      </c>
      <c r="J82" s="392">
        <v>20097339321.990002</v>
      </c>
      <c r="K82" s="331" t="s">
        <v>380</v>
      </c>
    </row>
    <row r="83" spans="2:11" s="103" customFormat="1" ht="16" x14ac:dyDescent="0.4">
      <c r="B83" s="103" t="e">
        <f>VLOOKUP(C83,[1]!Companies[#Data],3,FALSE)</f>
        <v>#REF!</v>
      </c>
      <c r="C83" t="s">
        <v>663</v>
      </c>
      <c r="D83" s="331" t="s">
        <v>641</v>
      </c>
      <c r="E83" s="331" t="s">
        <v>707</v>
      </c>
      <c r="F83" s="331" t="s">
        <v>380</v>
      </c>
      <c r="G83" s="331" t="s">
        <v>380</v>
      </c>
      <c r="H83" s="331"/>
      <c r="I83" s="331" t="s">
        <v>566</v>
      </c>
      <c r="J83" s="392">
        <v>1549266761.02</v>
      </c>
      <c r="K83" s="331" t="s">
        <v>380</v>
      </c>
    </row>
    <row r="84" spans="2:11" s="103" customFormat="1" ht="16" x14ac:dyDescent="0.4">
      <c r="B84" s="103" t="e">
        <f>VLOOKUP(C84,[1]!Companies[#Data],3,FALSE)</f>
        <v>#REF!</v>
      </c>
      <c r="C84" t="s">
        <v>663</v>
      </c>
      <c r="D84" s="331" t="s">
        <v>641</v>
      </c>
      <c r="E84" s="331" t="s">
        <v>711</v>
      </c>
      <c r="F84" s="331" t="s">
        <v>380</v>
      </c>
      <c r="G84" s="331" t="s">
        <v>380</v>
      </c>
      <c r="H84" s="331"/>
      <c r="I84" s="331" t="s">
        <v>566</v>
      </c>
      <c r="J84" s="392">
        <v>550000</v>
      </c>
      <c r="K84" s="331" t="s">
        <v>380</v>
      </c>
    </row>
    <row r="85" spans="2:11" s="103" customFormat="1" ht="16" x14ac:dyDescent="0.4">
      <c r="B85" s="103" t="e">
        <f>VLOOKUP(C85,[1]!Companies[#Data],3,FALSE)</f>
        <v>#REF!</v>
      </c>
      <c r="C85" t="s">
        <v>663</v>
      </c>
      <c r="D85" s="331" t="s">
        <v>641</v>
      </c>
      <c r="E85" s="331" t="s">
        <v>709</v>
      </c>
      <c r="F85" s="331" t="s">
        <v>380</v>
      </c>
      <c r="G85" s="331" t="s">
        <v>380</v>
      </c>
      <c r="H85" s="331"/>
      <c r="I85" s="331" t="s">
        <v>566</v>
      </c>
      <c r="J85" s="392">
        <v>283966855</v>
      </c>
      <c r="K85" s="331" t="s">
        <v>380</v>
      </c>
    </row>
    <row r="86" spans="2:11" s="103" customFormat="1" ht="16" x14ac:dyDescent="0.4">
      <c r="B86" s="103" t="e">
        <f>VLOOKUP(C86,[1]!Companies[#Data],3,FALSE)</f>
        <v>#REF!</v>
      </c>
      <c r="C86" t="s">
        <v>663</v>
      </c>
      <c r="D86" s="331" t="s">
        <v>641</v>
      </c>
      <c r="E86" s="331" t="s">
        <v>716</v>
      </c>
      <c r="F86" s="331" t="s">
        <v>380</v>
      </c>
      <c r="G86" s="331" t="s">
        <v>380</v>
      </c>
      <c r="H86" s="331"/>
      <c r="I86" s="331" t="s">
        <v>566</v>
      </c>
      <c r="J86" s="392">
        <v>136773474.81</v>
      </c>
      <c r="K86" s="331" t="s">
        <v>380</v>
      </c>
    </row>
    <row r="87" spans="2:11" s="103" customFormat="1" ht="16" x14ac:dyDescent="0.4">
      <c r="B87" s="103" t="e">
        <f>VLOOKUP(C87,[1]!Companies[#Data],3,FALSE)</f>
        <v>#REF!</v>
      </c>
      <c r="C87" t="s">
        <v>663</v>
      </c>
      <c r="D87" s="331" t="s">
        <v>641</v>
      </c>
      <c r="E87" s="331" t="s">
        <v>714</v>
      </c>
      <c r="F87" s="331" t="s">
        <v>380</v>
      </c>
      <c r="G87" s="331" t="s">
        <v>380</v>
      </c>
      <c r="H87" s="331"/>
      <c r="I87" s="331" t="s">
        <v>566</v>
      </c>
      <c r="J87" s="392">
        <v>400584910.51999998</v>
      </c>
      <c r="K87" s="331" t="s">
        <v>380</v>
      </c>
    </row>
    <row r="88" spans="2:11" s="103" customFormat="1" ht="16" x14ac:dyDescent="0.4">
      <c r="B88" s="103" t="e">
        <f>VLOOKUP(C88,[1]!Companies[#Data],3,FALSE)</f>
        <v>#REF!</v>
      </c>
      <c r="C88" t="s">
        <v>663</v>
      </c>
      <c r="D88" s="331" t="s">
        <v>641</v>
      </c>
      <c r="E88" s="331" t="s">
        <v>713</v>
      </c>
      <c r="F88" s="331" t="s">
        <v>380</v>
      </c>
      <c r="G88" s="331" t="s">
        <v>380</v>
      </c>
      <c r="H88" s="331"/>
      <c r="I88" s="331" t="s">
        <v>566</v>
      </c>
      <c r="J88" s="392">
        <v>1086911126.6199999</v>
      </c>
      <c r="K88" s="331" t="s">
        <v>380</v>
      </c>
    </row>
    <row r="89" spans="2:11" s="103" customFormat="1" ht="16" x14ac:dyDescent="0.4">
      <c r="B89" s="103" t="e">
        <f>VLOOKUP(C89,[1]!Companies[#Data],3,FALSE)</f>
        <v>#REF!</v>
      </c>
      <c r="C89" s="394" t="s">
        <v>663</v>
      </c>
      <c r="D89" s="331" t="s">
        <v>651</v>
      </c>
      <c r="E89" s="331" t="s">
        <v>730</v>
      </c>
      <c r="F89" s="331" t="s">
        <v>380</v>
      </c>
      <c r="G89" s="331" t="s">
        <v>380</v>
      </c>
      <c r="H89" s="331"/>
      <c r="I89" s="331" t="s">
        <v>566</v>
      </c>
      <c r="J89" s="392">
        <v>854764507.339118</v>
      </c>
      <c r="K89" s="331" t="s">
        <v>380</v>
      </c>
    </row>
    <row r="90" spans="2:11" s="103" customFormat="1" ht="16" x14ac:dyDescent="0.4">
      <c r="B90" s="103" t="e">
        <f>VLOOKUP(C90,[1]!Companies[#Data],3,FALSE)</f>
        <v>#REF!</v>
      </c>
      <c r="C90" t="s">
        <v>664</v>
      </c>
      <c r="D90" s="331" t="s">
        <v>643</v>
      </c>
      <c r="E90" s="331" t="s">
        <v>717</v>
      </c>
      <c r="F90" s="331" t="s">
        <v>380</v>
      </c>
      <c r="G90" s="331" t="s">
        <v>380</v>
      </c>
      <c r="H90" s="331"/>
      <c r="I90" s="331" t="s">
        <v>566</v>
      </c>
      <c r="J90" s="392">
        <v>8374132071.9298</v>
      </c>
      <c r="K90" s="331" t="s">
        <v>380</v>
      </c>
    </row>
    <row r="91" spans="2:11" s="103" customFormat="1" ht="16" x14ac:dyDescent="0.4">
      <c r="B91" s="103" t="e">
        <f>VLOOKUP(C91,[1]!Companies[#Data],3,FALSE)</f>
        <v>#REF!</v>
      </c>
      <c r="C91" t="s">
        <v>664</v>
      </c>
      <c r="D91" s="331" t="s">
        <v>643</v>
      </c>
      <c r="E91" s="331" t="s">
        <v>722</v>
      </c>
      <c r="F91" s="331" t="s">
        <v>380</v>
      </c>
      <c r="G91" s="331" t="s">
        <v>380</v>
      </c>
      <c r="H91" s="331"/>
      <c r="I91" s="331" t="s">
        <v>566</v>
      </c>
      <c r="J91" s="392">
        <v>691482</v>
      </c>
      <c r="K91" s="331" t="s">
        <v>380</v>
      </c>
    </row>
    <row r="92" spans="2:11" s="103" customFormat="1" ht="16" x14ac:dyDescent="0.4">
      <c r="B92" s="103" t="e">
        <f>VLOOKUP(C92,[1]!Companies[#Data],3,FALSE)</f>
        <v>#REF!</v>
      </c>
      <c r="C92" t="s">
        <v>664</v>
      </c>
      <c r="D92" s="331" t="s">
        <v>641</v>
      </c>
      <c r="E92" s="331" t="s">
        <v>707</v>
      </c>
      <c r="F92" s="331" t="s">
        <v>380</v>
      </c>
      <c r="G92" s="331" t="s">
        <v>380</v>
      </c>
      <c r="H92" s="331"/>
      <c r="I92" s="331" t="s">
        <v>566</v>
      </c>
      <c r="J92" s="392">
        <v>649509109.50999999</v>
      </c>
      <c r="K92" s="331" t="s">
        <v>380</v>
      </c>
    </row>
    <row r="93" spans="2:11" s="103" customFormat="1" ht="16" x14ac:dyDescent="0.4">
      <c r="B93" s="103" t="e">
        <f>VLOOKUP(C93,[1]!Companies[#Data],3,FALSE)</f>
        <v>#REF!</v>
      </c>
      <c r="C93" t="s">
        <v>664</v>
      </c>
      <c r="D93" s="331" t="s">
        <v>641</v>
      </c>
      <c r="E93" s="331" t="s">
        <v>711</v>
      </c>
      <c r="F93" s="331" t="s">
        <v>380</v>
      </c>
      <c r="G93" s="331" t="s">
        <v>380</v>
      </c>
      <c r="H93" s="331"/>
      <c r="I93" s="331" t="s">
        <v>566</v>
      </c>
      <c r="J93" s="392">
        <v>235452383</v>
      </c>
      <c r="K93" s="331" t="s">
        <v>380</v>
      </c>
    </row>
    <row r="94" spans="2:11" s="103" customFormat="1" ht="16" x14ac:dyDescent="0.4">
      <c r="B94" s="103" t="e">
        <f>VLOOKUP(C94,[1]!Companies[#Data],3,FALSE)</f>
        <v>#REF!</v>
      </c>
      <c r="C94" t="s">
        <v>664</v>
      </c>
      <c r="D94" s="331" t="s">
        <v>641</v>
      </c>
      <c r="E94" s="331" t="s">
        <v>709</v>
      </c>
      <c r="F94" s="331" t="s">
        <v>380</v>
      </c>
      <c r="G94" s="331" t="s">
        <v>380</v>
      </c>
      <c r="H94" s="331"/>
      <c r="I94" s="331" t="s">
        <v>566</v>
      </c>
      <c r="J94" s="392">
        <v>1241173</v>
      </c>
      <c r="K94" s="331" t="s">
        <v>380</v>
      </c>
    </row>
    <row r="95" spans="2:11" s="103" customFormat="1" ht="16" x14ac:dyDescent="0.4">
      <c r="B95" s="103" t="e">
        <f>VLOOKUP(C95,[1]!Companies[#Data],3,FALSE)</f>
        <v>#REF!</v>
      </c>
      <c r="C95" t="s">
        <v>664</v>
      </c>
      <c r="D95" s="331" t="s">
        <v>641</v>
      </c>
      <c r="E95" s="331" t="s">
        <v>714</v>
      </c>
      <c r="F95" s="331" t="s">
        <v>380</v>
      </c>
      <c r="G95" s="331" t="s">
        <v>380</v>
      </c>
      <c r="H95" s="331"/>
      <c r="I95" s="331" t="s">
        <v>566</v>
      </c>
      <c r="J95" s="392">
        <v>51132172</v>
      </c>
      <c r="K95" s="331" t="s">
        <v>380</v>
      </c>
    </row>
    <row r="96" spans="2:11" s="103" customFormat="1" ht="16" x14ac:dyDescent="0.4">
      <c r="B96" s="103" t="e">
        <f>VLOOKUP(C96,[1]!Companies[#Data],3,FALSE)</f>
        <v>#REF!</v>
      </c>
      <c r="C96" t="s">
        <v>664</v>
      </c>
      <c r="D96" s="331" t="s">
        <v>641</v>
      </c>
      <c r="E96" s="331" t="s">
        <v>713</v>
      </c>
      <c r="F96" s="331" t="s">
        <v>380</v>
      </c>
      <c r="G96" s="331" t="s">
        <v>380</v>
      </c>
      <c r="H96" s="331"/>
      <c r="I96" s="331" t="s">
        <v>566</v>
      </c>
      <c r="J96" s="392">
        <v>158094458</v>
      </c>
      <c r="K96" s="331" t="s">
        <v>380</v>
      </c>
    </row>
    <row r="97" spans="2:11" s="103" customFormat="1" ht="16" x14ac:dyDescent="0.4">
      <c r="B97" s="103" t="e">
        <f>VLOOKUP(C97,[1]!Companies[#Data],3,FALSE)</f>
        <v>#REF!</v>
      </c>
      <c r="C97" t="s">
        <v>664</v>
      </c>
      <c r="D97" s="331" t="s">
        <v>647</v>
      </c>
      <c r="E97" s="331" t="s">
        <v>730</v>
      </c>
      <c r="F97" s="331" t="s">
        <v>380</v>
      </c>
      <c r="G97" s="331" t="s">
        <v>380</v>
      </c>
      <c r="H97" s="331"/>
      <c r="I97" s="331" t="s">
        <v>566</v>
      </c>
      <c r="J97" s="392">
        <v>427738555.56999999</v>
      </c>
      <c r="K97" s="331" t="s">
        <v>380</v>
      </c>
    </row>
    <row r="98" spans="2:11" s="103" customFormat="1" ht="16" x14ac:dyDescent="0.4">
      <c r="B98" s="103" t="e">
        <f>VLOOKUP(C98,[1]!Companies[#Data],3,FALSE)</f>
        <v>#REF!</v>
      </c>
      <c r="C98" s="394" t="s">
        <v>664</v>
      </c>
      <c r="D98" s="331" t="s">
        <v>647</v>
      </c>
      <c r="E98" s="331" t="s">
        <v>732</v>
      </c>
      <c r="F98" s="331" t="s">
        <v>380</v>
      </c>
      <c r="G98" s="331" t="s">
        <v>380</v>
      </c>
      <c r="H98" s="331"/>
      <c r="I98" s="331" t="s">
        <v>566</v>
      </c>
      <c r="J98" s="392">
        <v>572143512</v>
      </c>
      <c r="K98" s="331" t="s">
        <v>380</v>
      </c>
    </row>
    <row r="99" spans="2:11" s="103" customFormat="1" ht="16" x14ac:dyDescent="0.4">
      <c r="B99" s="103" t="e">
        <f>VLOOKUP(C99,[1]!Companies[#Data],3,FALSE)</f>
        <v>#REF!</v>
      </c>
      <c r="C99" t="s">
        <v>666</v>
      </c>
      <c r="D99" s="331" t="s">
        <v>643</v>
      </c>
      <c r="E99" s="331" t="s">
        <v>717</v>
      </c>
      <c r="F99" s="331" t="s">
        <v>380</v>
      </c>
      <c r="G99" s="331" t="s">
        <v>380</v>
      </c>
      <c r="H99" s="331"/>
      <c r="I99" s="331" t="s">
        <v>566</v>
      </c>
      <c r="J99" s="392">
        <v>22527909215.049999</v>
      </c>
      <c r="K99" s="331" t="s">
        <v>380</v>
      </c>
    </row>
    <row r="100" spans="2:11" s="103" customFormat="1" ht="16" x14ac:dyDescent="0.4">
      <c r="B100" s="103" t="e">
        <f>VLOOKUP(C100,[1]!Companies[#Data],3,FALSE)</f>
        <v>#REF!</v>
      </c>
      <c r="C100" t="s">
        <v>666</v>
      </c>
      <c r="D100" s="331" t="s">
        <v>643</v>
      </c>
      <c r="E100" s="331" t="s">
        <v>719</v>
      </c>
      <c r="F100" s="331" t="s">
        <v>380</v>
      </c>
      <c r="G100" s="331" t="s">
        <v>380</v>
      </c>
      <c r="H100" s="331"/>
      <c r="I100" s="331" t="s">
        <v>566</v>
      </c>
      <c r="J100" s="392">
        <v>3677698417.1620002</v>
      </c>
      <c r="K100" s="331" t="s">
        <v>380</v>
      </c>
    </row>
    <row r="101" spans="2:11" s="103" customFormat="1" ht="16" x14ac:dyDescent="0.4">
      <c r="B101" s="103" t="e">
        <f>VLOOKUP(C101,[1]!Companies[#Data],3,FALSE)</f>
        <v>#REF!</v>
      </c>
      <c r="C101" t="s">
        <v>666</v>
      </c>
      <c r="D101" s="331" t="s">
        <v>643</v>
      </c>
      <c r="E101" s="331" t="s">
        <v>721</v>
      </c>
      <c r="F101" s="331" t="s">
        <v>380</v>
      </c>
      <c r="G101" s="331" t="s">
        <v>380</v>
      </c>
      <c r="H101" s="331"/>
      <c r="I101" s="331" t="s">
        <v>566</v>
      </c>
      <c r="J101" s="392">
        <v>531519164</v>
      </c>
      <c r="K101" s="331" t="s">
        <v>380</v>
      </c>
    </row>
    <row r="102" spans="2:11" s="103" customFormat="1" ht="16" x14ac:dyDescent="0.4">
      <c r="B102" s="103" t="e">
        <f>VLOOKUP(C102,[1]!Companies[#Data],3,FALSE)</f>
        <v>#REF!</v>
      </c>
      <c r="C102" t="s">
        <v>666</v>
      </c>
      <c r="D102" s="331" t="s">
        <v>641</v>
      </c>
      <c r="E102" s="331" t="s">
        <v>707</v>
      </c>
      <c r="F102" s="331" t="s">
        <v>380</v>
      </c>
      <c r="G102" s="331" t="s">
        <v>380</v>
      </c>
      <c r="H102" s="331"/>
      <c r="I102" s="331" t="s">
        <v>566</v>
      </c>
      <c r="J102" s="392">
        <v>1468941347.4100001</v>
      </c>
      <c r="K102" s="331" t="s">
        <v>380</v>
      </c>
    </row>
    <row r="103" spans="2:11" s="103" customFormat="1" ht="16" x14ac:dyDescent="0.4">
      <c r="B103" s="103" t="e">
        <f>VLOOKUP(C103,[1]!Companies[#Data],3,FALSE)</f>
        <v>#REF!</v>
      </c>
      <c r="C103" t="s">
        <v>666</v>
      </c>
      <c r="D103" s="331" t="s">
        <v>641</v>
      </c>
      <c r="E103" s="331" t="s">
        <v>709</v>
      </c>
      <c r="F103" s="331" t="s">
        <v>380</v>
      </c>
      <c r="G103" s="331" t="s">
        <v>380</v>
      </c>
      <c r="H103" s="331"/>
      <c r="I103" s="331" t="s">
        <v>566</v>
      </c>
      <c r="J103" s="392">
        <v>4874811</v>
      </c>
      <c r="K103" s="331" t="s">
        <v>380</v>
      </c>
    </row>
    <row r="104" spans="2:11" s="103" customFormat="1" ht="16" x14ac:dyDescent="0.4">
      <c r="B104" s="103" t="e">
        <f>VLOOKUP(C104,[1]!Companies[#Data],3,FALSE)</f>
        <v>#REF!</v>
      </c>
      <c r="C104" t="s">
        <v>666</v>
      </c>
      <c r="D104" s="331" t="s">
        <v>641</v>
      </c>
      <c r="E104" s="331" t="s">
        <v>712</v>
      </c>
      <c r="F104" s="331" t="s">
        <v>380</v>
      </c>
      <c r="G104" s="331" t="s">
        <v>380</v>
      </c>
      <c r="H104" s="331"/>
      <c r="I104" s="331" t="s">
        <v>566</v>
      </c>
      <c r="J104" s="392">
        <v>1110098287.98</v>
      </c>
      <c r="K104" s="331" t="s">
        <v>380</v>
      </c>
    </row>
    <row r="105" spans="2:11" s="103" customFormat="1" ht="16" x14ac:dyDescent="0.4">
      <c r="B105" s="103" t="e">
        <f>VLOOKUP(C105,[1]!Companies[#Data],3,FALSE)</f>
        <v>#REF!</v>
      </c>
      <c r="C105" t="s">
        <v>666</v>
      </c>
      <c r="D105" s="331" t="s">
        <v>641</v>
      </c>
      <c r="E105" s="331" t="s">
        <v>714</v>
      </c>
      <c r="F105" s="331" t="s">
        <v>380</v>
      </c>
      <c r="G105" s="331" t="s">
        <v>380</v>
      </c>
      <c r="H105" s="331"/>
      <c r="I105" s="331" t="s">
        <v>566</v>
      </c>
      <c r="J105" s="392">
        <v>81145003</v>
      </c>
      <c r="K105" s="331" t="s">
        <v>380</v>
      </c>
    </row>
    <row r="106" spans="2:11" s="103" customFormat="1" ht="16" x14ac:dyDescent="0.4">
      <c r="B106" s="103" t="e">
        <f>VLOOKUP(C106,[1]!Companies[#Data],3,FALSE)</f>
        <v>#REF!</v>
      </c>
      <c r="C106" t="s">
        <v>666</v>
      </c>
      <c r="D106" s="331" t="s">
        <v>641</v>
      </c>
      <c r="E106" s="331" t="s">
        <v>713</v>
      </c>
      <c r="F106" s="331" t="s">
        <v>380</v>
      </c>
      <c r="G106" s="331" t="s">
        <v>380</v>
      </c>
      <c r="H106" s="331"/>
      <c r="I106" s="331" t="s">
        <v>566</v>
      </c>
      <c r="J106" s="392">
        <v>443800142</v>
      </c>
      <c r="K106" s="331" t="s">
        <v>380</v>
      </c>
    </row>
    <row r="107" spans="2:11" s="103" customFormat="1" ht="16" x14ac:dyDescent="0.4">
      <c r="B107" s="103" t="e">
        <f>VLOOKUP(C107,[1]!Companies[#Data],3,FALSE)</f>
        <v>#REF!</v>
      </c>
      <c r="C107" s="394" t="s">
        <v>666</v>
      </c>
      <c r="D107" s="331" t="s">
        <v>736</v>
      </c>
      <c r="E107" s="331" t="s">
        <v>730</v>
      </c>
      <c r="F107" s="331" t="s">
        <v>380</v>
      </c>
      <c r="G107" s="331" t="s">
        <v>380</v>
      </c>
      <c r="H107" s="331"/>
      <c r="I107" s="331" t="s">
        <v>566</v>
      </c>
      <c r="J107" s="392">
        <v>119908851.54000001</v>
      </c>
      <c r="K107" s="331" t="s">
        <v>380</v>
      </c>
    </row>
    <row r="108" spans="2:11" s="103" customFormat="1" ht="16" x14ac:dyDescent="0.4">
      <c r="B108" s="103" t="e">
        <f>VLOOKUP(C108,[1]!Companies[#Data],3,FALSE)</f>
        <v>#REF!</v>
      </c>
      <c r="C108" t="s">
        <v>667</v>
      </c>
      <c r="D108" s="331" t="s">
        <v>641</v>
      </c>
      <c r="E108" s="331" t="s">
        <v>705</v>
      </c>
      <c r="F108" s="331" t="s">
        <v>380</v>
      </c>
      <c r="G108" s="331" t="s">
        <v>380</v>
      </c>
      <c r="H108" s="331"/>
      <c r="I108" s="331" t="s">
        <v>566</v>
      </c>
      <c r="J108" s="392">
        <v>4122868733.27</v>
      </c>
      <c r="K108" s="331" t="s">
        <v>380</v>
      </c>
    </row>
    <row r="109" spans="2:11" s="103" customFormat="1" ht="16" x14ac:dyDescent="0.4">
      <c r="B109" s="103" t="e">
        <f>VLOOKUP(C109,[1]!Companies[#Data],3,FALSE)</f>
        <v>#REF!</v>
      </c>
      <c r="C109" t="s">
        <v>667</v>
      </c>
      <c r="D109" s="331" t="s">
        <v>641</v>
      </c>
      <c r="E109" s="331" t="s">
        <v>707</v>
      </c>
      <c r="F109" s="331" t="s">
        <v>380</v>
      </c>
      <c r="G109" s="331" t="s">
        <v>380</v>
      </c>
      <c r="H109" s="331"/>
      <c r="I109" s="331" t="s">
        <v>566</v>
      </c>
      <c r="J109" s="392">
        <v>535638697.47000003</v>
      </c>
      <c r="K109" s="331" t="s">
        <v>380</v>
      </c>
    </row>
    <row r="110" spans="2:11" s="103" customFormat="1" ht="16" x14ac:dyDescent="0.4">
      <c r="B110" s="103" t="e">
        <f>VLOOKUP(C110,[1]!Companies[#Data],3,FALSE)</f>
        <v>#REF!</v>
      </c>
      <c r="C110" t="s">
        <v>667</v>
      </c>
      <c r="D110" s="331" t="s">
        <v>652</v>
      </c>
      <c r="E110" s="331" t="s">
        <v>730</v>
      </c>
      <c r="F110" s="331" t="s">
        <v>380</v>
      </c>
      <c r="G110" s="331" t="s">
        <v>380</v>
      </c>
      <c r="H110" s="331"/>
      <c r="I110" s="331" t="s">
        <v>566</v>
      </c>
      <c r="J110" s="392">
        <v>177254549</v>
      </c>
      <c r="K110" s="331" t="s">
        <v>380</v>
      </c>
    </row>
    <row r="111" spans="2:11" s="103" customFormat="1" ht="16" x14ac:dyDescent="0.4">
      <c r="B111" s="103" t="e">
        <f>VLOOKUP(C111,[1]!Companies[#Data],3,FALSE)</f>
        <v>#REF!</v>
      </c>
      <c r="C111" t="s">
        <v>667</v>
      </c>
      <c r="D111" s="331" t="s">
        <v>654</v>
      </c>
      <c r="E111" s="331" t="s">
        <v>730</v>
      </c>
      <c r="F111" s="331" t="s">
        <v>380</v>
      </c>
      <c r="G111" s="331" t="s">
        <v>380</v>
      </c>
      <c r="H111" s="331"/>
      <c r="I111" s="331" t="s">
        <v>566</v>
      </c>
      <c r="J111" s="392">
        <v>55905657</v>
      </c>
      <c r="K111" s="331" t="s">
        <v>380</v>
      </c>
    </row>
    <row r="112" spans="2:11" s="103" customFormat="1" ht="16" x14ac:dyDescent="0.4">
      <c r="B112" s="103" t="e">
        <f>VLOOKUP(C112,[1]!Companies[#Data],3,FALSE)</f>
        <v>#REF!</v>
      </c>
      <c r="C112" t="s">
        <v>667</v>
      </c>
      <c r="D112" s="331" t="s">
        <v>646</v>
      </c>
      <c r="E112" s="331" t="s">
        <v>730</v>
      </c>
      <c r="F112" s="331" t="s">
        <v>380</v>
      </c>
      <c r="G112" s="331" t="s">
        <v>380</v>
      </c>
      <c r="H112" s="331"/>
      <c r="I112" s="331" t="s">
        <v>566</v>
      </c>
      <c r="J112" s="392">
        <v>58834012</v>
      </c>
      <c r="K112" s="331" t="s">
        <v>380</v>
      </c>
    </row>
    <row r="113" spans="2:11" s="103" customFormat="1" ht="15" x14ac:dyDescent="0.4">
      <c r="B113" s="103" t="e">
        <f>VLOOKUP(C113,[1]!Companies[#Data],3,FALSE)</f>
        <v>#REF!</v>
      </c>
      <c r="C113" s="331" t="s">
        <v>668</v>
      </c>
      <c r="D113" s="331" t="s">
        <v>643</v>
      </c>
      <c r="E113" s="331" t="s">
        <v>717</v>
      </c>
      <c r="F113" s="331" t="s">
        <v>380</v>
      </c>
      <c r="G113" s="331" t="s">
        <v>380</v>
      </c>
      <c r="H113" s="331"/>
      <c r="I113" s="331" t="s">
        <v>566</v>
      </c>
      <c r="J113" s="392">
        <v>792142350</v>
      </c>
      <c r="K113" s="331" t="s">
        <v>380</v>
      </c>
    </row>
    <row r="114" spans="2:11" s="103" customFormat="1" ht="15" x14ac:dyDescent="0.4">
      <c r="B114" s="103" t="e">
        <f>VLOOKUP(C114,[1]!Companies[#Data],3,FALSE)</f>
        <v>#REF!</v>
      </c>
      <c r="C114" s="331" t="s">
        <v>668</v>
      </c>
      <c r="D114" s="331" t="s">
        <v>643</v>
      </c>
      <c r="E114" s="331" t="s">
        <v>719</v>
      </c>
      <c r="F114" s="331" t="s">
        <v>380</v>
      </c>
      <c r="G114" s="331" t="s">
        <v>380</v>
      </c>
      <c r="H114" s="331"/>
      <c r="I114" s="331" t="s">
        <v>566</v>
      </c>
      <c r="J114" s="392">
        <v>129330000</v>
      </c>
      <c r="K114" s="331" t="s">
        <v>380</v>
      </c>
    </row>
    <row r="115" spans="2:11" s="103" customFormat="1" ht="15" x14ac:dyDescent="0.4">
      <c r="B115" s="103" t="e">
        <f>VLOOKUP(C115,[1]!Companies[#Data],3,FALSE)</f>
        <v>#REF!</v>
      </c>
      <c r="C115" s="331" t="s">
        <v>668</v>
      </c>
      <c r="D115" s="331" t="s">
        <v>643</v>
      </c>
      <c r="E115" s="331" t="s">
        <v>721</v>
      </c>
      <c r="F115" s="331" t="s">
        <v>380</v>
      </c>
      <c r="G115" s="331" t="s">
        <v>380</v>
      </c>
      <c r="H115" s="331"/>
      <c r="I115" s="331" t="s">
        <v>566</v>
      </c>
      <c r="J115" s="392">
        <v>281749350</v>
      </c>
      <c r="K115" s="331" t="s">
        <v>380</v>
      </c>
    </row>
    <row r="116" spans="2:11" s="103" customFormat="1" ht="15" x14ac:dyDescent="0.4">
      <c r="B116" s="103" t="e">
        <f>VLOOKUP(C116,[1]!Companies[#Data],3,FALSE)</f>
        <v>#REF!</v>
      </c>
      <c r="C116" s="331" t="s">
        <v>668</v>
      </c>
      <c r="D116" s="331" t="s">
        <v>643</v>
      </c>
      <c r="E116" s="331" t="s">
        <v>723</v>
      </c>
      <c r="F116" s="331" t="s">
        <v>380</v>
      </c>
      <c r="G116" s="331" t="s">
        <v>380</v>
      </c>
      <c r="H116" s="331"/>
      <c r="I116" s="331" t="s">
        <v>566</v>
      </c>
      <c r="J116" s="392">
        <v>123521320</v>
      </c>
      <c r="K116" s="331" t="s">
        <v>380</v>
      </c>
    </row>
    <row r="117" spans="2:11" s="103" customFormat="1" ht="15" x14ac:dyDescent="0.4">
      <c r="B117" s="103" t="e">
        <f>VLOOKUP(C117,[1]!Companies[#Data],3,FALSE)</f>
        <v>#REF!</v>
      </c>
      <c r="C117" s="331" t="s">
        <v>668</v>
      </c>
      <c r="D117" s="331" t="s">
        <v>641</v>
      </c>
      <c r="E117" s="331" t="s">
        <v>705</v>
      </c>
      <c r="F117" s="331" t="s">
        <v>380</v>
      </c>
      <c r="G117" s="331" t="s">
        <v>380</v>
      </c>
      <c r="H117" s="331"/>
      <c r="I117" s="331" t="s">
        <v>566</v>
      </c>
      <c r="J117" s="392">
        <v>1106507277</v>
      </c>
      <c r="K117" s="331" t="s">
        <v>380</v>
      </c>
    </row>
    <row r="118" spans="2:11" s="103" customFormat="1" ht="16" x14ac:dyDescent="0.4">
      <c r="B118" s="103" t="e">
        <f>VLOOKUP(C118,[1]!Companies[#Data],3,FALSE)</f>
        <v>#REF!</v>
      </c>
      <c r="C118" t="s">
        <v>669</v>
      </c>
      <c r="D118" s="331" t="s">
        <v>644</v>
      </c>
      <c r="E118" s="331" t="s">
        <v>725</v>
      </c>
      <c r="F118" s="331" t="s">
        <v>380</v>
      </c>
      <c r="G118" s="331" t="s">
        <v>380</v>
      </c>
      <c r="H118" s="331"/>
      <c r="I118" s="331" t="s">
        <v>566</v>
      </c>
      <c r="J118" s="392">
        <v>171906136.1534</v>
      </c>
      <c r="K118" s="331" t="s">
        <v>380</v>
      </c>
    </row>
    <row r="119" spans="2:11" s="103" customFormat="1" ht="16" x14ac:dyDescent="0.4">
      <c r="B119" s="103" t="e">
        <f>VLOOKUP(C119,[1]!Companies[#Data],3,FALSE)</f>
        <v>#REF!</v>
      </c>
      <c r="C119" t="s">
        <v>669</v>
      </c>
      <c r="D119" s="331" t="s">
        <v>644</v>
      </c>
      <c r="E119" s="331" t="s">
        <v>729</v>
      </c>
      <c r="F119" s="331" t="s">
        <v>380</v>
      </c>
      <c r="G119" s="331" t="s">
        <v>380</v>
      </c>
      <c r="H119" s="331"/>
      <c r="I119" s="331" t="s">
        <v>566</v>
      </c>
      <c r="J119" s="392">
        <v>635497266.24119997</v>
      </c>
      <c r="K119" s="331" t="s">
        <v>380</v>
      </c>
    </row>
    <row r="120" spans="2:11" s="103" customFormat="1" ht="16" x14ac:dyDescent="0.4">
      <c r="B120" s="103" t="e">
        <f>VLOOKUP(C120,[1]!Companies[#Data],3,FALSE)</f>
        <v>#REF!</v>
      </c>
      <c r="C120" s="394" t="s">
        <v>669</v>
      </c>
      <c r="D120" s="331" t="s">
        <v>641</v>
      </c>
      <c r="E120" s="331" t="s">
        <v>707</v>
      </c>
      <c r="F120" s="331" t="s">
        <v>380</v>
      </c>
      <c r="G120" s="331" t="s">
        <v>380</v>
      </c>
      <c r="H120" s="331"/>
      <c r="I120" s="331" t="s">
        <v>566</v>
      </c>
      <c r="J120" s="392">
        <v>322324370.24828899</v>
      </c>
      <c r="K120" s="331" t="s">
        <v>380</v>
      </c>
    </row>
    <row r="121" spans="2:11" s="103" customFormat="1" ht="16" x14ac:dyDescent="0.4">
      <c r="B121" s="103" t="e">
        <f>VLOOKUP(C121,[1]!Companies[#Data],3,FALSE)</f>
        <v>#REF!</v>
      </c>
      <c r="C121" t="s">
        <v>670</v>
      </c>
      <c r="D121" s="331" t="s">
        <v>641</v>
      </c>
      <c r="E121" s="331" t="s">
        <v>705</v>
      </c>
      <c r="F121" s="331" t="s">
        <v>380</v>
      </c>
      <c r="G121" s="331" t="s">
        <v>380</v>
      </c>
      <c r="H121" s="331"/>
      <c r="I121" s="331" t="s">
        <v>566</v>
      </c>
      <c r="J121" s="392">
        <v>39840623173.970001</v>
      </c>
      <c r="K121" s="331" t="s">
        <v>380</v>
      </c>
    </row>
    <row r="122" spans="2:11" s="103" customFormat="1" ht="16" x14ac:dyDescent="0.4">
      <c r="B122" s="103" t="e">
        <f>VLOOKUP(C122,[1]!Companies[#Data],3,FALSE)</f>
        <v>#REF!</v>
      </c>
      <c r="C122" t="s">
        <v>672</v>
      </c>
      <c r="D122" s="331" t="s">
        <v>643</v>
      </c>
      <c r="E122" s="331" t="s">
        <v>717</v>
      </c>
      <c r="F122" s="331" t="s">
        <v>380</v>
      </c>
      <c r="G122" s="331" t="s">
        <v>380</v>
      </c>
      <c r="H122" s="331"/>
      <c r="I122" s="331" t="s">
        <v>566</v>
      </c>
      <c r="J122" s="392">
        <v>5045684858.1000004</v>
      </c>
      <c r="K122" s="331" t="s">
        <v>380</v>
      </c>
    </row>
    <row r="123" spans="2:11" s="103" customFormat="1" ht="16" x14ac:dyDescent="0.4">
      <c r="B123" s="103" t="e">
        <f>VLOOKUP(C123,[1]!Companies[#Data],3,FALSE)</f>
        <v>#REF!</v>
      </c>
      <c r="C123" t="s">
        <v>672</v>
      </c>
      <c r="D123" s="331" t="s">
        <v>643</v>
      </c>
      <c r="E123" s="331" t="s">
        <v>719</v>
      </c>
      <c r="F123" s="331" t="s">
        <v>380</v>
      </c>
      <c r="G123" s="331" t="s">
        <v>380</v>
      </c>
      <c r="H123" s="331"/>
      <c r="I123" s="331" t="s">
        <v>566</v>
      </c>
      <c r="J123" s="392">
        <v>1115329996.3099999</v>
      </c>
      <c r="K123" s="331" t="s">
        <v>380</v>
      </c>
    </row>
    <row r="124" spans="2:11" s="103" customFormat="1" ht="16" x14ac:dyDescent="0.4">
      <c r="B124" s="103" t="e">
        <f>VLOOKUP(C124,[1]!Companies[#Data],3,FALSE)</f>
        <v>#REF!</v>
      </c>
      <c r="C124" t="s">
        <v>672</v>
      </c>
      <c r="D124" s="331" t="s">
        <v>643</v>
      </c>
      <c r="E124" s="331" t="s">
        <v>722</v>
      </c>
      <c r="F124" s="331" t="s">
        <v>380</v>
      </c>
      <c r="G124" s="331" t="s">
        <v>380</v>
      </c>
      <c r="H124" s="331"/>
      <c r="I124" s="331" t="s">
        <v>566</v>
      </c>
      <c r="J124" s="392">
        <v>88177897.5</v>
      </c>
      <c r="K124" s="331" t="s">
        <v>380</v>
      </c>
    </row>
    <row r="125" spans="2:11" s="103" customFormat="1" ht="16" x14ac:dyDescent="0.4">
      <c r="B125" s="103" t="e">
        <f>VLOOKUP(C125,[1]!Companies[#Data],3,FALSE)</f>
        <v>#REF!</v>
      </c>
      <c r="C125" t="s">
        <v>672</v>
      </c>
      <c r="D125" s="331" t="s">
        <v>641</v>
      </c>
      <c r="E125" s="331" t="s">
        <v>707</v>
      </c>
      <c r="F125" s="331" t="s">
        <v>380</v>
      </c>
      <c r="G125" s="331" t="s">
        <v>380</v>
      </c>
      <c r="H125" s="331"/>
      <c r="I125" s="331" t="s">
        <v>566</v>
      </c>
      <c r="J125" s="392">
        <v>346707711.76999998</v>
      </c>
      <c r="K125" s="331" t="s">
        <v>380</v>
      </c>
    </row>
    <row r="126" spans="2:11" s="103" customFormat="1" ht="16" x14ac:dyDescent="0.4">
      <c r="B126" s="103" t="e">
        <f>VLOOKUP(C126,[1]!Companies[#Data],3,FALSE)</f>
        <v>#REF!</v>
      </c>
      <c r="C126" t="s">
        <v>672</v>
      </c>
      <c r="D126" s="331" t="s">
        <v>737</v>
      </c>
      <c r="E126" s="331" t="s">
        <v>711</v>
      </c>
      <c r="F126" s="331" t="s">
        <v>380</v>
      </c>
      <c r="G126" s="331" t="s">
        <v>380</v>
      </c>
      <c r="H126" s="331"/>
      <c r="I126" s="331" t="s">
        <v>566</v>
      </c>
      <c r="J126" s="392">
        <v>342357368</v>
      </c>
      <c r="K126" s="331" t="s">
        <v>380</v>
      </c>
    </row>
    <row r="127" spans="2:11" s="103" customFormat="1" ht="16" x14ac:dyDescent="0.4">
      <c r="B127" s="103" t="e">
        <f>VLOOKUP(C127,[1]!Companies[#Data],3,FALSE)</f>
        <v>#REF!</v>
      </c>
      <c r="C127" t="s">
        <v>673</v>
      </c>
      <c r="D127" s="331" t="s">
        <v>641</v>
      </c>
      <c r="E127" s="331" t="s">
        <v>705</v>
      </c>
      <c r="F127" s="331" t="s">
        <v>380</v>
      </c>
      <c r="G127" s="331" t="s">
        <v>380</v>
      </c>
      <c r="H127" s="331"/>
      <c r="I127" s="331" t="s">
        <v>566</v>
      </c>
      <c r="J127" s="392">
        <v>2585097112.4699998</v>
      </c>
      <c r="K127" s="331" t="s">
        <v>380</v>
      </c>
    </row>
    <row r="128" spans="2:11" s="103" customFormat="1" ht="16" x14ac:dyDescent="0.4">
      <c r="B128" s="103" t="e">
        <f>VLOOKUP(C128,[1]!Companies[#Data],3,FALSE)</f>
        <v>#REF!</v>
      </c>
      <c r="C128" t="s">
        <v>673</v>
      </c>
      <c r="D128" s="331" t="s">
        <v>641</v>
      </c>
      <c r="E128" s="331" t="s">
        <v>707</v>
      </c>
      <c r="F128" s="331" t="s">
        <v>380</v>
      </c>
      <c r="G128" s="331" t="s">
        <v>380</v>
      </c>
      <c r="H128" s="331"/>
      <c r="I128" s="331" t="s">
        <v>566</v>
      </c>
      <c r="J128" s="392">
        <v>561785882.25999999</v>
      </c>
      <c r="K128" s="331" t="s">
        <v>380</v>
      </c>
    </row>
    <row r="129" spans="2:11" s="103" customFormat="1" ht="16" x14ac:dyDescent="0.4">
      <c r="B129" s="103" t="e">
        <f>VLOOKUP(C129,[1]!Companies[#Data],3,FALSE)</f>
        <v>#REF!</v>
      </c>
      <c r="C129" t="s">
        <v>673</v>
      </c>
      <c r="D129" s="331" t="s">
        <v>652</v>
      </c>
      <c r="E129" s="331" t="s">
        <v>730</v>
      </c>
      <c r="F129" s="331" t="s">
        <v>380</v>
      </c>
      <c r="G129" s="331" t="s">
        <v>380</v>
      </c>
      <c r="H129" s="331"/>
      <c r="I129" s="331" t="s">
        <v>566</v>
      </c>
      <c r="J129" s="392">
        <v>26327134.149999999</v>
      </c>
      <c r="K129" s="331" t="s">
        <v>380</v>
      </c>
    </row>
    <row r="130" spans="2:11" s="103" customFormat="1" ht="16" x14ac:dyDescent="0.4">
      <c r="B130" s="103" t="e">
        <f>VLOOKUP(C130,[1]!Companies[#Data],3,FALSE)</f>
        <v>#REF!</v>
      </c>
      <c r="C130" t="s">
        <v>673</v>
      </c>
      <c r="D130" s="331" t="s">
        <v>653</v>
      </c>
      <c r="E130" s="331" t="s">
        <v>730</v>
      </c>
      <c r="F130" s="331" t="s">
        <v>380</v>
      </c>
      <c r="G130" s="331" t="s">
        <v>380</v>
      </c>
      <c r="H130" s="331"/>
      <c r="I130" s="331" t="s">
        <v>566</v>
      </c>
      <c r="J130" s="392">
        <v>65919307.490000002</v>
      </c>
      <c r="K130" s="331" t="s">
        <v>380</v>
      </c>
    </row>
    <row r="131" spans="2:11" s="103" customFormat="1" ht="16" x14ac:dyDescent="0.4">
      <c r="B131" s="103" t="e">
        <f>VLOOKUP(C131,[1]!Companies[#Data],3,FALSE)</f>
        <v>#REF!</v>
      </c>
      <c r="C131" s="394" t="s">
        <v>673</v>
      </c>
      <c r="D131" s="331" t="s">
        <v>651</v>
      </c>
      <c r="E131" s="331" t="s">
        <v>730</v>
      </c>
      <c r="F131" s="331" t="s">
        <v>380</v>
      </c>
      <c r="G131" s="331" t="s">
        <v>380</v>
      </c>
      <c r="H131" s="331"/>
      <c r="I131" s="331" t="s">
        <v>566</v>
      </c>
      <c r="J131" s="392">
        <v>9343115.9100000001</v>
      </c>
      <c r="K131" s="331" t="s">
        <v>380</v>
      </c>
    </row>
    <row r="132" spans="2:11" s="103" customFormat="1" ht="16" x14ac:dyDescent="0.4">
      <c r="B132" s="103" t="e">
        <f>VLOOKUP(C132,[1]!Companies[#Data],3,FALSE)</f>
        <v>#REF!</v>
      </c>
      <c r="C132" t="s">
        <v>674</v>
      </c>
      <c r="D132" s="331" t="s">
        <v>641</v>
      </c>
      <c r="E132" s="331" t="s">
        <v>705</v>
      </c>
      <c r="F132" s="331" t="s">
        <v>380</v>
      </c>
      <c r="G132" s="331" t="s">
        <v>380</v>
      </c>
      <c r="H132" s="331"/>
      <c r="I132" s="331" t="s">
        <v>566</v>
      </c>
      <c r="J132" s="392">
        <v>3000000000</v>
      </c>
      <c r="K132" s="331" t="s">
        <v>380</v>
      </c>
    </row>
    <row r="133" spans="2:11" s="103" customFormat="1" ht="16" x14ac:dyDescent="0.4">
      <c r="B133" s="103" t="e">
        <f>VLOOKUP(C133,[1]!Companies[#Data],3,FALSE)</f>
        <v>#REF!</v>
      </c>
      <c r="C133" t="s">
        <v>674</v>
      </c>
      <c r="D133" s="331" t="s">
        <v>641</v>
      </c>
      <c r="E133" s="331" t="s">
        <v>707</v>
      </c>
      <c r="F133" s="331" t="s">
        <v>380</v>
      </c>
      <c r="G133" s="331" t="s">
        <v>380</v>
      </c>
      <c r="H133" s="331"/>
      <c r="I133" s="331" t="s">
        <v>566</v>
      </c>
      <c r="J133" s="392">
        <v>123086155.539768</v>
      </c>
      <c r="K133" s="331" t="s">
        <v>380</v>
      </c>
    </row>
    <row r="134" spans="2:11" s="103" customFormat="1" ht="15" x14ac:dyDescent="0.4">
      <c r="B134" s="103" t="e">
        <f>VLOOKUP(C134,[1]!Companies[#Data],3,FALSE)</f>
        <v>#REF!</v>
      </c>
      <c r="C134" s="331" t="s">
        <v>675</v>
      </c>
      <c r="D134" s="331" t="s">
        <v>643</v>
      </c>
      <c r="E134" s="331" t="s">
        <v>717</v>
      </c>
      <c r="F134" s="331" t="s">
        <v>380</v>
      </c>
      <c r="G134" s="331" t="s">
        <v>380</v>
      </c>
      <c r="H134" s="331"/>
      <c r="I134" s="331" t="s">
        <v>566</v>
      </c>
      <c r="J134" s="392">
        <v>663947738.15999997</v>
      </c>
      <c r="K134" s="331" t="s">
        <v>380</v>
      </c>
    </row>
    <row r="135" spans="2:11" s="103" customFormat="1" ht="15" x14ac:dyDescent="0.4">
      <c r="B135" s="103" t="e">
        <f>VLOOKUP(C135,[1]!Companies[#Data],3,FALSE)</f>
        <v>#REF!</v>
      </c>
      <c r="C135" s="331" t="s">
        <v>675</v>
      </c>
      <c r="D135" s="331" t="s">
        <v>643</v>
      </c>
      <c r="E135" s="331" t="s">
        <v>719</v>
      </c>
      <c r="F135" s="331" t="s">
        <v>380</v>
      </c>
      <c r="G135" s="331" t="s">
        <v>380</v>
      </c>
      <c r="H135" s="331"/>
      <c r="I135" s="331" t="s">
        <v>566</v>
      </c>
      <c r="J135" s="392">
        <v>110657956.36</v>
      </c>
      <c r="K135" s="331" t="s">
        <v>380</v>
      </c>
    </row>
    <row r="136" spans="2:11" s="103" customFormat="1" ht="15" x14ac:dyDescent="0.4">
      <c r="B136" s="103" t="e">
        <f>VLOOKUP(C136,[1]!Companies[#Data],3,FALSE)</f>
        <v>#REF!</v>
      </c>
      <c r="C136" s="331" t="s">
        <v>675</v>
      </c>
      <c r="D136" s="331" t="s">
        <v>643</v>
      </c>
      <c r="E136" s="331" t="s">
        <v>721</v>
      </c>
      <c r="F136" s="331" t="s">
        <v>380</v>
      </c>
      <c r="G136" s="331" t="s">
        <v>380</v>
      </c>
      <c r="H136" s="331"/>
      <c r="I136" s="331" t="s">
        <v>566</v>
      </c>
      <c r="J136" s="392">
        <v>132902840.40000001</v>
      </c>
      <c r="K136" s="331" t="s">
        <v>380</v>
      </c>
    </row>
    <row r="137" spans="2:11" s="103" customFormat="1" ht="15" x14ac:dyDescent="0.4">
      <c r="B137" s="103" t="e">
        <f>VLOOKUP(C137,[1]!Companies[#Data],3,FALSE)</f>
        <v>#REF!</v>
      </c>
      <c r="C137" s="331" t="s">
        <v>675</v>
      </c>
      <c r="D137" s="331" t="s">
        <v>643</v>
      </c>
      <c r="E137" s="331" t="s">
        <v>738</v>
      </c>
      <c r="F137" s="331" t="s">
        <v>380</v>
      </c>
      <c r="G137" s="331" t="s">
        <v>380</v>
      </c>
      <c r="H137" s="331"/>
      <c r="I137" s="331" t="s">
        <v>566</v>
      </c>
      <c r="J137" s="392">
        <v>600000</v>
      </c>
      <c r="K137" s="331" t="s">
        <v>380</v>
      </c>
    </row>
    <row r="138" spans="2:11" s="103" customFormat="1" ht="15" x14ac:dyDescent="0.4">
      <c r="B138" s="103" t="e">
        <f>VLOOKUP(C138,[1]!Companies[#Data],3,FALSE)</f>
        <v>#REF!</v>
      </c>
      <c r="C138" s="331" t="s">
        <v>675</v>
      </c>
      <c r="D138" s="331" t="s">
        <v>641</v>
      </c>
      <c r="E138" s="331" t="s">
        <v>707</v>
      </c>
      <c r="F138" s="331" t="s">
        <v>380</v>
      </c>
      <c r="G138" s="331" t="s">
        <v>380</v>
      </c>
      <c r="H138" s="331"/>
      <c r="I138" s="331" t="s">
        <v>566</v>
      </c>
      <c r="J138" s="392">
        <v>49727427</v>
      </c>
      <c r="K138" s="331" t="s">
        <v>380</v>
      </c>
    </row>
    <row r="139" spans="2:11" s="103" customFormat="1" ht="15" x14ac:dyDescent="0.4">
      <c r="B139" s="103" t="e">
        <f>VLOOKUP(C139,[1]!Companies[#Data],3,FALSE)</f>
        <v>#REF!</v>
      </c>
      <c r="C139" s="331" t="s">
        <v>675</v>
      </c>
      <c r="D139" s="331" t="s">
        <v>641</v>
      </c>
      <c r="E139" s="331" t="s">
        <v>711</v>
      </c>
      <c r="F139" s="331" t="s">
        <v>380</v>
      </c>
      <c r="G139" s="331" t="s">
        <v>380</v>
      </c>
      <c r="H139" s="331"/>
      <c r="I139" s="331" t="s">
        <v>566</v>
      </c>
      <c r="J139" s="392">
        <v>18409975</v>
      </c>
      <c r="K139" s="331" t="s">
        <v>380</v>
      </c>
    </row>
    <row r="140" spans="2:11" s="103" customFormat="1" ht="15" x14ac:dyDescent="0.4">
      <c r="B140" s="103" t="e">
        <f>VLOOKUP(C140,[1]!Companies[#Data],3,FALSE)</f>
        <v>#REF!</v>
      </c>
      <c r="C140" s="331" t="s">
        <v>675</v>
      </c>
      <c r="D140" s="331" t="s">
        <v>641</v>
      </c>
      <c r="E140" s="331" t="s">
        <v>714</v>
      </c>
      <c r="F140" s="331" t="s">
        <v>380</v>
      </c>
      <c r="G140" s="331" t="s">
        <v>380</v>
      </c>
      <c r="H140" s="331"/>
      <c r="I140" s="331" t="s">
        <v>566</v>
      </c>
      <c r="J140" s="392">
        <v>2083056</v>
      </c>
      <c r="K140" s="331" t="s">
        <v>380</v>
      </c>
    </row>
    <row r="141" spans="2:11" s="103" customFormat="1" ht="15" x14ac:dyDescent="0.4">
      <c r="B141" s="103" t="e">
        <f>VLOOKUP(C141,[1]!Companies[#Data],3,FALSE)</f>
        <v>#REF!</v>
      </c>
      <c r="C141" s="331" t="s">
        <v>675</v>
      </c>
      <c r="D141" s="331" t="s">
        <v>641</v>
      </c>
      <c r="E141" s="331" t="s">
        <v>713</v>
      </c>
      <c r="F141" s="331" t="s">
        <v>380</v>
      </c>
      <c r="G141" s="331" t="s">
        <v>380</v>
      </c>
      <c r="H141" s="331"/>
      <c r="I141" s="331" t="s">
        <v>566</v>
      </c>
      <c r="J141" s="392">
        <v>7379479</v>
      </c>
      <c r="K141" s="331" t="s">
        <v>380</v>
      </c>
    </row>
    <row r="142" spans="2:11" s="103" customFormat="1" ht="15" x14ac:dyDescent="0.4">
      <c r="B142" s="103" t="e">
        <f>VLOOKUP(C142,[1]!Companies[#Data],3,FALSE)</f>
        <v>#REF!</v>
      </c>
      <c r="C142" s="331" t="s">
        <v>675</v>
      </c>
      <c r="D142" s="331" t="s">
        <v>739</v>
      </c>
      <c r="E142" s="331" t="s">
        <v>730</v>
      </c>
      <c r="F142" s="331" t="s">
        <v>380</v>
      </c>
      <c r="G142" s="331" t="s">
        <v>380</v>
      </c>
      <c r="H142" s="331"/>
      <c r="I142" s="331" t="s">
        <v>566</v>
      </c>
      <c r="J142" s="392">
        <v>33197386.91</v>
      </c>
      <c r="K142" s="331" t="s">
        <v>380</v>
      </c>
    </row>
    <row r="143" spans="2:11" s="103" customFormat="1" ht="15" x14ac:dyDescent="0.4">
      <c r="B143" s="103" t="e">
        <f>VLOOKUP(C143,[1]!Companies[#Data],3,FALSE)</f>
        <v>#REF!</v>
      </c>
      <c r="C143" s="331" t="s">
        <v>676</v>
      </c>
      <c r="D143" s="331" t="s">
        <v>641</v>
      </c>
      <c r="E143" s="331" t="s">
        <v>705</v>
      </c>
      <c r="F143" s="331" t="s">
        <v>380</v>
      </c>
      <c r="G143" s="331" t="s">
        <v>380</v>
      </c>
      <c r="H143" s="331"/>
      <c r="I143" s="331" t="s">
        <v>566</v>
      </c>
      <c r="J143" s="392">
        <v>165828325.25</v>
      </c>
      <c r="K143" s="331" t="s">
        <v>380</v>
      </c>
    </row>
    <row r="144" spans="2:11" s="103" customFormat="1" ht="15" x14ac:dyDescent="0.4">
      <c r="B144" s="103" t="e">
        <f>VLOOKUP(C144,[1]!Companies[#Data],3,FALSE)</f>
        <v>#REF!</v>
      </c>
      <c r="C144" s="331" t="s">
        <v>676</v>
      </c>
      <c r="D144" s="331" t="s">
        <v>641</v>
      </c>
      <c r="E144" s="331" t="s">
        <v>707</v>
      </c>
      <c r="F144" s="331" t="s">
        <v>380</v>
      </c>
      <c r="G144" s="331" t="s">
        <v>380</v>
      </c>
      <c r="H144" s="331"/>
      <c r="I144" s="331" t="s">
        <v>566</v>
      </c>
      <c r="J144" s="392">
        <v>4250344.75</v>
      </c>
      <c r="K144" s="331" t="s">
        <v>380</v>
      </c>
    </row>
    <row r="145" spans="2:11" s="103" customFormat="1" ht="16" x14ac:dyDescent="0.4">
      <c r="B145" s="103" t="e">
        <f>VLOOKUP(C145,[1]!Companies[#Data],3,FALSE)</f>
        <v>#REF!</v>
      </c>
      <c r="C145" t="s">
        <v>677</v>
      </c>
      <c r="D145" s="331" t="s">
        <v>641</v>
      </c>
      <c r="E145" s="331" t="s">
        <v>705</v>
      </c>
      <c r="F145" s="331" t="s">
        <v>380</v>
      </c>
      <c r="G145" s="331" t="s">
        <v>380</v>
      </c>
      <c r="H145" s="331"/>
      <c r="I145" s="331" t="s">
        <v>566</v>
      </c>
      <c r="J145" s="392">
        <v>266449845.90000001</v>
      </c>
      <c r="K145" s="331" t="s">
        <v>380</v>
      </c>
    </row>
    <row r="146" spans="2:11" s="103" customFormat="1" ht="15" x14ac:dyDescent="0.4">
      <c r="B146" s="103" t="e">
        <f>VLOOKUP(C146,[1]!Companies[#Data],3,FALSE)</f>
        <v>#REF!</v>
      </c>
      <c r="C146" s="331" t="s">
        <v>677</v>
      </c>
      <c r="D146" s="331" t="s">
        <v>641</v>
      </c>
      <c r="E146" s="331" t="s">
        <v>707</v>
      </c>
      <c r="F146" s="331" t="s">
        <v>380</v>
      </c>
      <c r="G146" s="331" t="s">
        <v>380</v>
      </c>
      <c r="H146" s="331"/>
      <c r="I146" s="331" t="s">
        <v>566</v>
      </c>
      <c r="J146" s="392">
        <v>168315999.93000001</v>
      </c>
      <c r="K146" s="331" t="s">
        <v>380</v>
      </c>
    </row>
    <row r="147" spans="2:11" s="103" customFormat="1" ht="15" x14ac:dyDescent="0.4">
      <c r="B147" s="103" t="e">
        <f>VLOOKUP(C147,[1]!Companies[#Data],3,FALSE)</f>
        <v>#REF!</v>
      </c>
      <c r="C147" s="331" t="s">
        <v>677</v>
      </c>
      <c r="D147" s="331" t="s">
        <v>645</v>
      </c>
      <c r="E147" s="331" t="s">
        <v>730</v>
      </c>
      <c r="F147" s="331" t="s">
        <v>380</v>
      </c>
      <c r="G147" s="331" t="s">
        <v>380</v>
      </c>
      <c r="H147" s="331"/>
      <c r="I147" s="331" t="s">
        <v>566</v>
      </c>
      <c r="J147" s="392">
        <v>44820198.670000002</v>
      </c>
      <c r="K147" s="331" t="s">
        <v>380</v>
      </c>
    </row>
    <row r="148" spans="2:11" s="103" customFormat="1" ht="15" x14ac:dyDescent="0.4">
      <c r="B148" s="103" t="e">
        <f>VLOOKUP(C148,[1]!Companies[#Data],3,FALSE)</f>
        <v>#REF!</v>
      </c>
      <c r="C148" s="331" t="s">
        <v>677</v>
      </c>
      <c r="D148" s="331" t="s">
        <v>654</v>
      </c>
      <c r="E148" s="331" t="s">
        <v>730</v>
      </c>
      <c r="F148" s="331" t="s">
        <v>380</v>
      </c>
      <c r="G148" s="331" t="s">
        <v>380</v>
      </c>
      <c r="H148" s="331"/>
      <c r="I148" s="331" t="s">
        <v>566</v>
      </c>
      <c r="J148" s="392">
        <v>1271249.23</v>
      </c>
      <c r="K148" s="331" t="s">
        <v>380</v>
      </c>
    </row>
    <row r="149" spans="2:11" s="103" customFormat="1" ht="15" x14ac:dyDescent="0.4">
      <c r="B149" s="103" t="e">
        <f>VLOOKUP(C149,[1]!Companies[#Data],3,FALSE)</f>
        <v>#REF!</v>
      </c>
      <c r="C149" s="331" t="s">
        <v>677</v>
      </c>
      <c r="D149" s="331" t="s">
        <v>646</v>
      </c>
      <c r="E149" s="331" t="s">
        <v>730</v>
      </c>
      <c r="F149" s="331" t="s">
        <v>380</v>
      </c>
      <c r="G149" s="331" t="s">
        <v>380</v>
      </c>
      <c r="H149" s="331"/>
      <c r="I149" s="331" t="s">
        <v>566</v>
      </c>
      <c r="J149" s="392">
        <v>29747177.210000001</v>
      </c>
      <c r="K149" s="331" t="s">
        <v>380</v>
      </c>
    </row>
    <row r="150" spans="2:11" s="103" customFormat="1" ht="16" x14ac:dyDescent="0.4">
      <c r="B150" s="103" t="e">
        <f>VLOOKUP(C150,[1]!Companies[#Data],3,FALSE)</f>
        <v>#REF!</v>
      </c>
      <c r="C150" t="s">
        <v>678</v>
      </c>
      <c r="D150" s="331" t="s">
        <v>641</v>
      </c>
      <c r="E150" s="331" t="s">
        <v>705</v>
      </c>
      <c r="F150" s="331" t="s">
        <v>380</v>
      </c>
      <c r="G150" s="331" t="s">
        <v>380</v>
      </c>
      <c r="H150" s="331"/>
      <c r="I150" s="331" t="s">
        <v>566</v>
      </c>
      <c r="J150" s="392">
        <v>740356064</v>
      </c>
      <c r="K150" s="331" t="s">
        <v>380</v>
      </c>
    </row>
    <row r="151" spans="2:11" s="103" customFormat="1" ht="16" x14ac:dyDescent="0.4">
      <c r="B151" s="103" t="e">
        <f>VLOOKUP(C151,[1]!Companies[#Data],3,FALSE)</f>
        <v>#REF!</v>
      </c>
      <c r="C151" t="s">
        <v>678</v>
      </c>
      <c r="D151" s="331" t="s">
        <v>641</v>
      </c>
      <c r="E151" s="331" t="s">
        <v>707</v>
      </c>
      <c r="F151" s="331" t="s">
        <v>380</v>
      </c>
      <c r="G151" s="331" t="s">
        <v>380</v>
      </c>
      <c r="H151" s="331"/>
      <c r="I151" s="331" t="s">
        <v>566</v>
      </c>
      <c r="J151" s="392">
        <v>224949099.97</v>
      </c>
      <c r="K151" s="331" t="s">
        <v>380</v>
      </c>
    </row>
    <row r="152" spans="2:11" s="103" customFormat="1" ht="16" x14ac:dyDescent="0.4">
      <c r="B152" s="103" t="e">
        <f>VLOOKUP(C152,[1]!Companies[#Data],3,FALSE)</f>
        <v>#REF!</v>
      </c>
      <c r="C152" s="394" t="s">
        <v>679</v>
      </c>
      <c r="D152" s="331" t="s">
        <v>641</v>
      </c>
      <c r="E152" s="331" t="s">
        <v>707</v>
      </c>
      <c r="F152" s="331" t="s">
        <v>380</v>
      </c>
      <c r="G152" s="331" t="s">
        <v>380</v>
      </c>
      <c r="H152" s="331"/>
      <c r="I152" s="331" t="s">
        <v>566</v>
      </c>
      <c r="J152" s="392">
        <v>79524480.260000005</v>
      </c>
      <c r="K152" s="331" t="s">
        <v>380</v>
      </c>
    </row>
    <row r="153" spans="2:11" s="103" customFormat="1" ht="16" x14ac:dyDescent="0.4">
      <c r="B153" s="103" t="e">
        <f>VLOOKUP(C153,[1]!Companies[#Data],3,FALSE)</f>
        <v>#REF!</v>
      </c>
      <c r="C153" s="394" t="s">
        <v>679</v>
      </c>
      <c r="D153" s="331" t="s">
        <v>641</v>
      </c>
      <c r="E153" s="331" t="s">
        <v>714</v>
      </c>
      <c r="F153" s="331" t="s">
        <v>380</v>
      </c>
      <c r="G153" s="331" t="s">
        <v>380</v>
      </c>
      <c r="H153" s="331"/>
      <c r="I153" s="331" t="s">
        <v>566</v>
      </c>
      <c r="J153" s="392">
        <v>140073946.41</v>
      </c>
      <c r="K153" s="331" t="s">
        <v>380</v>
      </c>
    </row>
    <row r="154" spans="2:11" s="103" customFormat="1" ht="16" x14ac:dyDescent="0.4">
      <c r="B154" s="103" t="e">
        <f>VLOOKUP(C154,[1]!Companies[#Data],3,FALSE)</f>
        <v>#REF!</v>
      </c>
      <c r="C154" s="394" t="s">
        <v>679</v>
      </c>
      <c r="D154" s="331" t="s">
        <v>641</v>
      </c>
      <c r="E154" s="331" t="s">
        <v>713</v>
      </c>
      <c r="F154" s="331" t="s">
        <v>380</v>
      </c>
      <c r="G154" s="331" t="s">
        <v>380</v>
      </c>
      <c r="H154" s="331"/>
      <c r="I154" s="331" t="s">
        <v>566</v>
      </c>
      <c r="J154" s="392">
        <v>1490988</v>
      </c>
      <c r="K154" s="331" t="s">
        <v>380</v>
      </c>
    </row>
    <row r="155" spans="2:11" s="103" customFormat="1" ht="16" x14ac:dyDescent="0.4">
      <c r="B155" s="103" t="e">
        <f>VLOOKUP(C155,[1]!Companies[#Data],3,FALSE)</f>
        <v>#REF!</v>
      </c>
      <c r="C155" s="394" t="s">
        <v>679</v>
      </c>
      <c r="D155" s="331" t="s">
        <v>648</v>
      </c>
      <c r="E155" s="331" t="s">
        <v>730</v>
      </c>
      <c r="F155" s="331" t="s">
        <v>380</v>
      </c>
      <c r="G155" s="331" t="s">
        <v>380</v>
      </c>
      <c r="H155" s="331"/>
      <c r="I155" s="331" t="s">
        <v>566</v>
      </c>
      <c r="J155" s="392">
        <v>51595509</v>
      </c>
      <c r="K155" s="331" t="s">
        <v>380</v>
      </c>
    </row>
    <row r="156" spans="2:11" s="103" customFormat="1" ht="16" x14ac:dyDescent="0.4">
      <c r="B156" s="103" t="e">
        <f>VLOOKUP(C156,[1]!Companies[#Data],3,FALSE)</f>
        <v>#REF!</v>
      </c>
      <c r="C156" t="s">
        <v>681</v>
      </c>
      <c r="D156" s="331" t="s">
        <v>643</v>
      </c>
      <c r="E156" s="331" t="s">
        <v>717</v>
      </c>
      <c r="F156" s="331" t="s">
        <v>380</v>
      </c>
      <c r="G156" s="331" t="s">
        <v>380</v>
      </c>
      <c r="H156" s="331"/>
      <c r="I156" s="331" t="s">
        <v>566</v>
      </c>
      <c r="J156" s="392">
        <v>1500000</v>
      </c>
      <c r="K156" s="331" t="s">
        <v>380</v>
      </c>
    </row>
    <row r="157" spans="2:11" s="103" customFormat="1" ht="15" x14ac:dyDescent="0.4">
      <c r="B157" s="103" t="e">
        <f>VLOOKUP(C157,[1]!Companies[#Data],3,FALSE)</f>
        <v>#REF!</v>
      </c>
      <c r="C157" s="331" t="s">
        <v>681</v>
      </c>
      <c r="D157" s="331" t="s">
        <v>643</v>
      </c>
      <c r="E157" s="331" t="s">
        <v>722</v>
      </c>
      <c r="F157" s="331" t="s">
        <v>380</v>
      </c>
      <c r="G157" s="331" t="s">
        <v>380</v>
      </c>
      <c r="H157" s="331"/>
      <c r="I157" s="331" t="s">
        <v>566</v>
      </c>
      <c r="J157" s="392">
        <v>62800000</v>
      </c>
      <c r="K157" s="331" t="s">
        <v>380</v>
      </c>
    </row>
    <row r="158" spans="2:11" s="103" customFormat="1" ht="16" x14ac:dyDescent="0.4">
      <c r="B158" s="103" t="e">
        <f>VLOOKUP(C158,[1]!Companies[#Data],3,FALSE)</f>
        <v>#REF!</v>
      </c>
      <c r="C158" t="s">
        <v>681</v>
      </c>
      <c r="D158" s="331" t="s">
        <v>641</v>
      </c>
      <c r="E158" s="331" t="s">
        <v>707</v>
      </c>
      <c r="F158" s="331" t="s">
        <v>380</v>
      </c>
      <c r="G158" s="331" t="s">
        <v>380</v>
      </c>
      <c r="H158" s="331"/>
      <c r="I158" s="331" t="s">
        <v>566</v>
      </c>
      <c r="J158" s="392">
        <v>94319693</v>
      </c>
      <c r="K158" s="331" t="s">
        <v>380</v>
      </c>
    </row>
    <row r="159" spans="2:11" s="103" customFormat="1" ht="16" x14ac:dyDescent="0.4">
      <c r="B159" s="103" t="e">
        <f>VLOOKUP(C159,[1]!Companies[#Data],3,FALSE)</f>
        <v>#REF!</v>
      </c>
      <c r="C159" t="s">
        <v>681</v>
      </c>
      <c r="D159" s="331" t="s">
        <v>641</v>
      </c>
      <c r="E159" s="331" t="s">
        <v>711</v>
      </c>
      <c r="F159" s="331" t="s">
        <v>380</v>
      </c>
      <c r="G159" s="331" t="s">
        <v>380</v>
      </c>
      <c r="H159" s="331"/>
      <c r="I159" s="331" t="s">
        <v>566</v>
      </c>
      <c r="J159" s="392">
        <v>2289994145</v>
      </c>
      <c r="K159" s="331" t="s">
        <v>380</v>
      </c>
    </row>
    <row r="160" spans="2:11" s="103" customFormat="1" ht="15" x14ac:dyDescent="0.4">
      <c r="B160" s="103" t="e">
        <f>VLOOKUP(C160,[1]!Companies[#Data],3,FALSE)</f>
        <v>#REF!</v>
      </c>
      <c r="C160" s="331" t="s">
        <v>681</v>
      </c>
      <c r="D160" s="331" t="s">
        <v>641</v>
      </c>
      <c r="E160" s="331" t="s">
        <v>709</v>
      </c>
      <c r="F160" s="331" t="s">
        <v>380</v>
      </c>
      <c r="G160" s="331" t="s">
        <v>380</v>
      </c>
      <c r="H160" s="331"/>
      <c r="I160" s="331" t="s">
        <v>566</v>
      </c>
      <c r="J160" s="392">
        <v>1236641</v>
      </c>
      <c r="K160" s="331" t="s">
        <v>380</v>
      </c>
    </row>
    <row r="161" spans="2:11" s="103" customFormat="1" ht="16" x14ac:dyDescent="0.4">
      <c r="B161" s="103" t="e">
        <f>VLOOKUP(C161,[1]!Companies[#Data],3,FALSE)</f>
        <v>#REF!</v>
      </c>
      <c r="C161" t="s">
        <v>681</v>
      </c>
      <c r="D161" s="331" t="s">
        <v>641</v>
      </c>
      <c r="E161" s="331" t="s">
        <v>714</v>
      </c>
      <c r="F161" s="331" t="s">
        <v>380</v>
      </c>
      <c r="G161" s="331" t="s">
        <v>380</v>
      </c>
      <c r="H161" s="331"/>
      <c r="I161" s="331" t="s">
        <v>566</v>
      </c>
      <c r="J161" s="392">
        <v>49620588</v>
      </c>
      <c r="K161" s="331" t="s">
        <v>380</v>
      </c>
    </row>
    <row r="162" spans="2:11" s="103" customFormat="1" ht="16" x14ac:dyDescent="0.4">
      <c r="B162" s="103" t="e">
        <f>VLOOKUP(C162,[1]!Companies[#Data],3,FALSE)</f>
        <v>#REF!</v>
      </c>
      <c r="C162" t="s">
        <v>681</v>
      </c>
      <c r="D162" s="331" t="s">
        <v>641</v>
      </c>
      <c r="E162" s="331" t="s">
        <v>713</v>
      </c>
      <c r="F162" s="331" t="s">
        <v>380</v>
      </c>
      <c r="G162" s="331" t="s">
        <v>380</v>
      </c>
      <c r="H162" s="331"/>
      <c r="I162" s="331" t="s">
        <v>566</v>
      </c>
      <c r="J162" s="392">
        <v>194166705</v>
      </c>
      <c r="K162" s="331" t="s">
        <v>380</v>
      </c>
    </row>
    <row r="163" spans="2:11" s="103" customFormat="1" ht="16" x14ac:dyDescent="0.4">
      <c r="B163" s="103" t="e">
        <f>VLOOKUP(C163,[1]!Companies[#Data],3,FALSE)</f>
        <v>#REF!</v>
      </c>
      <c r="C163" t="s">
        <v>681</v>
      </c>
      <c r="D163" s="331" t="s">
        <v>737</v>
      </c>
      <c r="E163" s="331" t="s">
        <v>730</v>
      </c>
      <c r="F163" s="331" t="s">
        <v>380</v>
      </c>
      <c r="G163" s="331" t="s">
        <v>380</v>
      </c>
      <c r="H163" s="331"/>
      <c r="I163" s="331" t="s">
        <v>566</v>
      </c>
      <c r="J163" s="392">
        <v>87092246.280000001</v>
      </c>
      <c r="K163" s="331" t="s">
        <v>380</v>
      </c>
    </row>
    <row r="164" spans="2:11" s="103" customFormat="1" ht="16" x14ac:dyDescent="0.4">
      <c r="B164" s="103" t="e">
        <f>VLOOKUP(C164,[1]!Companies[#Data],3,FALSE)</f>
        <v>#REF!</v>
      </c>
      <c r="C164" t="s">
        <v>683</v>
      </c>
      <c r="D164" s="331" t="s">
        <v>641</v>
      </c>
      <c r="E164" s="331" t="s">
        <v>707</v>
      </c>
      <c r="F164" s="331" t="s">
        <v>380</v>
      </c>
      <c r="G164" s="331" t="s">
        <v>380</v>
      </c>
      <c r="H164" s="331"/>
      <c r="I164" s="331" t="s">
        <v>566</v>
      </c>
      <c r="J164" s="392">
        <v>23900018.149999999</v>
      </c>
      <c r="K164" s="331" t="s">
        <v>380</v>
      </c>
    </row>
    <row r="165" spans="2:11" s="103" customFormat="1" ht="16" x14ac:dyDescent="0.4">
      <c r="B165" s="103" t="e">
        <f>VLOOKUP(C165,[1]!Companies[#Data],3,FALSE)</f>
        <v>#REF!</v>
      </c>
      <c r="C165" t="s">
        <v>683</v>
      </c>
      <c r="D165" s="331" t="s">
        <v>654</v>
      </c>
      <c r="E165" s="331" t="s">
        <v>730</v>
      </c>
      <c r="F165" s="331" t="s">
        <v>380</v>
      </c>
      <c r="G165" s="331" t="s">
        <v>380</v>
      </c>
      <c r="H165" s="331"/>
      <c r="I165" s="331" t="s">
        <v>566</v>
      </c>
      <c r="J165" s="392">
        <v>3008036.11</v>
      </c>
      <c r="K165" s="331" t="s">
        <v>380</v>
      </c>
    </row>
    <row r="166" spans="2:11" s="103" customFormat="1" ht="16" x14ac:dyDescent="0.4">
      <c r="B166" s="103" t="e">
        <f>VLOOKUP(C166,[1]!Companies[#Data],3,FALSE)</f>
        <v>#REF!</v>
      </c>
      <c r="C166" t="s">
        <v>683</v>
      </c>
      <c r="D166" s="331" t="s">
        <v>646</v>
      </c>
      <c r="E166" s="331" t="s">
        <v>730</v>
      </c>
      <c r="F166" s="331" t="s">
        <v>380</v>
      </c>
      <c r="G166" s="331" t="s">
        <v>380</v>
      </c>
      <c r="H166" s="331"/>
      <c r="I166" s="331" t="s">
        <v>566</v>
      </c>
      <c r="J166" s="392">
        <v>236843.8</v>
      </c>
      <c r="K166" s="331" t="s">
        <v>380</v>
      </c>
    </row>
    <row r="167" spans="2:11" s="103" customFormat="1" ht="16" x14ac:dyDescent="0.4">
      <c r="B167" s="103" t="e">
        <f>VLOOKUP(C167,[1]!Companies[#Data],3,FALSE)</f>
        <v>#REF!</v>
      </c>
      <c r="C167" t="s">
        <v>684</v>
      </c>
      <c r="D167" s="331" t="s">
        <v>643</v>
      </c>
      <c r="E167" s="331" t="s">
        <v>717</v>
      </c>
      <c r="F167" s="331" t="s">
        <v>380</v>
      </c>
      <c r="G167" s="331" t="s">
        <v>380</v>
      </c>
      <c r="H167" s="331"/>
      <c r="I167" s="331" t="s">
        <v>566</v>
      </c>
      <c r="J167" s="392">
        <v>348048322</v>
      </c>
      <c r="K167" s="331" t="s">
        <v>380</v>
      </c>
    </row>
    <row r="168" spans="2:11" s="103" customFormat="1" ht="16" x14ac:dyDescent="0.4">
      <c r="B168" s="103" t="e">
        <f>VLOOKUP(C168,[1]!Companies[#Data],3,FALSE)</f>
        <v>#REF!</v>
      </c>
      <c r="C168" t="s">
        <v>684</v>
      </c>
      <c r="D168" s="331" t="s">
        <v>643</v>
      </c>
      <c r="E168" s="331" t="s">
        <v>721</v>
      </c>
      <c r="F168" s="331" t="s">
        <v>380</v>
      </c>
      <c r="G168" s="331" t="s">
        <v>380</v>
      </c>
      <c r="H168" s="331"/>
      <c r="I168" s="331" t="s">
        <v>566</v>
      </c>
      <c r="J168" s="392">
        <v>147502608.59999999</v>
      </c>
      <c r="K168" s="331" t="s">
        <v>380</v>
      </c>
    </row>
    <row r="169" spans="2:11" s="103" customFormat="1" ht="16" x14ac:dyDescent="0.4">
      <c r="B169" s="103" t="e">
        <f>VLOOKUP(C169,[1]!Companies[#Data],3,FALSE)</f>
        <v>#REF!</v>
      </c>
      <c r="C169" t="s">
        <v>684</v>
      </c>
      <c r="D169" s="331" t="s">
        <v>641</v>
      </c>
      <c r="E169" s="331" t="s">
        <v>705</v>
      </c>
      <c r="F169" s="331" t="s">
        <v>380</v>
      </c>
      <c r="G169" s="331" t="s">
        <v>380</v>
      </c>
      <c r="H169" s="331"/>
      <c r="I169" s="331" t="s">
        <v>566</v>
      </c>
      <c r="J169" s="392">
        <v>597494593.11000001</v>
      </c>
      <c r="K169" s="331" t="s">
        <v>380</v>
      </c>
    </row>
    <row r="170" spans="2:11" s="103" customFormat="1" ht="16" x14ac:dyDescent="0.4">
      <c r="B170" s="103" t="e">
        <f>VLOOKUP(C170,[1]!Companies[#Data],3,FALSE)</f>
        <v>#REF!</v>
      </c>
      <c r="C170" t="s">
        <v>684</v>
      </c>
      <c r="D170" s="331" t="s">
        <v>641</v>
      </c>
      <c r="E170" s="331" t="s">
        <v>707</v>
      </c>
      <c r="F170" s="331" t="s">
        <v>380</v>
      </c>
      <c r="G170" s="331" t="s">
        <v>380</v>
      </c>
      <c r="H170" s="331"/>
      <c r="I170" s="331" t="s">
        <v>566</v>
      </c>
      <c r="J170" s="392">
        <v>380421312.88999999</v>
      </c>
      <c r="K170" s="331" t="s">
        <v>380</v>
      </c>
    </row>
    <row r="171" spans="2:11" s="103" customFormat="1" ht="16" x14ac:dyDescent="0.4">
      <c r="B171" s="103" t="e">
        <f>VLOOKUP(C171,[1]!Companies[#Data],3,FALSE)</f>
        <v>#REF!</v>
      </c>
      <c r="C171" t="s">
        <v>685</v>
      </c>
      <c r="D171" s="331" t="s">
        <v>643</v>
      </c>
      <c r="E171" s="331" t="s">
        <v>717</v>
      </c>
      <c r="F171" s="331" t="s">
        <v>380</v>
      </c>
      <c r="G171" s="331" t="s">
        <v>380</v>
      </c>
      <c r="H171" s="331"/>
      <c r="I171" s="331" t="s">
        <v>566</v>
      </c>
      <c r="J171" s="392">
        <v>135128439.90000001</v>
      </c>
      <c r="K171" s="331" t="s">
        <v>380</v>
      </c>
    </row>
    <row r="172" spans="2:11" s="103" customFormat="1" ht="15" x14ac:dyDescent="0.4">
      <c r="B172" s="103" t="e">
        <f>VLOOKUP(C172,[1]!Companies[#Data],3,FALSE)</f>
        <v>#REF!</v>
      </c>
      <c r="C172" s="331" t="s">
        <v>685</v>
      </c>
      <c r="D172" s="331" t="s">
        <v>643</v>
      </c>
      <c r="E172" s="331" t="s">
        <v>721</v>
      </c>
      <c r="F172" s="331" t="s">
        <v>380</v>
      </c>
      <c r="G172" s="331" t="s">
        <v>380</v>
      </c>
      <c r="H172" s="331"/>
      <c r="I172" s="331" t="s">
        <v>566</v>
      </c>
      <c r="J172" s="392">
        <v>114970407.2</v>
      </c>
      <c r="K172" s="331" t="s">
        <v>380</v>
      </c>
    </row>
    <row r="173" spans="2:11" s="103" customFormat="1" ht="16" x14ac:dyDescent="0.4">
      <c r="B173" s="103" t="e">
        <f>VLOOKUP(C173,[1]!Companies[#Data],3,FALSE)</f>
        <v>#REF!</v>
      </c>
      <c r="C173" t="s">
        <v>685</v>
      </c>
      <c r="D173" s="331" t="s">
        <v>641</v>
      </c>
      <c r="E173" s="331" t="s">
        <v>707</v>
      </c>
      <c r="F173" s="331" t="s">
        <v>380</v>
      </c>
      <c r="G173" s="331" t="s">
        <v>380</v>
      </c>
      <c r="H173" s="331"/>
      <c r="I173" s="331" t="s">
        <v>566</v>
      </c>
      <c r="J173" s="392">
        <v>84914456.810000002</v>
      </c>
      <c r="K173" s="331" t="s">
        <v>380</v>
      </c>
    </row>
    <row r="174" spans="2:11" s="103" customFormat="1" ht="15" x14ac:dyDescent="0.4">
      <c r="B174" s="103" t="e">
        <f>VLOOKUP(C174,[1]!Companies[#Data],3,FALSE)</f>
        <v>#REF!</v>
      </c>
      <c r="C174" s="331" t="s">
        <v>685</v>
      </c>
      <c r="D174" s="331" t="s">
        <v>641</v>
      </c>
      <c r="E174" s="331" t="s">
        <v>711</v>
      </c>
      <c r="F174" s="331" t="s">
        <v>380</v>
      </c>
      <c r="G174" s="331" t="s">
        <v>380</v>
      </c>
      <c r="H174" s="331"/>
      <c r="I174" s="331" t="s">
        <v>566</v>
      </c>
      <c r="J174" s="392">
        <v>263528979</v>
      </c>
      <c r="K174" s="331" t="s">
        <v>380</v>
      </c>
    </row>
    <row r="175" spans="2:11" s="103" customFormat="1" ht="15" x14ac:dyDescent="0.4">
      <c r="B175" s="103" t="e">
        <f>VLOOKUP(C175,[1]!Companies[#Data],3,FALSE)</f>
        <v>#REF!</v>
      </c>
      <c r="C175" s="331" t="s">
        <v>685</v>
      </c>
      <c r="D175" s="331" t="s">
        <v>641</v>
      </c>
      <c r="E175" s="331" t="s">
        <v>709</v>
      </c>
      <c r="F175" s="331" t="s">
        <v>380</v>
      </c>
      <c r="G175" s="331" t="s">
        <v>380</v>
      </c>
      <c r="H175" s="331"/>
      <c r="I175" s="331" t="s">
        <v>566</v>
      </c>
      <c r="J175" s="392">
        <v>7062322</v>
      </c>
      <c r="K175" s="331" t="s">
        <v>380</v>
      </c>
    </row>
    <row r="176" spans="2:11" s="103" customFormat="1" ht="16" x14ac:dyDescent="0.4">
      <c r="B176" s="103" t="e">
        <f>VLOOKUP(C176,[1]!Companies[#Data],3,FALSE)</f>
        <v>#REF!</v>
      </c>
      <c r="C176" t="s">
        <v>685</v>
      </c>
      <c r="D176" s="331" t="s">
        <v>641</v>
      </c>
      <c r="E176" s="331" t="s">
        <v>714</v>
      </c>
      <c r="F176" s="331" t="s">
        <v>380</v>
      </c>
      <c r="G176" s="331" t="s">
        <v>380</v>
      </c>
      <c r="H176" s="331"/>
      <c r="I176" s="331" t="s">
        <v>566</v>
      </c>
      <c r="J176" s="392">
        <v>20821253</v>
      </c>
      <c r="K176" s="331" t="s">
        <v>380</v>
      </c>
    </row>
    <row r="177" spans="2:11" s="103" customFormat="1" ht="16" x14ac:dyDescent="0.4">
      <c r="B177" s="103" t="e">
        <f>VLOOKUP(C177,[1]!Companies[#Data],3,FALSE)</f>
        <v>#REF!</v>
      </c>
      <c r="C177" t="s">
        <v>685</v>
      </c>
      <c r="D177" s="331" t="s">
        <v>740</v>
      </c>
      <c r="E177" s="331" t="s">
        <v>730</v>
      </c>
      <c r="F177" s="331" t="s">
        <v>380</v>
      </c>
      <c r="G177" s="331" t="s">
        <v>380</v>
      </c>
      <c r="H177" s="331"/>
      <c r="I177" s="331" t="s">
        <v>566</v>
      </c>
      <c r="J177" s="392">
        <v>27771310.039999999</v>
      </c>
      <c r="K177" s="331" t="s">
        <v>380</v>
      </c>
    </row>
    <row r="178" spans="2:11" s="103" customFormat="1" ht="16" x14ac:dyDescent="0.4">
      <c r="B178" s="103" t="e">
        <f>VLOOKUP(C178,[1]!Companies[#Data],3,FALSE)</f>
        <v>#REF!</v>
      </c>
      <c r="C178" t="s">
        <v>687</v>
      </c>
      <c r="D178" s="331" t="s">
        <v>641</v>
      </c>
      <c r="E178" s="331" t="s">
        <v>705</v>
      </c>
      <c r="F178" s="331" t="s">
        <v>380</v>
      </c>
      <c r="G178" s="331" t="s">
        <v>380</v>
      </c>
      <c r="H178" s="331"/>
      <c r="I178" s="331" t="s">
        <v>566</v>
      </c>
      <c r="J178" s="392">
        <v>1000000</v>
      </c>
      <c r="K178" s="331" t="s">
        <v>380</v>
      </c>
    </row>
    <row r="179" spans="2:11" s="103" customFormat="1" ht="16" x14ac:dyDescent="0.4">
      <c r="B179" s="103" t="e">
        <f>VLOOKUP(C179,[1]!Companies[#Data],3,FALSE)</f>
        <v>#REF!</v>
      </c>
      <c r="C179" t="s">
        <v>687</v>
      </c>
      <c r="D179" s="331" t="s">
        <v>641</v>
      </c>
      <c r="E179" s="331" t="s">
        <v>707</v>
      </c>
      <c r="F179" s="331" t="s">
        <v>380</v>
      </c>
      <c r="G179" s="331" t="s">
        <v>380</v>
      </c>
      <c r="H179" s="331"/>
      <c r="I179" s="331" t="s">
        <v>566</v>
      </c>
      <c r="J179" s="392">
        <v>41529058.939999998</v>
      </c>
      <c r="K179" s="331" t="s">
        <v>380</v>
      </c>
    </row>
    <row r="180" spans="2:11" s="103" customFormat="1" ht="16" x14ac:dyDescent="0.4">
      <c r="B180" s="103" t="e">
        <f>VLOOKUP(C180,[1]!Companies[#Data],3,FALSE)</f>
        <v>#REF!</v>
      </c>
      <c r="C180" t="s">
        <v>687</v>
      </c>
      <c r="D180" s="331" t="s">
        <v>641</v>
      </c>
      <c r="E180" s="331" t="s">
        <v>711</v>
      </c>
      <c r="F180" s="331" t="s">
        <v>380</v>
      </c>
      <c r="G180" s="331" t="s">
        <v>380</v>
      </c>
      <c r="H180" s="331"/>
      <c r="I180" s="331" t="s">
        <v>566</v>
      </c>
      <c r="J180" s="392">
        <v>95380048</v>
      </c>
      <c r="K180" s="331" t="s">
        <v>380</v>
      </c>
    </row>
    <row r="181" spans="2:11" s="103" customFormat="1" ht="16" x14ac:dyDescent="0.4">
      <c r="B181" s="103" t="e">
        <f>VLOOKUP(C181,[1]!Companies[#Data],3,FALSE)</f>
        <v>#REF!</v>
      </c>
      <c r="C181" t="s">
        <v>687</v>
      </c>
      <c r="D181" s="331" t="s">
        <v>641</v>
      </c>
      <c r="E181" s="331" t="s">
        <v>714</v>
      </c>
      <c r="F181" s="331" t="s">
        <v>380</v>
      </c>
      <c r="G181" s="331" t="s">
        <v>380</v>
      </c>
      <c r="H181" s="331"/>
      <c r="I181" s="331" t="s">
        <v>566</v>
      </c>
      <c r="J181" s="392">
        <v>2877844</v>
      </c>
      <c r="K181" s="331" t="s">
        <v>380</v>
      </c>
    </row>
    <row r="182" spans="2:11" s="103" customFormat="1" ht="16" x14ac:dyDescent="0.4">
      <c r="B182" s="103" t="e">
        <f>VLOOKUP(C182,[1]!Companies[#Data],3,FALSE)</f>
        <v>#REF!</v>
      </c>
      <c r="C182" t="s">
        <v>687</v>
      </c>
      <c r="D182" s="331" t="s">
        <v>641</v>
      </c>
      <c r="E182" s="331" t="s">
        <v>713</v>
      </c>
      <c r="F182" s="331" t="s">
        <v>380</v>
      </c>
      <c r="G182" s="331" t="s">
        <v>380</v>
      </c>
      <c r="H182" s="331"/>
      <c r="I182" s="331" t="s">
        <v>566</v>
      </c>
      <c r="J182" s="392">
        <v>82864683</v>
      </c>
      <c r="K182" s="331" t="s">
        <v>380</v>
      </c>
    </row>
    <row r="183" spans="2:11" s="103" customFormat="1" ht="15" x14ac:dyDescent="0.4">
      <c r="B183" s="103" t="e">
        <f>VLOOKUP(C183,[1]!Companies[#Data],3,FALSE)</f>
        <v>#REF!</v>
      </c>
      <c r="C183" s="331" t="s">
        <v>687</v>
      </c>
      <c r="D183" s="331" t="s">
        <v>645</v>
      </c>
      <c r="E183" s="331" t="s">
        <v>730</v>
      </c>
      <c r="F183" s="331" t="s">
        <v>380</v>
      </c>
      <c r="G183" s="331" t="s">
        <v>380</v>
      </c>
      <c r="H183" s="331"/>
      <c r="I183" s="331" t="s">
        <v>566</v>
      </c>
      <c r="J183" s="392">
        <v>10968631.800000001</v>
      </c>
      <c r="K183" s="331" t="s">
        <v>380</v>
      </c>
    </row>
    <row r="184" spans="2:11" s="103" customFormat="1" ht="16" x14ac:dyDescent="0.4">
      <c r="B184" s="103" t="e">
        <f>VLOOKUP(C184,[1]!Companies[#Data],3,FALSE)</f>
        <v>#REF!</v>
      </c>
      <c r="C184" t="s">
        <v>687</v>
      </c>
      <c r="D184" s="331" t="s">
        <v>741</v>
      </c>
      <c r="E184" s="331" t="s">
        <v>730</v>
      </c>
      <c r="F184" s="331" t="s">
        <v>380</v>
      </c>
      <c r="G184" s="331" t="s">
        <v>380</v>
      </c>
      <c r="H184" s="331"/>
      <c r="I184" s="331" t="s">
        <v>566</v>
      </c>
      <c r="J184" s="392">
        <v>5029728.76</v>
      </c>
      <c r="K184" s="331" t="s">
        <v>380</v>
      </c>
    </row>
    <row r="185" spans="2:11" s="103" customFormat="1" ht="16" x14ac:dyDescent="0.4">
      <c r="B185" s="103" t="e">
        <f>VLOOKUP(C185,[1]!Companies[#Data],3,FALSE)</f>
        <v>#REF!</v>
      </c>
      <c r="C185" t="s">
        <v>687</v>
      </c>
      <c r="D185" s="331" t="s">
        <v>654</v>
      </c>
      <c r="E185" s="331" t="s">
        <v>730</v>
      </c>
      <c r="F185" s="331" t="s">
        <v>380</v>
      </c>
      <c r="G185" s="331" t="s">
        <v>380</v>
      </c>
      <c r="H185" s="331"/>
      <c r="I185" s="331" t="s">
        <v>566</v>
      </c>
      <c r="J185" s="392">
        <v>4348637.2699999996</v>
      </c>
      <c r="K185" s="331" t="s">
        <v>380</v>
      </c>
    </row>
    <row r="186" spans="2:11" s="103" customFormat="1" ht="16" x14ac:dyDescent="0.4">
      <c r="B186" s="103" t="e">
        <f>VLOOKUP(C186,[1]!Companies[#Data],3,FALSE)</f>
        <v>#REF!</v>
      </c>
      <c r="C186" t="s">
        <v>687</v>
      </c>
      <c r="D186" s="331" t="s">
        <v>739</v>
      </c>
      <c r="E186" s="331" t="s">
        <v>730</v>
      </c>
      <c r="F186" s="331" t="s">
        <v>380</v>
      </c>
      <c r="G186" s="331" t="s">
        <v>380</v>
      </c>
      <c r="H186" s="331"/>
      <c r="I186" s="331" t="s">
        <v>566</v>
      </c>
      <c r="J186" s="392">
        <v>6498469.0999999996</v>
      </c>
      <c r="K186" s="331" t="s">
        <v>380</v>
      </c>
    </row>
    <row r="187" spans="2:11" s="103" customFormat="1" ht="16" x14ac:dyDescent="0.4">
      <c r="B187" s="103" t="e">
        <f>VLOOKUP(C187,[1]!Companies[#Data],3,FALSE)</f>
        <v>#REF!</v>
      </c>
      <c r="C187" t="s">
        <v>687</v>
      </c>
      <c r="D187" s="331" t="s">
        <v>653</v>
      </c>
      <c r="E187" s="331" t="s">
        <v>730</v>
      </c>
      <c r="F187" s="331" t="s">
        <v>380</v>
      </c>
      <c r="G187" s="331" t="s">
        <v>380</v>
      </c>
      <c r="H187" s="331"/>
      <c r="I187" s="331" t="s">
        <v>566</v>
      </c>
      <c r="J187" s="392">
        <v>2415889</v>
      </c>
      <c r="K187" s="331" t="s">
        <v>380</v>
      </c>
    </row>
    <row r="188" spans="2:11" s="103" customFormat="1" ht="16" x14ac:dyDescent="0.4">
      <c r="B188" s="103" t="e">
        <f>VLOOKUP(C188,[1]!Companies[#Data],3,FALSE)</f>
        <v>#REF!</v>
      </c>
      <c r="C188" t="s">
        <v>688</v>
      </c>
      <c r="D188" s="331" t="s">
        <v>641</v>
      </c>
      <c r="E188" s="331" t="s">
        <v>705</v>
      </c>
      <c r="F188" s="331" t="s">
        <v>380</v>
      </c>
      <c r="G188" s="331" t="s">
        <v>380</v>
      </c>
      <c r="H188" s="331"/>
      <c r="I188" s="331" t="s">
        <v>566</v>
      </c>
      <c r="J188" s="392">
        <v>1000020</v>
      </c>
      <c r="K188" s="331" t="s">
        <v>380</v>
      </c>
    </row>
    <row r="189" spans="2:11" s="103" customFormat="1" ht="16" x14ac:dyDescent="0.4">
      <c r="B189" s="103" t="e">
        <f>VLOOKUP(C189,[1]!Companies[#Data],3,FALSE)</f>
        <v>#REF!</v>
      </c>
      <c r="C189" t="s">
        <v>688</v>
      </c>
      <c r="D189" s="331" t="s">
        <v>641</v>
      </c>
      <c r="E189" s="331" t="s">
        <v>707</v>
      </c>
      <c r="F189" s="331" t="s">
        <v>380</v>
      </c>
      <c r="G189" s="331" t="s">
        <v>380</v>
      </c>
      <c r="H189" s="331"/>
      <c r="I189" s="331" t="s">
        <v>566</v>
      </c>
      <c r="J189" s="392">
        <v>7689177</v>
      </c>
      <c r="K189" s="331" t="s">
        <v>380</v>
      </c>
    </row>
    <row r="190" spans="2:11" s="103" customFormat="1" ht="16" x14ac:dyDescent="0.4">
      <c r="B190" s="103" t="e">
        <f>VLOOKUP(C190,[1]!Companies[#Data],3,FALSE)</f>
        <v>#REF!</v>
      </c>
      <c r="C190" s="394" t="s">
        <v>689</v>
      </c>
      <c r="D190" s="331" t="s">
        <v>643</v>
      </c>
      <c r="E190" s="331" t="s">
        <v>721</v>
      </c>
      <c r="F190" s="331" t="s">
        <v>380</v>
      </c>
      <c r="G190" s="331" t="s">
        <v>380</v>
      </c>
      <c r="H190" s="331"/>
      <c r="I190" s="331" t="s">
        <v>566</v>
      </c>
      <c r="J190" s="392">
        <v>2281199118</v>
      </c>
      <c r="K190" s="331" t="s">
        <v>380</v>
      </c>
    </row>
    <row r="191" spans="2:11" s="103" customFormat="1" ht="16" x14ac:dyDescent="0.4">
      <c r="B191" s="103" t="e">
        <f>VLOOKUP(C191,[1]!Companies[#Data],3,FALSE)</f>
        <v>#REF!</v>
      </c>
      <c r="C191" s="394" t="s">
        <v>689</v>
      </c>
      <c r="D191" s="331" t="s">
        <v>641</v>
      </c>
      <c r="E191" s="331" t="s">
        <v>707</v>
      </c>
      <c r="F191" s="331" t="s">
        <v>380</v>
      </c>
      <c r="G191" s="331" t="s">
        <v>380</v>
      </c>
      <c r="H191" s="331"/>
      <c r="I191" s="331" t="s">
        <v>566</v>
      </c>
      <c r="J191" s="392">
        <v>178594304.12</v>
      </c>
      <c r="K191" s="331" t="s">
        <v>380</v>
      </c>
    </row>
    <row r="192" spans="2:11" s="103" customFormat="1" ht="15" x14ac:dyDescent="0.4">
      <c r="B192" s="103" t="e">
        <f>VLOOKUP(C192,[1]!Companies[#Data],3,FALSE)</f>
        <v>#REF!</v>
      </c>
      <c r="C192" s="331" t="s">
        <v>690</v>
      </c>
      <c r="D192" s="331" t="s">
        <v>643</v>
      </c>
      <c r="E192" s="331" t="s">
        <v>719</v>
      </c>
      <c r="F192" s="331" t="s">
        <v>380</v>
      </c>
      <c r="G192" s="331" t="s">
        <v>380</v>
      </c>
      <c r="H192" s="331"/>
      <c r="I192" s="331" t="s">
        <v>566</v>
      </c>
      <c r="J192" s="392">
        <v>1800000</v>
      </c>
      <c r="K192" s="331" t="s">
        <v>380</v>
      </c>
    </row>
    <row r="193" spans="2:11" s="103" customFormat="1" ht="15" x14ac:dyDescent="0.4">
      <c r="B193" s="103" t="e">
        <f>VLOOKUP(C193,[1]!Companies[#Data],3,FALSE)</f>
        <v>#REF!</v>
      </c>
      <c r="C193" s="331" t="s">
        <v>690</v>
      </c>
      <c r="D193" s="331" t="s">
        <v>643</v>
      </c>
      <c r="E193" s="331" t="s">
        <v>722</v>
      </c>
      <c r="F193" s="331" t="s">
        <v>380</v>
      </c>
      <c r="G193" s="331" t="s">
        <v>380</v>
      </c>
      <c r="H193" s="331"/>
      <c r="I193" s="331" t="s">
        <v>566</v>
      </c>
      <c r="J193" s="392">
        <v>113755145</v>
      </c>
      <c r="K193" s="331" t="s">
        <v>380</v>
      </c>
    </row>
    <row r="194" spans="2:11" s="103" customFormat="1" ht="16" x14ac:dyDescent="0.4">
      <c r="B194" s="103" t="e">
        <f>VLOOKUP(C194,[1]!Companies[#Data],3,FALSE)</f>
        <v>#REF!</v>
      </c>
      <c r="C194" t="s">
        <v>690</v>
      </c>
      <c r="D194" s="331" t="s">
        <v>641</v>
      </c>
      <c r="E194" s="331" t="s">
        <v>705</v>
      </c>
      <c r="F194" s="331" t="s">
        <v>380</v>
      </c>
      <c r="G194" s="331" t="s">
        <v>380</v>
      </c>
      <c r="H194" s="331"/>
      <c r="I194" s="331" t="s">
        <v>566</v>
      </c>
      <c r="J194" s="392">
        <v>40250000</v>
      </c>
      <c r="K194" s="331" t="s">
        <v>380</v>
      </c>
    </row>
    <row r="195" spans="2:11" s="103" customFormat="1" ht="16" x14ac:dyDescent="0.4">
      <c r="B195" s="103" t="e">
        <f>VLOOKUP(C195,[1]!Companies[#Data],3,FALSE)</f>
        <v>#REF!</v>
      </c>
      <c r="C195" t="s">
        <v>690</v>
      </c>
      <c r="D195" s="331" t="s">
        <v>641</v>
      </c>
      <c r="E195" s="331" t="s">
        <v>707</v>
      </c>
      <c r="F195" s="331" t="s">
        <v>380</v>
      </c>
      <c r="G195" s="331" t="s">
        <v>380</v>
      </c>
      <c r="H195" s="331"/>
      <c r="I195" s="331" t="s">
        <v>566</v>
      </c>
      <c r="J195" s="392">
        <v>36805580</v>
      </c>
      <c r="K195" s="331" t="s">
        <v>380</v>
      </c>
    </row>
    <row r="196" spans="2:11" s="103" customFormat="1" ht="16" x14ac:dyDescent="0.4">
      <c r="B196" s="103" t="e">
        <f>VLOOKUP(C196,[1]!Companies[#Data],3,FALSE)</f>
        <v>#REF!</v>
      </c>
      <c r="C196" t="s">
        <v>690</v>
      </c>
      <c r="D196" s="331" t="s">
        <v>641</v>
      </c>
      <c r="E196" s="331" t="s">
        <v>711</v>
      </c>
      <c r="F196" s="331" t="s">
        <v>380</v>
      </c>
      <c r="G196" s="331" t="s">
        <v>380</v>
      </c>
      <c r="H196" s="331"/>
      <c r="I196" s="331" t="s">
        <v>566</v>
      </c>
      <c r="J196" s="392">
        <v>184844054</v>
      </c>
      <c r="K196" s="331" t="s">
        <v>380</v>
      </c>
    </row>
    <row r="197" spans="2:11" s="103" customFormat="1" ht="16" x14ac:dyDescent="0.4">
      <c r="B197" s="103" t="e">
        <f>VLOOKUP(C197,[1]!Companies[#Data],3,FALSE)</f>
        <v>#REF!</v>
      </c>
      <c r="C197" t="s">
        <v>690</v>
      </c>
      <c r="D197" s="331" t="s">
        <v>641</v>
      </c>
      <c r="E197" s="331" t="s">
        <v>714</v>
      </c>
      <c r="F197" s="331" t="s">
        <v>380</v>
      </c>
      <c r="G197" s="331" t="s">
        <v>380</v>
      </c>
      <c r="H197" s="331"/>
      <c r="I197" s="331" t="s">
        <v>566</v>
      </c>
      <c r="J197" s="392">
        <v>15739240</v>
      </c>
      <c r="K197" s="331" t="s">
        <v>380</v>
      </c>
    </row>
    <row r="198" spans="2:11" s="103" customFormat="1" ht="16" x14ac:dyDescent="0.4">
      <c r="B198" s="103" t="e">
        <f>VLOOKUP(C198,[1]!Companies[#Data],3,FALSE)</f>
        <v>#REF!</v>
      </c>
      <c r="C198" t="s">
        <v>690</v>
      </c>
      <c r="D198" s="331" t="s">
        <v>641</v>
      </c>
      <c r="E198" s="331" t="s">
        <v>713</v>
      </c>
      <c r="F198" s="331" t="s">
        <v>380</v>
      </c>
      <c r="G198" s="331" t="s">
        <v>380</v>
      </c>
      <c r="H198" s="331"/>
      <c r="I198" s="331" t="s">
        <v>566</v>
      </c>
      <c r="J198" s="392">
        <v>44195886</v>
      </c>
      <c r="K198" s="331" t="s">
        <v>380</v>
      </c>
    </row>
    <row r="199" spans="2:11" s="103" customFormat="1" ht="16" x14ac:dyDescent="0.4">
      <c r="B199" s="103" t="e">
        <f>VLOOKUP(C199,[1]!Companies[#Data],3,FALSE)</f>
        <v>#REF!</v>
      </c>
      <c r="C199" t="s">
        <v>690</v>
      </c>
      <c r="D199" s="331" t="s">
        <v>742</v>
      </c>
      <c r="E199" s="331" t="s">
        <v>730</v>
      </c>
      <c r="F199" s="331" t="s">
        <v>380</v>
      </c>
      <c r="G199" s="331" t="s">
        <v>380</v>
      </c>
      <c r="H199" s="331"/>
      <c r="I199" s="331" t="s">
        <v>566</v>
      </c>
      <c r="J199" s="392">
        <v>3039920</v>
      </c>
      <c r="K199" s="331" t="s">
        <v>380</v>
      </c>
    </row>
    <row r="200" spans="2:11" s="103" customFormat="1" ht="16" x14ac:dyDescent="0.4">
      <c r="B200" s="103" t="e">
        <f>VLOOKUP(C200,[1]!Companies[#Data],3,FALSE)</f>
        <v>#REF!</v>
      </c>
      <c r="C200" t="s">
        <v>691</v>
      </c>
      <c r="D200" s="331" t="s">
        <v>641</v>
      </c>
      <c r="E200" s="331" t="s">
        <v>711</v>
      </c>
      <c r="F200" s="331" t="s">
        <v>380</v>
      </c>
      <c r="G200" s="331" t="s">
        <v>380</v>
      </c>
      <c r="H200" s="331"/>
      <c r="I200" s="331" t="s">
        <v>566</v>
      </c>
      <c r="J200" s="392">
        <v>218312072</v>
      </c>
      <c r="K200" s="331" t="s">
        <v>380</v>
      </c>
    </row>
    <row r="201" spans="2:11" s="103" customFormat="1" ht="15" x14ac:dyDescent="0.4">
      <c r="B201" s="103" t="e">
        <f>VLOOKUP(C201,[1]!Companies[#Data],3,FALSE)</f>
        <v>#REF!</v>
      </c>
      <c r="C201" s="331" t="s">
        <v>691</v>
      </c>
      <c r="D201" s="331" t="s">
        <v>641</v>
      </c>
      <c r="E201" s="331" t="s">
        <v>709</v>
      </c>
      <c r="F201" s="331" t="s">
        <v>380</v>
      </c>
      <c r="G201" s="331" t="s">
        <v>380</v>
      </c>
      <c r="H201" s="331"/>
      <c r="I201" s="331" t="s">
        <v>566</v>
      </c>
      <c r="J201" s="392">
        <v>1270343</v>
      </c>
      <c r="K201" s="331" t="s">
        <v>380</v>
      </c>
    </row>
    <row r="202" spans="2:11" s="103" customFormat="1" ht="16" x14ac:dyDescent="0.4">
      <c r="B202" s="103" t="e">
        <f>VLOOKUP(C202,[1]!Companies[#Data],3,FALSE)</f>
        <v>#REF!</v>
      </c>
      <c r="C202" t="s">
        <v>691</v>
      </c>
      <c r="D202" s="331" t="s">
        <v>641</v>
      </c>
      <c r="E202" s="331" t="s">
        <v>714</v>
      </c>
      <c r="F202" s="331" t="s">
        <v>380</v>
      </c>
      <c r="G202" s="331" t="s">
        <v>380</v>
      </c>
      <c r="H202" s="331"/>
      <c r="I202" s="331" t="s">
        <v>566</v>
      </c>
      <c r="J202" s="392">
        <v>83482511</v>
      </c>
      <c r="K202" s="331" t="s">
        <v>380</v>
      </c>
    </row>
    <row r="203" spans="2:11" s="103" customFormat="1" ht="16" x14ac:dyDescent="0.4">
      <c r="B203" s="103" t="e">
        <f>VLOOKUP(C203,[1]!Companies[#Data],3,FALSE)</f>
        <v>#REF!</v>
      </c>
      <c r="C203" t="s">
        <v>691</v>
      </c>
      <c r="D203" s="331" t="s">
        <v>641</v>
      </c>
      <c r="E203" s="331" t="s">
        <v>713</v>
      </c>
      <c r="F203" s="331" t="s">
        <v>380</v>
      </c>
      <c r="G203" s="331" t="s">
        <v>380</v>
      </c>
      <c r="H203" s="331"/>
      <c r="I203" s="331" t="s">
        <v>566</v>
      </c>
      <c r="J203" s="392">
        <v>151271682</v>
      </c>
      <c r="K203" s="331" t="s">
        <v>380</v>
      </c>
    </row>
    <row r="204" spans="2:11" s="103" customFormat="1" ht="16" x14ac:dyDescent="0.4">
      <c r="B204" s="103" t="e">
        <f>VLOOKUP(C204,[1]!Companies[#Data],3,FALSE)</f>
        <v>#REF!</v>
      </c>
      <c r="C204" t="s">
        <v>691</v>
      </c>
      <c r="D204" s="331" t="s">
        <v>743</v>
      </c>
      <c r="E204" s="331" t="s">
        <v>730</v>
      </c>
      <c r="F204" s="331" t="s">
        <v>380</v>
      </c>
      <c r="G204" s="331" t="s">
        <v>380</v>
      </c>
      <c r="H204" s="331"/>
      <c r="I204" s="331" t="s">
        <v>566</v>
      </c>
      <c r="J204" s="392">
        <v>72982747.310000002</v>
      </c>
      <c r="K204" s="331" t="s">
        <v>380</v>
      </c>
    </row>
    <row r="205" spans="2:11" s="103" customFormat="1" ht="16" x14ac:dyDescent="0.4">
      <c r="B205" s="103" t="e">
        <f>VLOOKUP(C205,[1]!Companies[#Data],3,FALSE)</f>
        <v>#REF!</v>
      </c>
      <c r="C205" t="s">
        <v>691</v>
      </c>
      <c r="D205" s="331" t="s">
        <v>740</v>
      </c>
      <c r="E205" s="331" t="s">
        <v>730</v>
      </c>
      <c r="F205" s="331" t="s">
        <v>380</v>
      </c>
      <c r="G205" s="331" t="s">
        <v>380</v>
      </c>
      <c r="H205" s="331"/>
      <c r="I205" s="331" t="s">
        <v>566</v>
      </c>
      <c r="J205" s="392">
        <v>22229180.09</v>
      </c>
      <c r="K205" s="331" t="s">
        <v>380</v>
      </c>
    </row>
    <row r="206" spans="2:11" s="103" customFormat="1" ht="16" x14ac:dyDescent="0.4">
      <c r="B206" s="103" t="e">
        <f>VLOOKUP(C206,[1]!Companies[#Data],3,FALSE)</f>
        <v>#REF!</v>
      </c>
      <c r="C206" t="s">
        <v>692</v>
      </c>
      <c r="D206" s="331" t="s">
        <v>641</v>
      </c>
      <c r="E206" s="331" t="s">
        <v>707</v>
      </c>
      <c r="F206" s="331" t="s">
        <v>380</v>
      </c>
      <c r="G206" s="331" t="s">
        <v>380</v>
      </c>
      <c r="H206" s="331"/>
      <c r="I206" s="331" t="s">
        <v>566</v>
      </c>
      <c r="J206" s="392">
        <v>26381000</v>
      </c>
      <c r="K206" s="331" t="s">
        <v>380</v>
      </c>
    </row>
    <row r="207" spans="2:11" s="103" customFormat="1" ht="16" x14ac:dyDescent="0.4">
      <c r="B207" s="103" t="e">
        <f>VLOOKUP(C207,[1]!Companies[#Data],3,FALSE)</f>
        <v>#REF!</v>
      </c>
      <c r="C207" t="s">
        <v>692</v>
      </c>
      <c r="D207" s="331" t="s">
        <v>648</v>
      </c>
      <c r="E207" s="331" t="s">
        <v>730</v>
      </c>
      <c r="F207" s="331" t="s">
        <v>380</v>
      </c>
      <c r="G207" s="331" t="s">
        <v>380</v>
      </c>
      <c r="H207" s="331"/>
      <c r="I207" s="331" t="s">
        <v>566</v>
      </c>
      <c r="J207" s="392">
        <v>3000000</v>
      </c>
      <c r="K207" s="331" t="s">
        <v>380</v>
      </c>
    </row>
    <row r="208" spans="2:11" s="103" customFormat="1" ht="16" x14ac:dyDescent="0.4">
      <c r="B208" s="103" t="e">
        <f>VLOOKUP(C208,[1]!Companies[#Data],3,FALSE)</f>
        <v>#REF!</v>
      </c>
      <c r="C208" t="s">
        <v>692</v>
      </c>
      <c r="D208" s="331" t="s">
        <v>744</v>
      </c>
      <c r="E208" s="331" t="s">
        <v>730</v>
      </c>
      <c r="F208" s="331" t="s">
        <v>380</v>
      </c>
      <c r="G208" s="331" t="s">
        <v>380</v>
      </c>
      <c r="H208" s="331"/>
      <c r="I208" s="331" t="s">
        <v>566</v>
      </c>
      <c r="J208" s="392">
        <v>2040537.57</v>
      </c>
      <c r="K208" s="331" t="s">
        <v>380</v>
      </c>
    </row>
    <row r="209" spans="2:11" s="103" customFormat="1" ht="15" x14ac:dyDescent="0.4">
      <c r="B209" s="103" t="e">
        <f>VLOOKUP(C209,[1]!Companies[#Data],3,FALSE)</f>
        <v>#REF!</v>
      </c>
      <c r="C209" s="331" t="s">
        <v>693</v>
      </c>
      <c r="D209" s="331" t="s">
        <v>643</v>
      </c>
      <c r="E209" s="331" t="s">
        <v>717</v>
      </c>
      <c r="F209" s="331" t="s">
        <v>380</v>
      </c>
      <c r="G209" s="331" t="s">
        <v>380</v>
      </c>
      <c r="H209" s="331"/>
      <c r="I209" s="331" t="s">
        <v>566</v>
      </c>
      <c r="J209" s="392">
        <v>92882167.180000007</v>
      </c>
      <c r="K209" s="331" t="s">
        <v>380</v>
      </c>
    </row>
    <row r="210" spans="2:11" s="103" customFormat="1" ht="15" x14ac:dyDescent="0.4">
      <c r="B210" s="103" t="e">
        <f>VLOOKUP(C210,[1]!Companies[#Data],3,FALSE)</f>
        <v>#REF!</v>
      </c>
      <c r="C210" s="331" t="s">
        <v>693</v>
      </c>
      <c r="D210" s="331" t="s">
        <v>641</v>
      </c>
      <c r="E210" s="331" t="s">
        <v>707</v>
      </c>
      <c r="F210" s="331" t="s">
        <v>380</v>
      </c>
      <c r="G210" s="331" t="s">
        <v>380</v>
      </c>
      <c r="H210" s="331"/>
      <c r="I210" s="331" t="s">
        <v>566</v>
      </c>
      <c r="J210" s="392">
        <v>39899826.560000002</v>
      </c>
      <c r="K210" s="331" t="s">
        <v>380</v>
      </c>
    </row>
    <row r="211" spans="2:11" s="103" customFormat="1" ht="15" x14ac:dyDescent="0.4">
      <c r="B211" s="103" t="e">
        <f>VLOOKUP(C211,[1]!Companies[#Data],3,FALSE)</f>
        <v>#REF!</v>
      </c>
      <c r="C211" s="331" t="s">
        <v>693</v>
      </c>
      <c r="D211" s="331" t="s">
        <v>641</v>
      </c>
      <c r="E211" s="331" t="s">
        <v>711</v>
      </c>
      <c r="F211" s="331" t="s">
        <v>380</v>
      </c>
      <c r="G211" s="331" t="s">
        <v>380</v>
      </c>
      <c r="H211" s="331"/>
      <c r="I211" s="331" t="s">
        <v>566</v>
      </c>
      <c r="J211" s="392">
        <v>35410347</v>
      </c>
      <c r="K211" s="331" t="s">
        <v>380</v>
      </c>
    </row>
    <row r="212" spans="2:11" s="103" customFormat="1" ht="15" x14ac:dyDescent="0.4">
      <c r="B212" s="103" t="e">
        <f>VLOOKUP(C212,[1]!Companies[#Data],3,FALSE)</f>
        <v>#REF!</v>
      </c>
      <c r="C212" s="331" t="s">
        <v>693</v>
      </c>
      <c r="D212" s="331" t="s">
        <v>641</v>
      </c>
      <c r="E212" s="331" t="s">
        <v>709</v>
      </c>
      <c r="F212" s="331" t="s">
        <v>380</v>
      </c>
      <c r="G212" s="331" t="s">
        <v>380</v>
      </c>
      <c r="H212" s="331"/>
      <c r="I212" s="331" t="s">
        <v>566</v>
      </c>
      <c r="J212" s="392">
        <v>806496</v>
      </c>
      <c r="K212" s="331" t="s">
        <v>380</v>
      </c>
    </row>
    <row r="213" spans="2:11" s="103" customFormat="1" ht="16" x14ac:dyDescent="0.4">
      <c r="B213" s="103" t="e">
        <f>VLOOKUP(C213,[1]!Companies[#Data],3,FALSE)</f>
        <v>#REF!</v>
      </c>
      <c r="C213" t="s">
        <v>693</v>
      </c>
      <c r="D213" s="331" t="s">
        <v>641</v>
      </c>
      <c r="E213" s="331" t="s">
        <v>714</v>
      </c>
      <c r="F213" s="331" t="s">
        <v>380</v>
      </c>
      <c r="G213" s="331" t="s">
        <v>380</v>
      </c>
      <c r="H213" s="331"/>
      <c r="I213" s="331" t="s">
        <v>566</v>
      </c>
      <c r="J213" s="392">
        <v>1811519</v>
      </c>
      <c r="K213" s="331" t="s">
        <v>380</v>
      </c>
    </row>
    <row r="214" spans="2:11" s="103" customFormat="1" ht="16" x14ac:dyDescent="0.4">
      <c r="B214" s="103" t="e">
        <f>VLOOKUP(C214,[1]!Companies[#Data],3,FALSE)</f>
        <v>#REF!</v>
      </c>
      <c r="C214" t="s">
        <v>693</v>
      </c>
      <c r="D214" s="331" t="s">
        <v>641</v>
      </c>
      <c r="E214" s="331" t="s">
        <v>713</v>
      </c>
      <c r="F214" s="331" t="s">
        <v>380</v>
      </c>
      <c r="G214" s="331" t="s">
        <v>380</v>
      </c>
      <c r="H214" s="331"/>
      <c r="I214" s="331" t="s">
        <v>566</v>
      </c>
      <c r="J214" s="392">
        <v>4756511</v>
      </c>
      <c r="K214" s="331" t="s">
        <v>380</v>
      </c>
    </row>
    <row r="215" spans="2:11" s="103" customFormat="1" ht="16" x14ac:dyDescent="0.4">
      <c r="B215" s="103" t="e">
        <f>VLOOKUP(C215,[1]!Companies[#Data],3,FALSE)</f>
        <v>#REF!</v>
      </c>
      <c r="C215" t="s">
        <v>694</v>
      </c>
      <c r="D215" s="331" t="s">
        <v>643</v>
      </c>
      <c r="E215" s="331" t="s">
        <v>717</v>
      </c>
      <c r="F215" s="331" t="s">
        <v>380</v>
      </c>
      <c r="G215" s="331" t="s">
        <v>380</v>
      </c>
      <c r="H215" s="331"/>
      <c r="I215" s="331" t="s">
        <v>566</v>
      </c>
      <c r="J215" s="392">
        <v>600034084.89999998</v>
      </c>
      <c r="K215" s="331" t="s">
        <v>380</v>
      </c>
    </row>
    <row r="216" spans="2:11" s="103" customFormat="1" ht="16" x14ac:dyDescent="0.4">
      <c r="B216" s="103" t="e">
        <f>VLOOKUP(C216,[1]!Companies[#Data],3,FALSE)</f>
        <v>#REF!</v>
      </c>
      <c r="C216" t="s">
        <v>694</v>
      </c>
      <c r="D216" s="331" t="s">
        <v>643</v>
      </c>
      <c r="E216" s="331" t="s">
        <v>719</v>
      </c>
      <c r="F216" s="331" t="s">
        <v>380</v>
      </c>
      <c r="G216" s="331" t="s">
        <v>380</v>
      </c>
      <c r="H216" s="331"/>
      <c r="I216" s="331" t="s">
        <v>566</v>
      </c>
      <c r="J216" s="392">
        <v>441394596</v>
      </c>
      <c r="K216" s="331" t="s">
        <v>380</v>
      </c>
    </row>
    <row r="217" spans="2:11" s="103" customFormat="1" ht="16" x14ac:dyDescent="0.4">
      <c r="B217" s="103" t="e">
        <f>VLOOKUP(C217,[1]!Companies[#Data],3,FALSE)</f>
        <v>#REF!</v>
      </c>
      <c r="C217" t="s">
        <v>694</v>
      </c>
      <c r="D217" s="331" t="s">
        <v>643</v>
      </c>
      <c r="E217" s="331" t="s">
        <v>722</v>
      </c>
      <c r="F217" s="331" t="s">
        <v>380</v>
      </c>
      <c r="G217" s="331" t="s">
        <v>380</v>
      </c>
      <c r="H217" s="331"/>
      <c r="I217" s="331" t="s">
        <v>566</v>
      </c>
      <c r="J217" s="392">
        <v>460988</v>
      </c>
      <c r="K217" s="331" t="s">
        <v>380</v>
      </c>
    </row>
    <row r="218" spans="2:11" s="103" customFormat="1" ht="16" x14ac:dyDescent="0.4">
      <c r="B218" s="103" t="e">
        <f>VLOOKUP(C218,[1]!Companies[#Data],3,FALSE)</f>
        <v>#REF!</v>
      </c>
      <c r="C218" t="s">
        <v>694</v>
      </c>
      <c r="D218" s="331" t="s">
        <v>643</v>
      </c>
      <c r="E218" s="331" t="s">
        <v>723</v>
      </c>
      <c r="F218" s="331" t="s">
        <v>380</v>
      </c>
      <c r="G218" s="331" t="s">
        <v>380</v>
      </c>
      <c r="H218" s="331"/>
      <c r="I218" s="331" t="s">
        <v>566</v>
      </c>
      <c r="J218" s="392">
        <v>2304940</v>
      </c>
      <c r="K218" s="331" t="s">
        <v>380</v>
      </c>
    </row>
    <row r="219" spans="2:11" s="103" customFormat="1" ht="16" x14ac:dyDescent="0.4">
      <c r="B219" s="103" t="e">
        <f>VLOOKUP(C219,[1]!Companies[#Data],3,FALSE)</f>
        <v>#REF!</v>
      </c>
      <c r="C219" t="s">
        <v>694</v>
      </c>
      <c r="D219" s="331" t="s">
        <v>641</v>
      </c>
      <c r="E219" s="331" t="s">
        <v>705</v>
      </c>
      <c r="F219" s="331" t="s">
        <v>380</v>
      </c>
      <c r="G219" s="331" t="s">
        <v>380</v>
      </c>
      <c r="H219" s="331"/>
      <c r="I219" s="331" t="s">
        <v>566</v>
      </c>
      <c r="J219" s="392">
        <v>4200000</v>
      </c>
      <c r="K219" s="331" t="s">
        <v>380</v>
      </c>
    </row>
    <row r="220" spans="2:11" s="103" customFormat="1" ht="16" x14ac:dyDescent="0.4">
      <c r="B220" s="103" t="e">
        <f>VLOOKUP(C220,[1]!Companies[#Data],3,FALSE)</f>
        <v>#REF!</v>
      </c>
      <c r="C220" t="s">
        <v>695</v>
      </c>
      <c r="D220" s="331" t="s">
        <v>643</v>
      </c>
      <c r="E220" s="331" t="s">
        <v>717</v>
      </c>
      <c r="F220" s="331" t="s">
        <v>380</v>
      </c>
      <c r="G220" s="331" t="s">
        <v>380</v>
      </c>
      <c r="H220" s="331"/>
      <c r="I220" s="331" t="s">
        <v>566</v>
      </c>
      <c r="J220" s="392">
        <v>1422346905.3800001</v>
      </c>
      <c r="K220" s="331" t="s">
        <v>380</v>
      </c>
    </row>
    <row r="221" spans="2:11" s="103" customFormat="1" ht="16" x14ac:dyDescent="0.4">
      <c r="B221" s="103" t="e">
        <f>VLOOKUP(C221,[1]!Companies[#Data],3,FALSE)</f>
        <v>#REF!</v>
      </c>
      <c r="C221" t="s">
        <v>695</v>
      </c>
      <c r="D221" s="331" t="s">
        <v>643</v>
      </c>
      <c r="E221" s="331" t="s">
        <v>719</v>
      </c>
      <c r="F221" s="331" t="s">
        <v>380</v>
      </c>
      <c r="G221" s="331" t="s">
        <v>380</v>
      </c>
      <c r="H221" s="331"/>
      <c r="I221" s="331" t="s">
        <v>566</v>
      </c>
      <c r="J221" s="392">
        <v>584177994.88</v>
      </c>
      <c r="K221" s="331" t="s">
        <v>380</v>
      </c>
    </row>
    <row r="222" spans="2:11" s="103" customFormat="1" ht="16" x14ac:dyDescent="0.4">
      <c r="B222" s="103" t="e">
        <f>VLOOKUP(C222,[1]!Companies[#Data],3,FALSE)</f>
        <v>#REF!</v>
      </c>
      <c r="C222" t="s">
        <v>695</v>
      </c>
      <c r="D222" s="331" t="s">
        <v>643</v>
      </c>
      <c r="E222" s="331" t="s">
        <v>722</v>
      </c>
      <c r="F222" s="331" t="s">
        <v>380</v>
      </c>
      <c r="G222" s="331" t="s">
        <v>380</v>
      </c>
      <c r="H222" s="331"/>
      <c r="I222" s="331" t="s">
        <v>566</v>
      </c>
      <c r="J222" s="392">
        <v>1400000</v>
      </c>
      <c r="K222" s="331" t="s">
        <v>380</v>
      </c>
    </row>
    <row r="223" spans="2:11" s="103" customFormat="1" ht="16" x14ac:dyDescent="0.4">
      <c r="B223" s="103" t="e">
        <f>VLOOKUP(C223,[1]!Companies[#Data],3,FALSE)</f>
        <v>#REF!</v>
      </c>
      <c r="C223" t="s">
        <v>695</v>
      </c>
      <c r="D223" s="331" t="s">
        <v>643</v>
      </c>
      <c r="E223" s="331" t="s">
        <v>721</v>
      </c>
      <c r="F223" s="331" t="s">
        <v>380</v>
      </c>
      <c r="G223" s="331" t="s">
        <v>380</v>
      </c>
      <c r="H223" s="331"/>
      <c r="I223" s="331" t="s">
        <v>566</v>
      </c>
      <c r="J223" s="392">
        <v>45914404.799999997</v>
      </c>
      <c r="K223" s="331" t="s">
        <v>380</v>
      </c>
    </row>
    <row r="224" spans="2:11" s="103" customFormat="1" ht="16" x14ac:dyDescent="0.4">
      <c r="B224" s="103" t="e">
        <f>VLOOKUP(C224,[1]!Companies[#Data],3,FALSE)</f>
        <v>#REF!</v>
      </c>
      <c r="C224" t="s">
        <v>695</v>
      </c>
      <c r="D224" s="331" t="s">
        <v>641</v>
      </c>
      <c r="E224" s="331" t="s">
        <v>705</v>
      </c>
      <c r="F224" s="331" t="s">
        <v>380</v>
      </c>
      <c r="G224" s="331" t="s">
        <v>380</v>
      </c>
      <c r="H224" s="331"/>
      <c r="I224" s="331" t="s">
        <v>566</v>
      </c>
      <c r="J224" s="392">
        <v>33237580029.900002</v>
      </c>
      <c r="K224" s="331" t="s">
        <v>380</v>
      </c>
    </row>
    <row r="225" spans="2:11" s="103" customFormat="1" ht="16" x14ac:dyDescent="0.4">
      <c r="B225" s="103" t="e">
        <f>VLOOKUP(C225,[1]!Companies[#Data],3,FALSE)</f>
        <v>#REF!</v>
      </c>
      <c r="C225" t="s">
        <v>695</v>
      </c>
      <c r="D225" s="331" t="s">
        <v>641</v>
      </c>
      <c r="E225" s="331" t="s">
        <v>707</v>
      </c>
      <c r="F225" s="331" t="s">
        <v>380</v>
      </c>
      <c r="G225" s="331" t="s">
        <v>380</v>
      </c>
      <c r="H225" s="331"/>
      <c r="I225" s="331" t="s">
        <v>566</v>
      </c>
      <c r="J225" s="392">
        <v>1024033858.34</v>
      </c>
      <c r="K225" s="331" t="s">
        <v>380</v>
      </c>
    </row>
    <row r="226" spans="2:11" s="103" customFormat="1" ht="16" x14ac:dyDescent="0.4">
      <c r="B226" s="103" t="e">
        <f>VLOOKUP(C226,[1]!Companies[#Data],3,FALSE)</f>
        <v>#REF!</v>
      </c>
      <c r="C226" t="s">
        <v>695</v>
      </c>
      <c r="D226" s="331" t="s">
        <v>648</v>
      </c>
      <c r="E226" s="331" t="s">
        <v>730</v>
      </c>
      <c r="F226" s="331" t="s">
        <v>380</v>
      </c>
      <c r="G226" s="331" t="s">
        <v>380</v>
      </c>
      <c r="H226" s="331"/>
      <c r="I226" s="331" t="s">
        <v>566</v>
      </c>
      <c r="J226" s="392">
        <v>1215698160.55</v>
      </c>
      <c r="K226" s="331" t="s">
        <v>380</v>
      </c>
    </row>
    <row r="227" spans="2:11" s="103" customFormat="1" ht="16" x14ac:dyDescent="0.4">
      <c r="B227" s="103" t="e">
        <f>VLOOKUP(C227,[1]!Companies[#Data],3,FALSE)</f>
        <v>#REF!</v>
      </c>
      <c r="C227" t="s">
        <v>697</v>
      </c>
      <c r="D227" s="331" t="s">
        <v>643</v>
      </c>
      <c r="E227" s="331" t="s">
        <v>721</v>
      </c>
      <c r="F227" s="331" t="s">
        <v>380</v>
      </c>
      <c r="G227" s="331" t="s">
        <v>380</v>
      </c>
      <c r="H227" s="331"/>
      <c r="I227" s="331" t="s">
        <v>566</v>
      </c>
      <c r="J227" s="392">
        <v>198424793.55000001</v>
      </c>
      <c r="K227" s="331" t="s">
        <v>380</v>
      </c>
    </row>
    <row r="228" spans="2:11" s="103" customFormat="1" ht="16" x14ac:dyDescent="0.4">
      <c r="B228" s="103" t="e">
        <f>VLOOKUP(C228,[1]!Companies[#Data],3,FALSE)</f>
        <v>#REF!</v>
      </c>
      <c r="C228" t="s">
        <v>697</v>
      </c>
      <c r="D228" s="331" t="s">
        <v>641</v>
      </c>
      <c r="E228" s="331" t="s">
        <v>707</v>
      </c>
      <c r="F228" s="331" t="s">
        <v>380</v>
      </c>
      <c r="G228" s="331" t="s">
        <v>380</v>
      </c>
      <c r="H228" s="331"/>
      <c r="I228" s="331" t="s">
        <v>566</v>
      </c>
      <c r="J228" s="392">
        <v>4743570.71</v>
      </c>
      <c r="K228" s="331" t="s">
        <v>380</v>
      </c>
    </row>
    <row r="229" spans="2:11" s="103" customFormat="1" ht="16" x14ac:dyDescent="0.4">
      <c r="B229" s="103" t="e">
        <f>VLOOKUP(C229,[1]!Companies[#Data],3,FALSE)</f>
        <v>#REF!</v>
      </c>
      <c r="C229" t="s">
        <v>698</v>
      </c>
      <c r="D229" s="331" t="s">
        <v>643</v>
      </c>
      <c r="E229" s="331" t="s">
        <v>717</v>
      </c>
      <c r="F229" s="331" t="s">
        <v>380</v>
      </c>
      <c r="G229" s="331" t="s">
        <v>380</v>
      </c>
      <c r="H229" s="331"/>
      <c r="I229" s="331" t="s">
        <v>566</v>
      </c>
      <c r="J229" s="392">
        <v>634335717.99000001</v>
      </c>
      <c r="K229" s="331" t="s">
        <v>380</v>
      </c>
    </row>
    <row r="230" spans="2:11" s="103" customFormat="1" ht="16" x14ac:dyDescent="0.4">
      <c r="B230" s="103" t="e">
        <f>VLOOKUP(C230,[1]!Companies[#Data],3,FALSE)</f>
        <v>#REF!</v>
      </c>
      <c r="C230" t="s">
        <v>698</v>
      </c>
      <c r="D230" s="331" t="s">
        <v>643</v>
      </c>
      <c r="E230" s="331" t="s">
        <v>719</v>
      </c>
      <c r="F230" s="331" t="s">
        <v>380</v>
      </c>
      <c r="G230" s="331" t="s">
        <v>380</v>
      </c>
      <c r="H230" s="331"/>
      <c r="I230" s="331" t="s">
        <v>566</v>
      </c>
      <c r="J230" s="392">
        <v>106222619.66</v>
      </c>
      <c r="K230" s="331" t="s">
        <v>380</v>
      </c>
    </row>
    <row r="231" spans="2:11" s="103" customFormat="1" ht="15" x14ac:dyDescent="0.4">
      <c r="B231" s="103" t="e">
        <f>VLOOKUP(C231,[1]!Companies[#Data],3,FALSE)</f>
        <v>#REF!</v>
      </c>
      <c r="C231" s="331" t="s">
        <v>698</v>
      </c>
      <c r="D231" s="331" t="s">
        <v>643</v>
      </c>
      <c r="E231" s="331" t="s">
        <v>722</v>
      </c>
      <c r="F231" s="331" t="s">
        <v>380</v>
      </c>
      <c r="G231" s="331" t="s">
        <v>380</v>
      </c>
      <c r="H231" s="331"/>
      <c r="I231" s="331" t="s">
        <v>566</v>
      </c>
      <c r="J231" s="392">
        <v>900000</v>
      </c>
      <c r="K231" s="331" t="s">
        <v>380</v>
      </c>
    </row>
    <row r="232" spans="2:11" s="103" customFormat="1" ht="15" x14ac:dyDescent="0.4">
      <c r="B232" s="103" t="e">
        <f>VLOOKUP(C232,[1]!Companies[#Data],3,FALSE)</f>
        <v>#REF!</v>
      </c>
      <c r="C232" s="331" t="s">
        <v>698</v>
      </c>
      <c r="D232" s="331" t="s">
        <v>643</v>
      </c>
      <c r="E232" s="331" t="s">
        <v>721</v>
      </c>
      <c r="F232" s="331" t="s">
        <v>380</v>
      </c>
      <c r="G232" s="331" t="s">
        <v>380</v>
      </c>
      <c r="H232" s="331"/>
      <c r="I232" s="331" t="s">
        <v>566</v>
      </c>
      <c r="J232" s="392">
        <v>12723268.800000001</v>
      </c>
      <c r="K232" s="331" t="s">
        <v>380</v>
      </c>
    </row>
    <row r="233" spans="2:11" s="103" customFormat="1" ht="15" x14ac:dyDescent="0.4">
      <c r="B233" s="103" t="e">
        <f>VLOOKUP(C233,[1]!Companies[#Data],3,FALSE)</f>
        <v>#REF!</v>
      </c>
      <c r="C233" s="331" t="s">
        <v>698</v>
      </c>
      <c r="D233" s="331" t="s">
        <v>643</v>
      </c>
      <c r="E233" s="331" t="s">
        <v>738</v>
      </c>
      <c r="F233" s="331" t="s">
        <v>380</v>
      </c>
      <c r="G233" s="331" t="s">
        <v>380</v>
      </c>
      <c r="H233" s="331"/>
      <c r="I233" s="331" t="s">
        <v>566</v>
      </c>
      <c r="J233" s="392">
        <v>1600000</v>
      </c>
      <c r="K233" s="331" t="s">
        <v>380</v>
      </c>
    </row>
    <row r="234" spans="2:11" s="103" customFormat="1" ht="15" x14ac:dyDescent="0.4">
      <c r="B234" s="103" t="e">
        <f>VLOOKUP(C234,[1]!Companies[#Data],3,FALSE)</f>
        <v>#REF!</v>
      </c>
      <c r="C234" s="331" t="s">
        <v>698</v>
      </c>
      <c r="D234" s="331" t="s">
        <v>641</v>
      </c>
      <c r="E234" s="331" t="s">
        <v>705</v>
      </c>
      <c r="F234" s="331" t="s">
        <v>380</v>
      </c>
      <c r="G234" s="331" t="s">
        <v>380</v>
      </c>
      <c r="H234" s="331"/>
      <c r="I234" s="331" t="s">
        <v>566</v>
      </c>
      <c r="J234" s="392">
        <v>6500000</v>
      </c>
      <c r="K234" s="331" t="s">
        <v>380</v>
      </c>
    </row>
    <row r="235" spans="2:11" s="103" customFormat="1" ht="16" x14ac:dyDescent="0.4">
      <c r="B235" s="103" t="e">
        <f>VLOOKUP(C235,[1]!Companies[#Data],3,FALSE)</f>
        <v>#REF!</v>
      </c>
      <c r="C235" t="s">
        <v>698</v>
      </c>
      <c r="D235" s="331" t="s">
        <v>641</v>
      </c>
      <c r="E235" s="331" t="s">
        <v>707</v>
      </c>
      <c r="F235" s="331" t="s">
        <v>380</v>
      </c>
      <c r="G235" s="331" t="s">
        <v>380</v>
      </c>
      <c r="H235" s="331"/>
      <c r="I235" s="331" t="s">
        <v>566</v>
      </c>
      <c r="J235" s="392">
        <v>89667122</v>
      </c>
      <c r="K235" s="331" t="s">
        <v>380</v>
      </c>
    </row>
    <row r="236" spans="2:11" s="103" customFormat="1" ht="16" x14ac:dyDescent="0.4">
      <c r="B236" s="103" t="e">
        <f>VLOOKUP(C236,[1]!Companies[#Data],3,FALSE)</f>
        <v>#REF!</v>
      </c>
      <c r="C236" t="s">
        <v>698</v>
      </c>
      <c r="D236" s="331" t="s">
        <v>641</v>
      </c>
      <c r="E236" s="331" t="s">
        <v>711</v>
      </c>
      <c r="F236" s="331" t="s">
        <v>380</v>
      </c>
      <c r="G236" s="331" t="s">
        <v>380</v>
      </c>
      <c r="H236" s="331"/>
      <c r="I236" s="331" t="s">
        <v>566</v>
      </c>
      <c r="J236" s="392">
        <v>363213283</v>
      </c>
      <c r="K236" s="331" t="s">
        <v>380</v>
      </c>
    </row>
    <row r="237" spans="2:11" s="103" customFormat="1" ht="16" x14ac:dyDescent="0.4">
      <c r="B237" s="103" t="e">
        <f>VLOOKUP(C237,[1]!Companies[#Data],3,FALSE)</f>
        <v>#REF!</v>
      </c>
      <c r="C237" t="s">
        <v>698</v>
      </c>
      <c r="D237" s="331" t="s">
        <v>741</v>
      </c>
      <c r="E237" s="331" t="s">
        <v>730</v>
      </c>
      <c r="F237" s="331" t="s">
        <v>380</v>
      </c>
      <c r="G237" s="331" t="s">
        <v>380</v>
      </c>
      <c r="H237" s="331"/>
      <c r="I237" s="331" t="s">
        <v>566</v>
      </c>
      <c r="J237" s="392">
        <v>26966139</v>
      </c>
      <c r="K237" s="331" t="s">
        <v>380</v>
      </c>
    </row>
    <row r="238" spans="2:11" s="103" customFormat="1" ht="16" x14ac:dyDescent="0.4">
      <c r="B238" s="103" t="e">
        <f>VLOOKUP(C238,[1]!Companies[#Data],3,FALSE)</f>
        <v>#REF!</v>
      </c>
      <c r="C238" t="s">
        <v>698</v>
      </c>
      <c r="D238" s="331" t="s">
        <v>651</v>
      </c>
      <c r="E238" s="331" t="s">
        <v>730</v>
      </c>
      <c r="F238" s="331" t="s">
        <v>380</v>
      </c>
      <c r="G238" s="331" t="s">
        <v>380</v>
      </c>
      <c r="H238" s="331"/>
      <c r="I238" s="331" t="s">
        <v>566</v>
      </c>
      <c r="J238" s="392">
        <v>11316776</v>
      </c>
      <c r="K238" s="331" t="s">
        <v>380</v>
      </c>
    </row>
    <row r="239" spans="2:11" s="103" customFormat="1" ht="16" x14ac:dyDescent="0.4">
      <c r="B239" s="103" t="e">
        <f>VLOOKUP(C239,[1]!Companies[#Data],3,FALSE)</f>
        <v>#REF!</v>
      </c>
      <c r="C239" t="s">
        <v>699</v>
      </c>
      <c r="D239" s="331" t="s">
        <v>641</v>
      </c>
      <c r="E239" s="331" t="s">
        <v>709</v>
      </c>
      <c r="F239" s="331" t="s">
        <v>380</v>
      </c>
      <c r="G239" s="331" t="s">
        <v>380</v>
      </c>
      <c r="H239" s="331"/>
      <c r="I239" s="331" t="s">
        <v>566</v>
      </c>
      <c r="J239" s="392">
        <v>50597411683.389999</v>
      </c>
      <c r="K239" s="331" t="s">
        <v>380</v>
      </c>
    </row>
    <row r="240" spans="2:11" s="103" customFormat="1" ht="16" x14ac:dyDescent="0.4">
      <c r="B240" s="103" t="e">
        <f>VLOOKUP(C240,[1]!Companies[#Data],3,FALSE)</f>
        <v>#REF!</v>
      </c>
      <c r="C240" t="s">
        <v>699</v>
      </c>
      <c r="D240" s="331" t="s">
        <v>745</v>
      </c>
      <c r="E240" s="331" t="s">
        <v>730</v>
      </c>
      <c r="F240" s="331" t="s">
        <v>380</v>
      </c>
      <c r="G240" s="331" t="s">
        <v>380</v>
      </c>
      <c r="H240" s="331"/>
      <c r="I240" s="331" t="s">
        <v>566</v>
      </c>
      <c r="J240" s="392">
        <v>30877590.359999999</v>
      </c>
      <c r="K240" s="331" t="s">
        <v>380</v>
      </c>
    </row>
    <row r="241" spans="2:15" s="103" customFormat="1" ht="16" x14ac:dyDescent="0.4">
      <c r="B241" s="103" t="e">
        <f>VLOOKUP(C241,[1]!Companies[#Data],3,FALSE)</f>
        <v>#REF!</v>
      </c>
      <c r="C241" t="s">
        <v>699</v>
      </c>
      <c r="D241" s="331" t="s">
        <v>734</v>
      </c>
      <c r="E241" s="331" t="s">
        <v>730</v>
      </c>
      <c r="F241" s="331" t="s">
        <v>380</v>
      </c>
      <c r="G241" s="331" t="s">
        <v>380</v>
      </c>
      <c r="H241" s="331"/>
      <c r="I241" s="331" t="s">
        <v>566</v>
      </c>
      <c r="J241" s="392">
        <v>121618429.37</v>
      </c>
      <c r="K241" s="331" t="s">
        <v>380</v>
      </c>
    </row>
    <row r="242" spans="2:15" s="103" customFormat="1" ht="15" x14ac:dyDescent="0.4">
      <c r="B242" s="103" t="e">
        <f>VLOOKUP(C242,[1]!Companies[#Data],3,FALSE)</f>
        <v>#REF!</v>
      </c>
      <c r="C242" s="331" t="s">
        <v>699</v>
      </c>
      <c r="D242" s="331" t="s">
        <v>648</v>
      </c>
      <c r="E242" s="331" t="s">
        <v>730</v>
      </c>
      <c r="F242" s="331" t="s">
        <v>380</v>
      </c>
      <c r="G242" s="331" t="s">
        <v>380</v>
      </c>
      <c r="H242" s="331"/>
      <c r="I242" s="331" t="s">
        <v>566</v>
      </c>
      <c r="J242" s="392">
        <v>13037204.820068359</v>
      </c>
      <c r="K242" s="331" t="s">
        <v>380</v>
      </c>
    </row>
    <row r="243" spans="2:15" s="103" customFormat="1" ht="16" x14ac:dyDescent="0.4">
      <c r="B243" s="103" t="e">
        <f>VLOOKUP(C243,[1]!Companies[#Data],3,FALSE)</f>
        <v>#REF!</v>
      </c>
      <c r="C243" t="s">
        <v>699</v>
      </c>
      <c r="D243" s="331" t="s">
        <v>746</v>
      </c>
      <c r="E243" s="331" t="s">
        <v>730</v>
      </c>
      <c r="F243" s="331" t="s">
        <v>380</v>
      </c>
      <c r="G243" s="331" t="s">
        <v>380</v>
      </c>
      <c r="H243" s="331"/>
      <c r="I243" s="331" t="s">
        <v>566</v>
      </c>
      <c r="J243" s="392">
        <v>14973024.099999998</v>
      </c>
      <c r="K243" s="331" t="s">
        <v>380</v>
      </c>
    </row>
    <row r="244" spans="2:15" s="103" customFormat="1" ht="16" x14ac:dyDescent="0.4">
      <c r="B244" s="103" t="e">
        <f>VLOOKUP(C244,[1]!Companies[#Data],3,FALSE)</f>
        <v>#REF!</v>
      </c>
      <c r="C244" t="s">
        <v>699</v>
      </c>
      <c r="D244" s="331" t="s">
        <v>747</v>
      </c>
      <c r="E244" s="331" t="s">
        <v>730</v>
      </c>
      <c r="F244" s="331" t="s">
        <v>380</v>
      </c>
      <c r="G244" s="331" t="s">
        <v>380</v>
      </c>
      <c r="H244" s="331"/>
      <c r="I244" s="331" t="s">
        <v>566</v>
      </c>
      <c r="J244" s="392">
        <v>69106265.070000008</v>
      </c>
      <c r="K244" s="331" t="s">
        <v>380</v>
      </c>
    </row>
    <row r="245" spans="2:15" s="103" customFormat="1" ht="16" x14ac:dyDescent="0.4">
      <c r="B245" s="103" t="e">
        <f>VLOOKUP(C245,[1]!Companies[#Data],3,FALSE)</f>
        <v>#REF!</v>
      </c>
      <c r="C245" t="s">
        <v>699</v>
      </c>
      <c r="D245" s="331" t="s">
        <v>737</v>
      </c>
      <c r="E245" s="331" t="s">
        <v>730</v>
      </c>
      <c r="F245" s="331" t="s">
        <v>380</v>
      </c>
      <c r="G245" s="331" t="s">
        <v>380</v>
      </c>
      <c r="H245" s="331"/>
      <c r="I245" s="331" t="s">
        <v>566</v>
      </c>
      <c r="J245" s="392">
        <v>45287132.530000001</v>
      </c>
      <c r="K245" s="331" t="s">
        <v>380</v>
      </c>
    </row>
    <row r="246" spans="2:15" s="103" customFormat="1" ht="16" x14ac:dyDescent="0.4">
      <c r="B246" s="103" t="e">
        <f>VLOOKUP(C246,[1]!Companies[#Data],3,FALSE)</f>
        <v>#REF!</v>
      </c>
      <c r="C246" t="s">
        <v>699</v>
      </c>
      <c r="D246" s="331" t="s">
        <v>654</v>
      </c>
      <c r="E246" s="331" t="s">
        <v>730</v>
      </c>
      <c r="F246" s="331" t="s">
        <v>380</v>
      </c>
      <c r="G246" s="331" t="s">
        <v>380</v>
      </c>
      <c r="H246" s="331"/>
      <c r="I246" s="331" t="s">
        <v>566</v>
      </c>
      <c r="J246" s="392">
        <v>10077997</v>
      </c>
      <c r="K246" s="331" t="s">
        <v>380</v>
      </c>
    </row>
    <row r="247" spans="2:15" s="103" customFormat="1" ht="16" x14ac:dyDescent="0.4">
      <c r="B247" s="103" t="e">
        <f>VLOOKUP(C247,[1]!Companies[#Data],3,FALSE)</f>
        <v>#REF!</v>
      </c>
      <c r="C247" t="s">
        <v>699</v>
      </c>
      <c r="D247" s="331" t="s">
        <v>748</v>
      </c>
      <c r="E247" s="331" t="s">
        <v>730</v>
      </c>
      <c r="F247" s="331" t="s">
        <v>380</v>
      </c>
      <c r="G247" s="331" t="s">
        <v>380</v>
      </c>
      <c r="H247" s="331"/>
      <c r="I247" s="331" t="s">
        <v>566</v>
      </c>
      <c r="J247" s="392">
        <v>220336712.09999999</v>
      </c>
      <c r="K247" s="331" t="s">
        <v>380</v>
      </c>
    </row>
    <row r="248" spans="2:15" s="103" customFormat="1" ht="15" x14ac:dyDescent="0.4">
      <c r="B248" s="103" t="e">
        <f>VLOOKUP(C248,[1]!Companies[#Data],3,FALSE)</f>
        <v>#REF!</v>
      </c>
      <c r="C248" s="331" t="s">
        <v>699</v>
      </c>
      <c r="D248" s="331" t="s">
        <v>749</v>
      </c>
      <c r="E248" s="331" t="s">
        <v>730</v>
      </c>
      <c r="F248" s="331" t="s">
        <v>380</v>
      </c>
      <c r="G248" s="331" t="s">
        <v>380</v>
      </c>
      <c r="H248" s="331"/>
      <c r="I248" s="331" t="s">
        <v>566</v>
      </c>
      <c r="J248" s="392">
        <v>27446746.949999999</v>
      </c>
      <c r="K248" s="331" t="s">
        <v>380</v>
      </c>
    </row>
    <row r="249" spans="2:15" s="103" customFormat="1" ht="15" x14ac:dyDescent="0.4">
      <c r="B249" s="103" t="e">
        <f>VLOOKUP(C249,[1]!Companies[#Data],3,FALSE)</f>
        <v>#REF!</v>
      </c>
      <c r="C249" s="331" t="s">
        <v>699</v>
      </c>
      <c r="D249" s="331" t="s">
        <v>750</v>
      </c>
      <c r="E249" s="331" t="s">
        <v>730</v>
      </c>
      <c r="F249" s="331" t="s">
        <v>380</v>
      </c>
      <c r="G249" s="331" t="s">
        <v>380</v>
      </c>
      <c r="H249" s="331"/>
      <c r="I249" s="331" t="s">
        <v>566</v>
      </c>
      <c r="J249" s="392">
        <v>4803180.72</v>
      </c>
      <c r="K249" s="331" t="s">
        <v>380</v>
      </c>
    </row>
    <row r="250" spans="2:15" s="103" customFormat="1" ht="16" x14ac:dyDescent="0.4">
      <c r="B250" s="103" t="e">
        <f>VLOOKUP(C250,[1]!Companies[#Data],3,FALSE)</f>
        <v>#REF!</v>
      </c>
      <c r="C250" t="s">
        <v>699</v>
      </c>
      <c r="D250" s="331" t="s">
        <v>655</v>
      </c>
      <c r="E250" s="331" t="s">
        <v>732</v>
      </c>
      <c r="F250" s="331" t="s">
        <v>380</v>
      </c>
      <c r="G250" s="331" t="s">
        <v>380</v>
      </c>
      <c r="H250" s="331"/>
      <c r="I250" s="331" t="s">
        <v>566</v>
      </c>
      <c r="J250" s="392">
        <v>2500000000</v>
      </c>
      <c r="K250" s="331" t="s">
        <v>380</v>
      </c>
    </row>
    <row r="251" spans="2:15" s="103" customFormat="1" ht="16" x14ac:dyDescent="0.4">
      <c r="B251" s="103" t="e">
        <f>VLOOKUP(C251,[1]!Companies[#Data],3,FALSE)</f>
        <v>#REF!</v>
      </c>
      <c r="C251" t="s">
        <v>701</v>
      </c>
      <c r="D251" s="331" t="s">
        <v>643</v>
      </c>
      <c r="E251" s="331" t="s">
        <v>717</v>
      </c>
      <c r="F251" s="331" t="s">
        <v>380</v>
      </c>
      <c r="G251" s="331" t="s">
        <v>380</v>
      </c>
      <c r="H251" s="331"/>
      <c r="I251" s="331" t="s">
        <v>566</v>
      </c>
      <c r="J251" s="392">
        <v>2688238706.5335994</v>
      </c>
      <c r="K251" s="331" t="s">
        <v>380</v>
      </c>
    </row>
    <row r="252" spans="2:15" s="103" customFormat="1" ht="16" x14ac:dyDescent="0.4">
      <c r="B252" s="103" t="e">
        <f>VLOOKUP(C252,[1]!Companies[#Data],3,FALSE)</f>
        <v>#REF!</v>
      </c>
      <c r="C252" t="s">
        <v>701</v>
      </c>
      <c r="D252" s="331" t="s">
        <v>643</v>
      </c>
      <c r="E252" s="331" t="s">
        <v>719</v>
      </c>
      <c r="F252" s="331" t="s">
        <v>380</v>
      </c>
      <c r="G252" s="331" t="s">
        <v>380</v>
      </c>
      <c r="H252" s="331"/>
      <c r="I252" s="331" t="s">
        <v>566</v>
      </c>
      <c r="J252" s="392">
        <v>408362739.34060007</v>
      </c>
      <c r="K252" s="331" t="s">
        <v>380</v>
      </c>
    </row>
    <row r="253" spans="2:15" s="103" customFormat="1" ht="16" x14ac:dyDescent="0.4">
      <c r="B253" s="103" t="e">
        <f>VLOOKUP(C253,[1]!Companies[#Data],3,FALSE)</f>
        <v>#REF!</v>
      </c>
      <c r="C253" t="s">
        <v>701</v>
      </c>
      <c r="D253" s="331" t="s">
        <v>643</v>
      </c>
      <c r="E253" s="331" t="s">
        <v>722</v>
      </c>
      <c r="F253" s="331" t="s">
        <v>380</v>
      </c>
      <c r="G253" s="331" t="s">
        <v>380</v>
      </c>
      <c r="H253" s="331"/>
      <c r="I253" s="331" t="s">
        <v>566</v>
      </c>
      <c r="J253" s="392">
        <v>1152470</v>
      </c>
      <c r="K253" s="331" t="s">
        <v>380</v>
      </c>
    </row>
    <row r="254" spans="2:15" s="103" customFormat="1" ht="15" x14ac:dyDescent="0.4">
      <c r="B254" s="103" t="e">
        <f>VLOOKUP(C254,[1]!Companies[#Data],3,FALSE)</f>
        <v>#REF!</v>
      </c>
      <c r="C254" s="331" t="s">
        <v>701</v>
      </c>
      <c r="D254" s="331" t="s">
        <v>641</v>
      </c>
      <c r="E254" s="331" t="s">
        <v>705</v>
      </c>
      <c r="F254" s="331" t="s">
        <v>380</v>
      </c>
      <c r="G254" s="331" t="s">
        <v>380</v>
      </c>
      <c r="H254" s="331"/>
      <c r="I254" s="331" t="s">
        <v>566</v>
      </c>
      <c r="J254" s="392">
        <v>100000000</v>
      </c>
      <c r="K254" s="331" t="s">
        <v>380</v>
      </c>
    </row>
    <row r="255" spans="2:15" s="103" customFormat="1" ht="16" x14ac:dyDescent="0.4">
      <c r="B255" s="103" t="e">
        <f>VLOOKUP(C255,[1]!Companies[#Data],3,FALSE)</f>
        <v>#REF!</v>
      </c>
      <c r="C255" t="s">
        <v>701</v>
      </c>
      <c r="D255" s="331" t="s">
        <v>641</v>
      </c>
      <c r="E255" s="331" t="s">
        <v>707</v>
      </c>
      <c r="F255" s="331" t="s">
        <v>380</v>
      </c>
      <c r="G255" s="331" t="s">
        <v>380</v>
      </c>
      <c r="H255" s="331"/>
      <c r="I255" s="331" t="s">
        <v>566</v>
      </c>
      <c r="J255" s="392">
        <v>1480294246.01</v>
      </c>
      <c r="K255" s="331" t="s">
        <v>380</v>
      </c>
      <c r="M255" s="103" t="s">
        <v>228</v>
      </c>
      <c r="O255" s="103" t="s">
        <v>54</v>
      </c>
    </row>
    <row r="256" spans="2:15" s="103" customFormat="1" ht="16" x14ac:dyDescent="0.4">
      <c r="B256" s="103" t="e">
        <f>VLOOKUP(C256,[1]!Companies[#Data],3,FALSE)</f>
        <v>#REF!</v>
      </c>
      <c r="C256" t="s">
        <v>701</v>
      </c>
      <c r="D256" s="331" t="s">
        <v>641</v>
      </c>
      <c r="E256" s="331" t="s">
        <v>711</v>
      </c>
      <c r="F256" s="331" t="s">
        <v>380</v>
      </c>
      <c r="G256" s="331" t="s">
        <v>380</v>
      </c>
      <c r="H256" s="331"/>
      <c r="I256" s="331" t="s">
        <v>566</v>
      </c>
      <c r="J256" s="392">
        <v>115130533</v>
      </c>
      <c r="K256" s="331" t="s">
        <v>380</v>
      </c>
      <c r="M256" s="103" t="s">
        <v>228</v>
      </c>
      <c r="O256" s="103" t="s">
        <v>54</v>
      </c>
    </row>
    <row r="257" spans="2:15" s="103" customFormat="1" ht="15" x14ac:dyDescent="0.4">
      <c r="B257" s="103" t="e">
        <f>VLOOKUP(C257,[1]!Companies[#Data],3,FALSE)</f>
        <v>#REF!</v>
      </c>
      <c r="C257" s="331" t="s">
        <v>701</v>
      </c>
      <c r="D257" s="331" t="s">
        <v>641</v>
      </c>
      <c r="E257" s="331" t="s">
        <v>709</v>
      </c>
      <c r="F257" s="331" t="s">
        <v>380</v>
      </c>
      <c r="G257" s="331" t="s">
        <v>380</v>
      </c>
      <c r="H257" s="331"/>
      <c r="I257" s="331" t="s">
        <v>566</v>
      </c>
      <c r="J257" s="392">
        <v>2084887</v>
      </c>
      <c r="K257" s="331" t="s">
        <v>380</v>
      </c>
      <c r="M257" s="103" t="s">
        <v>228</v>
      </c>
      <c r="O257" s="103" t="s">
        <v>54</v>
      </c>
    </row>
    <row r="258" spans="2:15" s="103" customFormat="1" ht="16" x14ac:dyDescent="0.4">
      <c r="B258" s="103" t="e">
        <f>VLOOKUP(C258,[1]!Companies[#Data],3,FALSE)</f>
        <v>#REF!</v>
      </c>
      <c r="C258" t="s">
        <v>701</v>
      </c>
      <c r="D258" s="331" t="s">
        <v>641</v>
      </c>
      <c r="E258" s="331" t="s">
        <v>714</v>
      </c>
      <c r="F258" s="331" t="s">
        <v>380</v>
      </c>
      <c r="G258" s="331" t="s">
        <v>380</v>
      </c>
      <c r="H258" s="331"/>
      <c r="I258" s="331" t="s">
        <v>566</v>
      </c>
      <c r="J258" s="392">
        <v>9504447</v>
      </c>
      <c r="K258" s="331" t="s">
        <v>380</v>
      </c>
      <c r="M258" s="103" t="s">
        <v>228</v>
      </c>
      <c r="O258" s="103" t="s">
        <v>54</v>
      </c>
    </row>
    <row r="259" spans="2:15" s="103" customFormat="1" ht="16" x14ac:dyDescent="0.4">
      <c r="B259" s="103" t="e">
        <f>VLOOKUP(C259,[1]!Companies[#Data],3,FALSE)</f>
        <v>#REF!</v>
      </c>
      <c r="C259" t="s">
        <v>701</v>
      </c>
      <c r="D259" s="331" t="s">
        <v>641</v>
      </c>
      <c r="E259" s="331" t="s">
        <v>713</v>
      </c>
      <c r="F259" s="331" t="s">
        <v>380</v>
      </c>
      <c r="G259" s="331" t="s">
        <v>380</v>
      </c>
      <c r="H259" s="331"/>
      <c r="I259" s="331" t="s">
        <v>566</v>
      </c>
      <c r="J259" s="392">
        <v>25312770</v>
      </c>
      <c r="K259" s="331" t="s">
        <v>380</v>
      </c>
      <c r="M259" s="103" t="s">
        <v>228</v>
      </c>
      <c r="O259" s="103" t="s">
        <v>54</v>
      </c>
    </row>
    <row r="260" spans="2:15" s="103" customFormat="1" ht="16" x14ac:dyDescent="0.4">
      <c r="B260" s="103" t="e">
        <f>VLOOKUP(C260,[1]!Companies[#Data],3,FALSE)</f>
        <v>#REF!</v>
      </c>
      <c r="C260" t="s">
        <v>701</v>
      </c>
      <c r="D260" s="331" t="s">
        <v>751</v>
      </c>
      <c r="E260" s="331" t="s">
        <v>730</v>
      </c>
      <c r="F260" s="331" t="s">
        <v>380</v>
      </c>
      <c r="G260" s="331" t="s">
        <v>380</v>
      </c>
      <c r="H260" s="331"/>
      <c r="I260" s="331" t="s">
        <v>566</v>
      </c>
      <c r="J260" s="392">
        <v>302221000.29000002</v>
      </c>
      <c r="K260" s="331" t="s">
        <v>380</v>
      </c>
      <c r="M260" s="103" t="s">
        <v>228</v>
      </c>
      <c r="O260" s="103" t="s">
        <v>54</v>
      </c>
    </row>
    <row r="261" spans="2:15" s="103" customFormat="1" ht="16" x14ac:dyDescent="0.4">
      <c r="B261" s="103" t="e">
        <f>VLOOKUP(C261,[1]!Companies[#Data],3,FALSE)</f>
        <v>#REF!</v>
      </c>
      <c r="C261" t="s">
        <v>702</v>
      </c>
      <c r="D261" s="331" t="s">
        <v>643</v>
      </c>
      <c r="E261" s="331" t="s">
        <v>717</v>
      </c>
      <c r="F261" s="331" t="s">
        <v>380</v>
      </c>
      <c r="G261" s="331" t="s">
        <v>380</v>
      </c>
      <c r="H261" s="331"/>
      <c r="I261" s="331" t="s">
        <v>566</v>
      </c>
      <c r="J261" s="392">
        <v>19667564.949999999</v>
      </c>
      <c r="K261" s="331" t="s">
        <v>380</v>
      </c>
      <c r="M261" s="103" t="s">
        <v>228</v>
      </c>
      <c r="O261" s="103" t="s">
        <v>54</v>
      </c>
    </row>
    <row r="262" spans="2:15" s="103" customFormat="1" ht="16" x14ac:dyDescent="0.4">
      <c r="B262" s="103" t="e">
        <f>VLOOKUP(C262,[1]!Companies[#Data],3,FALSE)</f>
        <v>#REF!</v>
      </c>
      <c r="C262" t="s">
        <v>702</v>
      </c>
      <c r="D262" s="331" t="s">
        <v>643</v>
      </c>
      <c r="E262" s="331" t="s">
        <v>719</v>
      </c>
      <c r="F262" s="331" t="s">
        <v>380</v>
      </c>
      <c r="G262" s="331" t="s">
        <v>380</v>
      </c>
      <c r="H262" s="331"/>
      <c r="I262" s="331" t="s">
        <v>566</v>
      </c>
      <c r="J262" s="392">
        <v>6632685.8700000001</v>
      </c>
      <c r="K262" s="331" t="s">
        <v>380</v>
      </c>
      <c r="M262" s="103" t="s">
        <v>228</v>
      </c>
      <c r="O262" s="103" t="s">
        <v>54</v>
      </c>
    </row>
    <row r="263" spans="2:15" s="103" customFormat="1" ht="16" x14ac:dyDescent="0.4">
      <c r="B263" s="103" t="e">
        <f>VLOOKUP(C263,[1]!Companies[#Data],3,FALSE)</f>
        <v>#REF!</v>
      </c>
      <c r="C263" t="s">
        <v>702</v>
      </c>
      <c r="D263" s="331" t="s">
        <v>643</v>
      </c>
      <c r="E263" s="331" t="s">
        <v>738</v>
      </c>
      <c r="F263" s="331" t="s">
        <v>380</v>
      </c>
      <c r="G263" s="331" t="s">
        <v>380</v>
      </c>
      <c r="H263" s="331"/>
      <c r="I263" s="331" t="s">
        <v>566</v>
      </c>
      <c r="J263" s="392">
        <v>3067736</v>
      </c>
      <c r="K263" s="331" t="s">
        <v>380</v>
      </c>
      <c r="M263" s="103" t="s">
        <v>228</v>
      </c>
      <c r="O263" s="103" t="s">
        <v>54</v>
      </c>
    </row>
    <row r="264" spans="2:15" s="103" customFormat="1" ht="16" x14ac:dyDescent="0.4">
      <c r="B264" s="103" t="e">
        <f>VLOOKUP(C264,[1]!Companies[#Data],3,FALSE)</f>
        <v>#REF!</v>
      </c>
      <c r="C264" t="s">
        <v>702</v>
      </c>
      <c r="D264" s="331" t="s">
        <v>643</v>
      </c>
      <c r="E264" s="331" t="s">
        <v>735</v>
      </c>
      <c r="F264" s="331" t="s">
        <v>380</v>
      </c>
      <c r="G264" s="331" t="s">
        <v>380</v>
      </c>
      <c r="H264" s="331"/>
      <c r="I264" s="331" t="s">
        <v>566</v>
      </c>
      <c r="J264" s="392">
        <v>600000</v>
      </c>
      <c r="K264" s="331" t="s">
        <v>380</v>
      </c>
      <c r="M264" s="103" t="s">
        <v>228</v>
      </c>
      <c r="O264" s="103" t="s">
        <v>54</v>
      </c>
    </row>
    <row r="265" spans="2:15" s="103" customFormat="1" ht="16" x14ac:dyDescent="0.4">
      <c r="B265" s="103" t="e">
        <f>VLOOKUP(C265,[1]!Companies[#Data],3,FALSE)</f>
        <v>#REF!</v>
      </c>
      <c r="C265" t="s">
        <v>702</v>
      </c>
      <c r="D265" s="331" t="s">
        <v>643</v>
      </c>
      <c r="E265" s="331" t="s">
        <v>709</v>
      </c>
      <c r="F265" s="331" t="s">
        <v>380</v>
      </c>
      <c r="G265" s="331" t="s">
        <v>380</v>
      </c>
      <c r="H265" s="331"/>
      <c r="I265" s="331" t="s">
        <v>566</v>
      </c>
      <c r="J265" s="392">
        <v>6311327</v>
      </c>
      <c r="K265" s="331" t="s">
        <v>380</v>
      </c>
      <c r="M265" s="103" t="s">
        <v>228</v>
      </c>
      <c r="O265" s="103" t="s">
        <v>54</v>
      </c>
    </row>
    <row r="266" spans="2:15" s="103" customFormat="1" ht="16" x14ac:dyDescent="0.4">
      <c r="B266" s="103" t="e">
        <f>VLOOKUP(C266,[1]!Companies[#Data],3,FALSE)</f>
        <v>#REF!</v>
      </c>
      <c r="C266" t="s">
        <v>702</v>
      </c>
      <c r="D266" s="331" t="s">
        <v>655</v>
      </c>
      <c r="E266" s="331" t="s">
        <v>732</v>
      </c>
      <c r="F266" s="331" t="s">
        <v>380</v>
      </c>
      <c r="G266" s="331" t="s">
        <v>380</v>
      </c>
      <c r="H266" s="331"/>
      <c r="I266" s="331" t="s">
        <v>566</v>
      </c>
      <c r="J266" s="392">
        <v>1100000000</v>
      </c>
      <c r="K266" s="331" t="s">
        <v>380</v>
      </c>
      <c r="M266" s="103" t="s">
        <v>228</v>
      </c>
      <c r="O266" s="103" t="s">
        <v>54</v>
      </c>
    </row>
    <row r="267" spans="2:15" s="103" customFormat="1" ht="16" x14ac:dyDescent="0.4">
      <c r="B267" s="103" t="e">
        <f>VLOOKUP(C267,[1]!Companies[#Data],3,FALSE)</f>
        <v>#REF!</v>
      </c>
      <c r="C267" t="s">
        <v>703</v>
      </c>
      <c r="D267" s="331" t="s">
        <v>643</v>
      </c>
      <c r="E267" s="331" t="s">
        <v>722</v>
      </c>
      <c r="F267" s="331" t="s">
        <v>380</v>
      </c>
      <c r="G267" s="331" t="s">
        <v>380</v>
      </c>
      <c r="H267" s="331"/>
      <c r="I267" s="331" t="s">
        <v>566</v>
      </c>
      <c r="J267" s="392">
        <v>913800</v>
      </c>
      <c r="K267" s="331" t="s">
        <v>380</v>
      </c>
      <c r="M267" s="103" t="s">
        <v>228</v>
      </c>
      <c r="O267" s="103" t="s">
        <v>54</v>
      </c>
    </row>
    <row r="268" spans="2:15" s="103" customFormat="1" ht="16" x14ac:dyDescent="0.4">
      <c r="B268" s="103" t="e">
        <f>VLOOKUP(C268,[1]!Companies[#Data],3,FALSE)</f>
        <v>#REF!</v>
      </c>
      <c r="C268" t="s">
        <v>703</v>
      </c>
      <c r="D268" s="331" t="s">
        <v>643</v>
      </c>
      <c r="E268" s="331" t="s">
        <v>723</v>
      </c>
      <c r="F268" s="331" t="s">
        <v>380</v>
      </c>
      <c r="G268" s="331" t="s">
        <v>380</v>
      </c>
      <c r="H268" s="331"/>
      <c r="I268" s="331" t="s">
        <v>566</v>
      </c>
      <c r="J268" s="392">
        <v>51415528.130000003</v>
      </c>
      <c r="K268" s="331" t="s">
        <v>380</v>
      </c>
      <c r="M268" s="103" t="s">
        <v>228</v>
      </c>
      <c r="O268" s="103" t="s">
        <v>54</v>
      </c>
    </row>
    <row r="269" spans="2:15" s="103" customFormat="1" ht="15" x14ac:dyDescent="0.4">
      <c r="B269" s="103" t="e">
        <f>VLOOKUP(C269,[1]!Companies[#Data],3,FALSE)</f>
        <v>#REF!</v>
      </c>
      <c r="C269" s="103" t="s">
        <v>282</v>
      </c>
      <c r="D269" s="103" t="s">
        <v>263</v>
      </c>
      <c r="E269" s="103" t="s">
        <v>341</v>
      </c>
      <c r="F269" s="103" t="s">
        <v>62</v>
      </c>
      <c r="G269" s="103" t="s">
        <v>62</v>
      </c>
      <c r="H269" s="103" t="s">
        <v>299</v>
      </c>
      <c r="I269" s="103" t="s">
        <v>381</v>
      </c>
      <c r="J269" s="392"/>
      <c r="M269" s="103" t="s">
        <v>228</v>
      </c>
      <c r="O269" s="103" t="s">
        <v>54</v>
      </c>
    </row>
    <row r="270" spans="2:15" s="103" customFormat="1" ht="15" x14ac:dyDescent="0.4">
      <c r="B270" s="103" t="e">
        <f>VLOOKUP(C270,[1]!Companies[#Data],3,FALSE)</f>
        <v>#REF!</v>
      </c>
      <c r="C270" s="103" t="s">
        <v>282</v>
      </c>
      <c r="D270" s="103" t="s">
        <v>263</v>
      </c>
      <c r="E270" s="103" t="s">
        <v>342</v>
      </c>
      <c r="F270" s="103" t="s">
        <v>62</v>
      </c>
      <c r="G270" s="103" t="s">
        <v>62</v>
      </c>
      <c r="H270" s="103" t="s">
        <v>299</v>
      </c>
      <c r="J270" s="392"/>
      <c r="M270" s="103" t="s">
        <v>228</v>
      </c>
      <c r="O270" s="103" t="s">
        <v>54</v>
      </c>
    </row>
    <row r="271" spans="2:15" s="103" customFormat="1" ht="15" x14ac:dyDescent="0.4">
      <c r="B271" s="117" t="e">
        <f>VLOOKUP(C271,[1]!Companies[#Data],3,FALSE)</f>
        <v>#REF!</v>
      </c>
      <c r="C271" s="117" t="s">
        <v>265</v>
      </c>
      <c r="H271" s="117"/>
      <c r="J271" s="392"/>
      <c r="O271" s="103" t="s">
        <v>54</v>
      </c>
    </row>
    <row r="272" spans="2:15" s="103" customFormat="1" ht="15.5" thickBot="1" x14ac:dyDescent="0.45">
      <c r="G272" s="110"/>
    </row>
    <row r="273" spans="3:15" s="103" customFormat="1" ht="15.5" thickBot="1" x14ac:dyDescent="0.45">
      <c r="G273" s="110"/>
      <c r="H273" s="136" t="s">
        <v>346</v>
      </c>
      <c r="I273" s="133"/>
      <c r="J273" s="119">
        <f>SUMIF(Table1012[Reporting currency],"USD",Table1012[Revenue value])+(IFERROR(SUMIF(Table1012[Reporting currency],"&lt;&gt;USD",Table1012[Revenue value])/'[1]Part 1 - About'!$E$45,0))</f>
        <v>0</v>
      </c>
    </row>
    <row r="274" spans="3:15" s="103" customFormat="1" ht="15.5" thickBot="1" x14ac:dyDescent="0.45">
      <c r="G274" s="110"/>
      <c r="H274" s="135"/>
      <c r="I274" s="135"/>
      <c r="J274" s="134"/>
    </row>
    <row r="275" spans="3:15" s="103" customFormat="1" ht="48.75" customHeight="1" thickBot="1" x14ac:dyDescent="0.45">
      <c r="G275" s="110"/>
      <c r="H275" s="118" t="s">
        <v>850</v>
      </c>
      <c r="I275" s="133"/>
      <c r="J275" s="119">
        <f>SUM(J15:J268)</f>
        <v>1220494529705.8044</v>
      </c>
    </row>
    <row r="276" spans="3:15" s="103" customFormat="1" ht="15" x14ac:dyDescent="0.4">
      <c r="J276" s="342"/>
    </row>
    <row r="277" spans="3:15" ht="23.25" customHeight="1" x14ac:dyDescent="0.35">
      <c r="C277" s="471" t="s">
        <v>347</v>
      </c>
      <c r="D277" s="471"/>
      <c r="E277" s="471"/>
      <c r="F277" s="471"/>
      <c r="G277" s="471"/>
      <c r="H277" s="471"/>
      <c r="I277" s="471"/>
      <c r="J277" s="471"/>
      <c r="K277" s="471"/>
      <c r="L277" s="471"/>
      <c r="M277" s="471"/>
      <c r="N277" s="471"/>
      <c r="O277" s="281"/>
    </row>
    <row r="278" spans="3:15" s="103" customFormat="1" ht="15" x14ac:dyDescent="0.4">
      <c r="C278" s="469" t="s">
        <v>348</v>
      </c>
      <c r="D278" s="469"/>
      <c r="E278" s="469"/>
      <c r="F278" s="469"/>
      <c r="G278" s="469"/>
      <c r="H278" s="469"/>
      <c r="I278" s="469"/>
      <c r="J278" s="469"/>
      <c r="K278" s="469"/>
      <c r="L278" s="469"/>
      <c r="M278" s="469"/>
      <c r="N278" s="469"/>
      <c r="O278" s="278"/>
    </row>
    <row r="279" spans="3:15" s="103" customFormat="1" ht="15" x14ac:dyDescent="0.4">
      <c r="C279" s="469"/>
      <c r="D279" s="469"/>
      <c r="E279" s="469"/>
      <c r="F279" s="469"/>
      <c r="G279" s="469"/>
      <c r="H279" s="469"/>
      <c r="I279" s="469"/>
      <c r="J279" s="469"/>
      <c r="K279" s="469"/>
      <c r="L279" s="469"/>
      <c r="M279" s="469"/>
      <c r="N279" s="469"/>
      <c r="O279" s="278"/>
    </row>
    <row r="280" spans="3:15" s="103" customFormat="1" ht="15" x14ac:dyDescent="0.4">
      <c r="C280" s="469" t="s">
        <v>349</v>
      </c>
      <c r="D280" s="469"/>
      <c r="E280" s="469"/>
      <c r="F280" s="469"/>
      <c r="G280" s="469"/>
      <c r="H280" s="469"/>
      <c r="I280" s="469"/>
      <c r="J280" s="469"/>
      <c r="K280" s="469"/>
      <c r="L280" s="469"/>
      <c r="M280" s="469"/>
      <c r="N280" s="469"/>
      <c r="O280" s="278"/>
    </row>
    <row r="281" spans="3:15" s="103" customFormat="1" ht="15" x14ac:dyDescent="0.4">
      <c r="C281" s="469" t="s">
        <v>351</v>
      </c>
      <c r="D281" s="469"/>
      <c r="E281" s="469"/>
      <c r="F281" s="469"/>
      <c r="G281" s="469"/>
      <c r="H281" s="469"/>
      <c r="I281" s="469"/>
      <c r="J281" s="469"/>
      <c r="K281" s="469"/>
      <c r="L281" s="469"/>
      <c r="M281" s="469"/>
      <c r="N281" s="469"/>
      <c r="O281" s="278"/>
    </row>
    <row r="282" spans="3:15" s="103" customFormat="1" ht="15" x14ac:dyDescent="0.4">
      <c r="C282" s="469" t="s">
        <v>357</v>
      </c>
      <c r="D282" s="469"/>
      <c r="E282" s="469"/>
      <c r="F282" s="469"/>
      <c r="G282" s="469"/>
      <c r="H282" s="469"/>
      <c r="I282" s="469"/>
      <c r="J282" s="469"/>
      <c r="K282" s="469"/>
      <c r="L282" s="469"/>
      <c r="M282" s="469"/>
      <c r="N282" s="469"/>
      <c r="O282" s="278"/>
    </row>
    <row r="283" spans="3:15" s="103" customFormat="1" ht="15" x14ac:dyDescent="0.4">
      <c r="C283" s="469" t="s">
        <v>359</v>
      </c>
      <c r="D283" s="469"/>
      <c r="E283" s="469"/>
      <c r="F283" s="469"/>
      <c r="G283" s="469"/>
      <c r="H283" s="469"/>
      <c r="I283" s="469"/>
      <c r="J283" s="469"/>
      <c r="K283" s="469"/>
      <c r="L283" s="469"/>
      <c r="M283" s="469"/>
      <c r="N283" s="469"/>
      <c r="O283" s="278"/>
    </row>
    <row r="284" spans="3:15" s="103" customFormat="1" ht="15" x14ac:dyDescent="0.4">
      <c r="C284" s="469" t="s">
        <v>360</v>
      </c>
      <c r="D284" s="469"/>
      <c r="E284" s="469"/>
      <c r="F284" s="469"/>
      <c r="G284" s="469"/>
      <c r="H284" s="469"/>
      <c r="I284" s="469"/>
      <c r="J284" s="469"/>
      <c r="K284" s="469"/>
      <c r="L284" s="469"/>
      <c r="M284" s="469"/>
      <c r="N284" s="469"/>
      <c r="O284" s="278"/>
    </row>
    <row r="285" spans="3:15" s="103" customFormat="1" ht="15" x14ac:dyDescent="0.4">
      <c r="C285" s="469"/>
      <c r="D285" s="469"/>
      <c r="E285" s="469"/>
      <c r="F285" s="469"/>
      <c r="G285" s="469"/>
      <c r="H285" s="469"/>
      <c r="I285" s="469"/>
      <c r="J285" s="469"/>
      <c r="K285" s="469"/>
      <c r="L285" s="469"/>
      <c r="M285" s="469"/>
      <c r="N285" s="469"/>
      <c r="O285" s="278"/>
    </row>
    <row r="286" spans="3:15" s="103" customFormat="1" ht="16.5" customHeight="1" thickBot="1" x14ac:dyDescent="0.45">
      <c r="C286" s="470"/>
      <c r="D286" s="470"/>
      <c r="E286" s="470"/>
      <c r="F286" s="470"/>
      <c r="G286" s="470"/>
      <c r="H286" s="470"/>
      <c r="I286" s="470"/>
      <c r="J286" s="470"/>
      <c r="K286" s="470"/>
      <c r="L286" s="470"/>
      <c r="M286" s="470"/>
      <c r="N286" s="470"/>
      <c r="O286" s="274"/>
    </row>
    <row r="287" spans="3:15" s="103" customFormat="1" ht="15" x14ac:dyDescent="0.4">
      <c r="C287" s="454"/>
      <c r="D287" s="454"/>
      <c r="E287" s="454"/>
      <c r="F287" s="454"/>
      <c r="G287" s="454"/>
      <c r="H287" s="454"/>
      <c r="I287" s="454"/>
      <c r="J287" s="454"/>
      <c r="K287" s="454"/>
      <c r="L287" s="454"/>
      <c r="M287" s="454"/>
      <c r="N287" s="454"/>
      <c r="O287" s="274"/>
    </row>
    <row r="288" spans="3:15" s="103" customFormat="1" ht="15.5" thickBot="1" x14ac:dyDescent="0.45">
      <c r="C288" s="440"/>
      <c r="D288" s="441"/>
      <c r="E288" s="441"/>
      <c r="F288" s="441"/>
      <c r="G288" s="441"/>
      <c r="H288" s="441"/>
      <c r="I288" s="441"/>
      <c r="J288" s="441"/>
      <c r="K288" s="441"/>
      <c r="L288" s="441"/>
      <c r="M288" s="441"/>
      <c r="N288" s="441"/>
      <c r="O288" s="272"/>
    </row>
    <row r="289" spans="3:15" s="103" customFormat="1" ht="15" x14ac:dyDescent="0.4">
      <c r="C289" s="442"/>
      <c r="D289" s="443"/>
      <c r="E289" s="443"/>
      <c r="F289" s="443"/>
      <c r="G289" s="443"/>
      <c r="H289" s="443"/>
      <c r="I289" s="443"/>
      <c r="J289" s="443"/>
      <c r="K289" s="443"/>
      <c r="L289" s="443"/>
      <c r="M289" s="443"/>
      <c r="N289" s="443"/>
      <c r="O289" s="272"/>
    </row>
    <row r="290" spans="3:15" s="103" customFormat="1" ht="15.5" thickBot="1" x14ac:dyDescent="0.45">
      <c r="C290" s="452"/>
      <c r="D290" s="452"/>
      <c r="E290" s="452"/>
      <c r="F290" s="452"/>
      <c r="G290" s="452"/>
      <c r="H290" s="452"/>
      <c r="I290" s="452"/>
      <c r="J290" s="452"/>
      <c r="K290" s="452"/>
      <c r="L290" s="452"/>
      <c r="M290" s="452"/>
      <c r="N290" s="452"/>
      <c r="O290" s="274"/>
    </row>
    <row r="291" spans="3:15" s="103" customFormat="1" ht="15" x14ac:dyDescent="0.4">
      <c r="C291" s="402" t="s">
        <v>29</v>
      </c>
      <c r="D291" s="402"/>
      <c r="E291" s="402"/>
      <c r="F291" s="402"/>
      <c r="G291" s="402"/>
      <c r="H291" s="402"/>
      <c r="I291" s="402"/>
      <c r="J291" s="402"/>
      <c r="K291" s="402"/>
      <c r="L291" s="402"/>
      <c r="M291" s="402"/>
      <c r="N291" s="402"/>
      <c r="O291" s="268"/>
    </row>
    <row r="292" spans="3:15" s="103" customFormat="1" ht="15.75" customHeight="1" x14ac:dyDescent="0.4">
      <c r="C292" s="396" t="s">
        <v>30</v>
      </c>
      <c r="D292" s="396"/>
      <c r="E292" s="396"/>
      <c r="F292" s="396"/>
      <c r="G292" s="396"/>
      <c r="H292" s="396"/>
      <c r="I292" s="396"/>
      <c r="J292" s="396"/>
      <c r="K292" s="396"/>
      <c r="L292" s="396"/>
      <c r="M292" s="396"/>
      <c r="N292" s="396"/>
      <c r="O292" s="266"/>
    </row>
    <row r="293" spans="3:15" s="103" customFormat="1" ht="15" x14ac:dyDescent="0.4">
      <c r="C293" s="402" t="s">
        <v>314</v>
      </c>
      <c r="D293" s="402"/>
      <c r="E293" s="402"/>
      <c r="F293" s="402"/>
      <c r="G293" s="402"/>
      <c r="H293" s="402"/>
      <c r="I293" s="402"/>
      <c r="J293" s="402"/>
      <c r="K293" s="402"/>
      <c r="L293" s="402"/>
      <c r="M293" s="402"/>
      <c r="N293" s="402"/>
      <c r="O293" s="268"/>
    </row>
    <row r="296" spans="3:15" x14ac:dyDescent="0.35">
      <c r="J296" s="132"/>
    </row>
    <row r="297" spans="3:15" x14ac:dyDescent="0.35">
      <c r="J297" s="132"/>
      <c r="K297" s="131"/>
    </row>
    <row r="299" spans="3:15" x14ac:dyDescent="0.35">
      <c r="K299" s="131"/>
    </row>
  </sheetData>
  <protectedRanges>
    <protectedRange algorithmName="SHA-512" hashValue="19r0bVvPR7yZA0UiYij7Tv1CBk3noIABvFePbLhCJ4nk3L6A+Fy+RdPPS3STf+a52x4pG2PQK4FAkXK9epnlIA==" saltValue="gQC4yrLvnbJqxYZ0KSEoZA==" spinCount="100000" sqref="C272:D275 B269:D271 H269:H271 F272:H274 F275:G275 B255:B268" name="Government revenues_1_1"/>
    <protectedRange algorithmName="SHA-512" hashValue="19r0bVvPR7yZA0UiYij7Tv1CBk3noIABvFePbLhCJ4nk3L6A+Fy+RdPPS3STf+a52x4pG2PQK4FAkXK9epnlIA==" saltValue="gQC4yrLvnbJqxYZ0KSEoZA==" spinCount="100000" sqref="I269 I273:I275 I15" name="Government revenues_2_1"/>
    <protectedRange algorithmName="SHA-512" hashValue="19r0bVvPR7yZA0UiYij7Tv1CBk3noIABvFePbLhCJ4nk3L6A+Fy+RdPPS3STf+a52x4pG2PQK4FAkXK9epnlIA==" saltValue="gQC4yrLvnbJqxYZ0KSEoZA==" spinCount="100000" sqref="H15:H268 C15:D268" name="Government revenues_1_1_1"/>
    <protectedRange algorithmName="SHA-512" hashValue="19r0bVvPR7yZA0UiYij7Tv1CBk3noIABvFePbLhCJ4nk3L6A+Fy+RdPPS3STf+a52x4pG2PQK4FAkXK9epnlIA==" saltValue="gQC4yrLvnbJqxYZ0KSEoZA==" spinCount="100000" sqref="I16:I268" name="Government revenues_2_1_1"/>
  </protectedRanges>
  <mergeCells count="28">
    <mergeCell ref="B13:N13"/>
    <mergeCell ref="C2:N2"/>
    <mergeCell ref="C3:N3"/>
    <mergeCell ref="C4:N4"/>
    <mergeCell ref="C5:N5"/>
    <mergeCell ref="C6:N6"/>
    <mergeCell ref="C7:N7"/>
    <mergeCell ref="C8:N8"/>
    <mergeCell ref="C9:N9"/>
    <mergeCell ref="C10:N10"/>
    <mergeCell ref="C11:N11"/>
    <mergeCell ref="C277:N277"/>
    <mergeCell ref="C278:N278"/>
    <mergeCell ref="C279:N279"/>
    <mergeCell ref="C280:N280"/>
    <mergeCell ref="C281:N281"/>
    <mergeCell ref="C282:N282"/>
    <mergeCell ref="C283:N283"/>
    <mergeCell ref="C284:N284"/>
    <mergeCell ref="C285:N285"/>
    <mergeCell ref="C286:N286"/>
    <mergeCell ref="C292:N292"/>
    <mergeCell ref="C293:N293"/>
    <mergeCell ref="C287:N287"/>
    <mergeCell ref="C288:N288"/>
    <mergeCell ref="C289:N289"/>
    <mergeCell ref="C290:N290"/>
    <mergeCell ref="C291:N291"/>
  </mergeCells>
  <dataValidations count="7">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177:J268 J18:J175">
      <formula1>0.1</formula1>
      <formula2>0.2</formula2>
    </dataValidation>
    <dataValidation allowBlank="1" showInputMessage="1" showErrorMessage="1" promptTitle="Company name" prompt="Input company name here._x000a__x000a_Please refrain from using acronyms, and input complete name." sqref="C250:C268 C15:C248"/>
    <dataValidation type="list" allowBlank="1" showInputMessage="1" showErrorMessage="1" sqref="D15:D268">
      <formula1>Government_entities_list</formula1>
    </dataValidation>
    <dataValidation type="list" allowBlank="1" showInputMessage="1" showErrorMessage="1" sqref="I16:I268">
      <formula1>Currency_code_list</formula1>
    </dataValidation>
    <dataValidation type="list" allowBlank="1" showInputMessage="1" showErrorMessage="1" sqref="K15:K268 F15:G268">
      <formula1>Simple_options_list</formula1>
    </dataValidation>
    <dataValidation type="list" showInputMessage="1" showErrorMessage="1" sqref="E15:E268">
      <formula1>Revenue_stream_list</formula1>
    </dataValidation>
    <dataValidation type="list" showInputMessage="1" showErrorMessage="1" sqref="H15:H268">
      <formula1>Projectname</formula1>
    </dataValidation>
  </dataValidations>
  <hyperlinks>
    <hyperlink ref="B13" r:id="rId1" location="r4-1" display="EITI Requirement 4.1"/>
  </hyperlinks>
  <pageMargins left="0.7" right="0.7" top="0.75" bottom="0.75"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U29"/>
  <sheetViews>
    <sheetView topLeftCell="A10" zoomScale="94" zoomScaleNormal="94" workbookViewId="0">
      <selection activeCell="H42" sqref="H42"/>
    </sheetView>
  </sheetViews>
  <sheetFormatPr defaultColWidth="10.5" defaultRowHeight="16" x14ac:dyDescent="0.4"/>
  <cols>
    <col min="1" max="1" width="14.75" style="237" customWidth="1"/>
    <col min="2" max="2" width="50.5" style="237" customWidth="1"/>
    <col min="3" max="3" width="2.5" style="237" customWidth="1"/>
    <col min="4" max="4" width="24" style="237" customWidth="1"/>
    <col min="5" max="5" width="2.5" style="237" customWidth="1"/>
    <col min="6" max="6" width="24" style="237" customWidth="1"/>
    <col min="7" max="7" width="2.5" style="237" customWidth="1"/>
    <col min="8" max="8" width="24" style="237" customWidth="1"/>
    <col min="9" max="9" width="2.5" style="237" customWidth="1"/>
    <col min="10" max="10" width="39.5" style="237" customWidth="1"/>
    <col min="11" max="11" width="2.5" style="237" customWidth="1"/>
    <col min="12" max="12" width="36.25" style="237" customWidth="1"/>
    <col min="13" max="13" width="2.5"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382</v>
      </c>
    </row>
    <row r="3" spans="1:21" s="41" customFormat="1" ht="90" x14ac:dyDescent="0.35">
      <c r="A3" s="271" t="s">
        <v>383</v>
      </c>
      <c r="B3" s="295" t="s">
        <v>384</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41" customFormat="1" ht="45" x14ac:dyDescent="0.35">
      <c r="A7" s="271" t="s">
        <v>118</v>
      </c>
      <c r="B7" s="58" t="s">
        <v>385</v>
      </c>
      <c r="D7" s="10" t="s">
        <v>380</v>
      </c>
      <c r="F7" s="59"/>
      <c r="H7" s="59"/>
      <c r="J7" s="50"/>
      <c r="K7" s="39"/>
      <c r="L7" s="50"/>
      <c r="M7" s="39"/>
      <c r="N7" s="40"/>
      <c r="O7" s="39"/>
      <c r="P7" s="40"/>
      <c r="Q7" s="39"/>
      <c r="R7" s="40"/>
      <c r="T7" s="40"/>
    </row>
    <row r="8" spans="1:21" s="39" customFormat="1" ht="19" x14ac:dyDescent="0.35">
      <c r="A8" s="57"/>
      <c r="B8" s="48"/>
      <c r="D8" s="48"/>
      <c r="F8" s="48"/>
      <c r="H8" s="48"/>
      <c r="J8" s="49"/>
      <c r="N8" s="49"/>
      <c r="P8" s="49"/>
      <c r="R8" s="49"/>
      <c r="T8" s="49"/>
    </row>
    <row r="9" spans="1:21" s="39" customFormat="1" ht="45" x14ac:dyDescent="0.35">
      <c r="A9" s="57"/>
      <c r="B9" s="55" t="s">
        <v>386</v>
      </c>
      <c r="D9" s="10" t="s">
        <v>565</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417"/>
      <c r="L9" s="50"/>
      <c r="N9" s="40"/>
      <c r="P9" s="40"/>
      <c r="R9" s="40"/>
      <c r="T9" s="40"/>
    </row>
    <row r="10" spans="1:21" s="9" customFormat="1" ht="30" x14ac:dyDescent="0.35">
      <c r="A10" s="14"/>
      <c r="B10" s="55" t="s">
        <v>387</v>
      </c>
      <c r="D10" s="10" t="s">
        <v>565</v>
      </c>
      <c r="F10" s="10" t="str">
        <f>IF(D10=[2]Lists!$K$4,"&lt; Input URL to data source &gt;",IF(D10=[2]Lists!$K$5,"&lt; Reference section in EITI Report or URL &gt;",IF(D10=[2]Lists!$K$6,"&lt; Reference evidence of non-applicability &gt;","")))</f>
        <v/>
      </c>
      <c r="G10" s="39"/>
      <c r="H10" s="10" t="str">
        <f>IF(F10=[2]Lists!$K$4,"&lt; Input URL to data source &gt;",IF(F10=[2]Lists!$K$5,"&lt; Reference section in EITI Report or URL &gt;",IF(F10=[2]Lists!$K$6,"&lt; Reference evidence of non-applicability &gt;","")))</f>
        <v/>
      </c>
      <c r="I10" s="39"/>
      <c r="J10" s="418"/>
      <c r="K10" s="39"/>
      <c r="L10" s="50"/>
      <c r="M10" s="39"/>
      <c r="N10" s="40"/>
      <c r="O10" s="39"/>
      <c r="P10" s="40"/>
      <c r="Q10" s="39"/>
      <c r="R10" s="40"/>
      <c r="S10" s="39"/>
      <c r="T10" s="40"/>
      <c r="U10" s="39"/>
    </row>
    <row r="11" spans="1:21" s="9" customFormat="1" ht="15" x14ac:dyDescent="0.35">
      <c r="A11" s="14"/>
      <c r="B11" s="56" t="s">
        <v>388</v>
      </c>
      <c r="D11" s="28"/>
      <c r="F11" s="28"/>
      <c r="G11" s="41"/>
      <c r="H11" s="28"/>
      <c r="I11" s="41"/>
      <c r="J11" s="418"/>
      <c r="K11" s="41"/>
      <c r="L11" s="50"/>
      <c r="M11" s="41"/>
      <c r="N11" s="40"/>
      <c r="O11" s="41"/>
      <c r="P11" s="40"/>
      <c r="Q11" s="41"/>
      <c r="R11" s="40"/>
      <c r="S11" s="41"/>
      <c r="T11" s="40"/>
      <c r="U11" s="41"/>
    </row>
    <row r="12" spans="1:21" s="9" customFormat="1" ht="19" x14ac:dyDescent="0.35">
      <c r="A12" s="14"/>
      <c r="B12" s="24" t="s">
        <v>210</v>
      </c>
      <c r="D12" s="10" t="s">
        <v>565</v>
      </c>
      <c r="F12" s="10" t="s">
        <v>211</v>
      </c>
      <c r="G12" s="39"/>
      <c r="H12" s="10" t="s">
        <v>211</v>
      </c>
      <c r="I12" s="39"/>
      <c r="J12" s="418"/>
      <c r="K12" s="39"/>
      <c r="L12" s="50"/>
      <c r="M12" s="39"/>
      <c r="N12" s="40"/>
      <c r="O12" s="39"/>
      <c r="P12" s="40"/>
      <c r="Q12" s="39"/>
      <c r="R12" s="40"/>
      <c r="S12" s="39"/>
      <c r="T12" s="40"/>
      <c r="U12" s="39"/>
    </row>
    <row r="13" spans="1:21" s="9" customFormat="1" ht="15" x14ac:dyDescent="0.35">
      <c r="A13" s="14"/>
      <c r="B13" s="24" t="s">
        <v>213</v>
      </c>
      <c r="D13" s="10" t="s">
        <v>565</v>
      </c>
      <c r="F13" s="10" t="s">
        <v>214</v>
      </c>
      <c r="G13" s="41"/>
      <c r="H13" s="10" t="s">
        <v>214</v>
      </c>
      <c r="I13" s="41"/>
      <c r="J13" s="418"/>
      <c r="K13" s="41"/>
      <c r="L13" s="50"/>
      <c r="M13" s="41"/>
      <c r="N13" s="40"/>
      <c r="O13" s="41"/>
      <c r="P13" s="40"/>
      <c r="Q13" s="41"/>
      <c r="R13" s="40"/>
      <c r="S13" s="41"/>
      <c r="T13" s="40"/>
      <c r="U13" s="41"/>
    </row>
    <row r="14" spans="1:21" s="9" customFormat="1" ht="19" x14ac:dyDescent="0.35">
      <c r="A14" s="14"/>
      <c r="B14" s="24" t="s">
        <v>221</v>
      </c>
      <c r="D14" s="10" t="s">
        <v>565</v>
      </c>
      <c r="F14" s="10" t="s">
        <v>219</v>
      </c>
      <c r="G14" s="39"/>
      <c r="H14" s="10" t="s">
        <v>219</v>
      </c>
      <c r="I14" s="39"/>
      <c r="J14" s="418"/>
      <c r="K14" s="39"/>
      <c r="L14" s="50"/>
      <c r="M14" s="39"/>
      <c r="N14" s="40"/>
      <c r="O14" s="39"/>
      <c r="P14" s="40"/>
      <c r="Q14" s="39"/>
      <c r="R14" s="40"/>
      <c r="S14" s="39"/>
      <c r="T14" s="40"/>
      <c r="U14" s="39"/>
    </row>
    <row r="15" spans="1:21" s="9" customFormat="1" x14ac:dyDescent="0.4">
      <c r="A15" s="14"/>
      <c r="B15" s="56" t="s">
        <v>389</v>
      </c>
      <c r="D15" s="28"/>
      <c r="F15" s="28"/>
      <c r="G15" s="240"/>
      <c r="H15" s="28"/>
      <c r="I15" s="240"/>
      <c r="J15" s="418"/>
      <c r="K15" s="240"/>
      <c r="L15" s="50"/>
      <c r="M15" s="240"/>
      <c r="N15" s="40"/>
      <c r="O15" s="240"/>
      <c r="P15" s="40"/>
      <c r="Q15" s="240"/>
      <c r="R15" s="40"/>
      <c r="S15" s="240"/>
      <c r="T15" s="40"/>
      <c r="U15" s="240"/>
    </row>
    <row r="16" spans="1:21" s="9" customFormat="1" x14ac:dyDescent="0.4">
      <c r="A16" s="14"/>
      <c r="B16" s="24" t="s">
        <v>210</v>
      </c>
      <c r="D16" s="10" t="s">
        <v>565</v>
      </c>
      <c r="F16" s="10" t="s">
        <v>211</v>
      </c>
      <c r="G16" s="240"/>
      <c r="H16" s="10" t="s">
        <v>211</v>
      </c>
      <c r="I16" s="240"/>
      <c r="J16" s="418"/>
      <c r="K16" s="240"/>
      <c r="L16" s="50"/>
      <c r="M16" s="240"/>
      <c r="N16" s="40"/>
      <c r="O16" s="240"/>
      <c r="P16" s="40"/>
      <c r="Q16" s="240"/>
      <c r="R16" s="40"/>
      <c r="S16" s="240"/>
      <c r="T16" s="40"/>
      <c r="U16" s="240"/>
    </row>
    <row r="17" spans="1:21" s="9" customFormat="1" x14ac:dyDescent="0.4">
      <c r="A17" s="14"/>
      <c r="B17" s="25" t="str">
        <f>LEFT(B16,SEARCH(",",B16))&amp;" value"</f>
        <v>Crude oil (2709), value</v>
      </c>
      <c r="D17" s="10" t="s">
        <v>565</v>
      </c>
      <c r="F17" s="10" t="s">
        <v>212</v>
      </c>
      <c r="G17" s="240"/>
      <c r="H17" s="10" t="s">
        <v>212</v>
      </c>
      <c r="I17" s="240"/>
      <c r="J17" s="418"/>
      <c r="K17" s="240"/>
      <c r="L17" s="50"/>
      <c r="M17" s="240"/>
      <c r="N17" s="40"/>
      <c r="O17" s="240"/>
      <c r="P17" s="40"/>
      <c r="Q17" s="240"/>
      <c r="R17" s="40"/>
      <c r="S17" s="240"/>
      <c r="T17" s="40"/>
      <c r="U17" s="240"/>
    </row>
    <row r="18" spans="1:21" s="9" customFormat="1" x14ac:dyDescent="0.4">
      <c r="A18" s="14"/>
      <c r="B18" s="24" t="s">
        <v>213</v>
      </c>
      <c r="D18" s="10" t="s">
        <v>565</v>
      </c>
      <c r="F18" s="10" t="s">
        <v>214</v>
      </c>
      <c r="G18" s="240"/>
      <c r="H18" s="10" t="s">
        <v>214</v>
      </c>
      <c r="I18" s="240"/>
      <c r="J18" s="418"/>
      <c r="K18" s="240"/>
      <c r="L18" s="50"/>
      <c r="M18" s="240"/>
      <c r="N18" s="40"/>
      <c r="O18" s="240"/>
      <c r="P18" s="40"/>
      <c r="Q18" s="240"/>
      <c r="R18" s="40"/>
      <c r="S18" s="240"/>
      <c r="T18" s="40"/>
      <c r="U18" s="240"/>
    </row>
    <row r="19" spans="1:21" s="9" customFormat="1" x14ac:dyDescent="0.4">
      <c r="A19" s="14"/>
      <c r="B19" s="25" t="str">
        <f>LEFT(B18,SEARCH(",",B18))&amp;" value"</f>
        <v>Natural gas (2711), value</v>
      </c>
      <c r="D19" s="10" t="s">
        <v>565</v>
      </c>
      <c r="F19" s="10" t="s">
        <v>212</v>
      </c>
      <c r="G19" s="240"/>
      <c r="H19" s="10" t="s">
        <v>212</v>
      </c>
      <c r="I19" s="240"/>
      <c r="J19" s="418"/>
      <c r="K19" s="240"/>
      <c r="L19" s="50"/>
      <c r="M19" s="240"/>
      <c r="N19" s="40"/>
      <c r="O19" s="240"/>
      <c r="P19" s="40"/>
      <c r="Q19" s="240"/>
      <c r="R19" s="40"/>
      <c r="S19" s="240"/>
      <c r="T19" s="40"/>
      <c r="U19" s="240"/>
    </row>
    <row r="20" spans="1:21" s="9" customFormat="1" x14ac:dyDescent="0.4">
      <c r="A20" s="14"/>
      <c r="B20" s="24" t="s">
        <v>221</v>
      </c>
      <c r="D20" s="10" t="s">
        <v>565</v>
      </c>
      <c r="F20" s="10" t="s">
        <v>219</v>
      </c>
      <c r="G20" s="240"/>
      <c r="H20" s="10" t="s">
        <v>219</v>
      </c>
      <c r="I20" s="240"/>
      <c r="J20" s="418"/>
      <c r="K20" s="240"/>
      <c r="L20" s="50"/>
      <c r="M20" s="240"/>
      <c r="N20" s="40"/>
      <c r="O20" s="240"/>
      <c r="P20" s="40"/>
      <c r="Q20" s="240"/>
      <c r="R20" s="40"/>
      <c r="S20" s="240"/>
      <c r="T20" s="40"/>
      <c r="U20" s="240"/>
    </row>
    <row r="21" spans="1:21" s="9" customFormat="1" x14ac:dyDescent="0.4">
      <c r="A21" s="14"/>
      <c r="B21" s="25" t="str">
        <f>LEFT(B20,SEARCH(",",B20))&amp;" value"</f>
        <v>Add commodities here, value</v>
      </c>
      <c r="D21" s="10" t="s">
        <v>565</v>
      </c>
      <c r="F21" s="10" t="s">
        <v>212</v>
      </c>
      <c r="G21" s="240"/>
      <c r="H21" s="10" t="s">
        <v>212</v>
      </c>
      <c r="I21" s="240"/>
      <c r="J21" s="418"/>
      <c r="K21" s="240"/>
      <c r="L21" s="50"/>
      <c r="M21" s="240"/>
      <c r="N21" s="40"/>
      <c r="O21" s="240"/>
      <c r="P21" s="40"/>
      <c r="Q21" s="240"/>
      <c r="R21" s="40"/>
      <c r="S21" s="240"/>
      <c r="T21" s="40"/>
      <c r="U21" s="240"/>
    </row>
    <row r="22" spans="1:21" s="9" customFormat="1" ht="30" x14ac:dyDescent="0.4">
      <c r="A22" s="14"/>
      <c r="B22" s="56" t="s">
        <v>390</v>
      </c>
      <c r="D22" s="10" t="s">
        <v>565</v>
      </c>
      <c r="E22" s="39"/>
      <c r="F22" s="10" t="str">
        <f>IF(D22=[2]Lists!$K$4,"&lt; Input URL to data source &gt;",IF(D22=[2]Lists!$K$5,"&lt; Reference section in EITI Report or URL &gt;",IF(D22=[2]Lists!$K$6,"&lt; Reference evidence of non-applicability &gt;","")))</f>
        <v/>
      </c>
      <c r="G22" s="240"/>
      <c r="H22" s="10" t="str">
        <f>IF(F22=[2]Lists!$K$4,"&lt; Input URL to data source &gt;",IF(F22=[2]Lists!$K$5,"&lt; Reference section in EITI Report or URL &gt;",IF(F22=[2]Lists!$K$6,"&lt; Reference evidence of non-applicability &gt;","")))</f>
        <v/>
      </c>
      <c r="I22" s="240"/>
      <c r="J22" s="418"/>
      <c r="K22" s="240"/>
      <c r="L22" s="50"/>
      <c r="M22" s="240"/>
      <c r="N22" s="40"/>
      <c r="O22" s="240"/>
      <c r="P22" s="40"/>
      <c r="Q22" s="240"/>
      <c r="R22" s="40"/>
      <c r="S22" s="240"/>
      <c r="T22" s="40"/>
      <c r="U22" s="240"/>
    </row>
    <row r="23" spans="1:21" s="9" customFormat="1" ht="45" x14ac:dyDescent="0.4">
      <c r="A23" s="14"/>
      <c r="B23" s="56" t="s">
        <v>391</v>
      </c>
      <c r="D23" s="10" t="s">
        <v>565</v>
      </c>
      <c r="E23" s="39"/>
      <c r="F23" s="10" t="str">
        <f>IF(D23=[2]Lists!$K$4,"&lt; Input URL to data source &gt;",IF(D23=[2]Lists!$K$5,"&lt; Reference section in EITI Report or URL &gt;",IF(D23=[2]Lists!$K$6,"&lt; Reference evidence of non-applicability &gt;","")))</f>
        <v/>
      </c>
      <c r="G23" s="240"/>
      <c r="H23" s="10" t="str">
        <f>IF(F23=[2]Lists!$K$4,"&lt; Input URL to data source &gt;",IF(F23=[2]Lists!$K$5,"&lt; Reference section in EITI Report or URL &gt;",IF(F23=[2]Lists!$K$6,"&lt; Reference evidence of non-applicability &gt;","")))</f>
        <v/>
      </c>
      <c r="I23" s="240"/>
      <c r="J23" s="418"/>
      <c r="K23" s="240"/>
      <c r="L23" s="50"/>
      <c r="M23" s="240"/>
      <c r="N23" s="40"/>
      <c r="O23" s="240"/>
      <c r="P23" s="40"/>
      <c r="Q23" s="240"/>
      <c r="R23" s="40"/>
      <c r="S23" s="240"/>
      <c r="T23" s="40"/>
      <c r="U23" s="240"/>
    </row>
    <row r="24" spans="1:21" s="9" customFormat="1" ht="45" x14ac:dyDescent="0.4">
      <c r="A24" s="14"/>
      <c r="B24" s="56" t="s">
        <v>392</v>
      </c>
      <c r="D24" s="10" t="s">
        <v>565</v>
      </c>
      <c r="E24" s="39"/>
      <c r="F24" s="10"/>
      <c r="G24" s="240"/>
      <c r="H24" s="10"/>
      <c r="I24" s="240"/>
      <c r="J24" s="418"/>
      <c r="K24" s="240"/>
      <c r="L24" s="50"/>
      <c r="M24" s="240"/>
      <c r="N24" s="40"/>
      <c r="O24" s="240"/>
      <c r="P24" s="40"/>
      <c r="Q24" s="240"/>
      <c r="R24" s="40"/>
      <c r="S24" s="240"/>
      <c r="T24" s="40"/>
      <c r="U24" s="240"/>
    </row>
    <row r="25" spans="1:21" s="9" customFormat="1" ht="105" x14ac:dyDescent="0.4">
      <c r="A25" s="14"/>
      <c r="B25" s="56" t="s">
        <v>393</v>
      </c>
      <c r="D25" s="10" t="s">
        <v>565</v>
      </c>
      <c r="E25" s="39"/>
      <c r="F25" s="10"/>
      <c r="G25" s="240"/>
      <c r="H25" s="10"/>
      <c r="I25" s="240"/>
      <c r="J25" s="418"/>
      <c r="K25" s="240"/>
      <c r="L25" s="50"/>
      <c r="M25" s="240"/>
      <c r="N25" s="40"/>
      <c r="O25" s="240"/>
      <c r="P25" s="40"/>
      <c r="Q25" s="240"/>
      <c r="R25" s="40"/>
      <c r="S25" s="240"/>
      <c r="T25" s="40"/>
      <c r="U25" s="240"/>
    </row>
    <row r="26" spans="1:21" s="9" customFormat="1" ht="75" x14ac:dyDescent="0.4">
      <c r="A26" s="14"/>
      <c r="B26" s="56" t="s">
        <v>394</v>
      </c>
      <c r="D26" s="10" t="s">
        <v>565</v>
      </c>
      <c r="E26" s="39"/>
      <c r="F26" s="10"/>
      <c r="G26" s="240"/>
      <c r="H26" s="10"/>
      <c r="I26" s="240"/>
      <c r="J26" s="418"/>
      <c r="K26" s="240"/>
      <c r="L26" s="50"/>
      <c r="M26" s="240"/>
      <c r="N26" s="40"/>
      <c r="O26" s="240"/>
      <c r="P26" s="40"/>
      <c r="Q26" s="240"/>
      <c r="R26" s="40"/>
      <c r="S26" s="240"/>
      <c r="T26" s="40"/>
      <c r="U26" s="240"/>
    </row>
    <row r="27" spans="1:21" s="9" customFormat="1" ht="75" x14ac:dyDescent="0.4">
      <c r="A27" s="14"/>
      <c r="B27" s="56" t="s">
        <v>395</v>
      </c>
      <c r="D27" s="10" t="s">
        <v>565</v>
      </c>
      <c r="E27" s="39"/>
      <c r="F27" s="10"/>
      <c r="G27" s="240"/>
      <c r="H27" s="10"/>
      <c r="I27" s="240"/>
      <c r="J27" s="418"/>
      <c r="K27" s="240"/>
      <c r="L27" s="50"/>
      <c r="M27" s="240"/>
      <c r="N27" s="40"/>
      <c r="O27" s="240"/>
      <c r="P27" s="40"/>
      <c r="Q27" s="240"/>
      <c r="R27" s="40"/>
      <c r="S27" s="240"/>
      <c r="T27" s="40"/>
      <c r="U27" s="240"/>
    </row>
    <row r="28" spans="1:21" s="9" customFormat="1" ht="30" x14ac:dyDescent="0.4">
      <c r="A28" s="14"/>
      <c r="B28" s="56" t="s">
        <v>396</v>
      </c>
      <c r="D28" s="10" t="s">
        <v>565</v>
      </c>
      <c r="F28" s="10" t="s">
        <v>212</v>
      </c>
      <c r="G28" s="240"/>
      <c r="H28" s="10" t="s">
        <v>212</v>
      </c>
      <c r="I28" s="240"/>
      <c r="J28" s="419"/>
      <c r="K28" s="240"/>
      <c r="L28" s="50"/>
      <c r="M28" s="240"/>
      <c r="N28" s="40"/>
      <c r="O28" s="240"/>
      <c r="P28" s="40"/>
      <c r="Q28" s="240"/>
      <c r="R28" s="40"/>
      <c r="S28" s="240"/>
      <c r="T28" s="40"/>
      <c r="U28" s="240"/>
    </row>
    <row r="29" spans="1:21" s="239" customFormat="1" x14ac:dyDescent="0.4">
      <c r="A29" s="238"/>
      <c r="L29" s="9"/>
    </row>
  </sheetData>
  <mergeCells count="1">
    <mergeCell ref="J9:J28"/>
  </mergeCells>
  <pageMargins left="0.7" right="0.7" top="0.75" bottom="0.75" header="0.3" footer="0.3"/>
  <pageSetup paperSize="8"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U17"/>
  <sheetViews>
    <sheetView topLeftCell="A19" zoomScale="85" zoomScaleNormal="85" workbookViewId="0">
      <selection activeCell="F32" sqref="F32"/>
    </sheetView>
  </sheetViews>
  <sheetFormatPr defaultColWidth="10.5" defaultRowHeight="16" x14ac:dyDescent="0.4"/>
  <cols>
    <col min="1" max="1" width="17.25" style="237" customWidth="1"/>
    <col min="2" max="2" width="45.5" style="237" customWidth="1"/>
    <col min="3" max="3" width="3.25" style="237" customWidth="1"/>
    <col min="4" max="4" width="26" style="237" customWidth="1"/>
    <col min="5" max="5" width="3.25" style="237" customWidth="1"/>
    <col min="6" max="6" width="26" style="237" customWidth="1"/>
    <col min="7" max="7" width="3.25" style="237" customWidth="1"/>
    <col min="8" max="8" width="26" style="237" customWidth="1"/>
    <col min="9" max="9" width="3.25"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397</v>
      </c>
    </row>
    <row r="3" spans="1:21" s="41" customFormat="1" ht="135" x14ac:dyDescent="0.35">
      <c r="A3" s="271" t="s">
        <v>398</v>
      </c>
      <c r="B3" s="58" t="s">
        <v>399</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41" customFormat="1" ht="30" x14ac:dyDescent="0.35">
      <c r="A7" s="271" t="s">
        <v>118</v>
      </c>
      <c r="B7" s="58" t="s">
        <v>400</v>
      </c>
      <c r="D7" s="10" t="s">
        <v>582</v>
      </c>
      <c r="F7" s="59"/>
      <c r="H7" s="59"/>
      <c r="J7" s="50"/>
      <c r="L7" s="50"/>
      <c r="N7" s="40"/>
      <c r="P7" s="40"/>
      <c r="R7" s="40"/>
      <c r="T7" s="40"/>
    </row>
    <row r="8" spans="1:21" s="39" customFormat="1" ht="19" x14ac:dyDescent="0.35">
      <c r="A8" s="57"/>
      <c r="B8" s="48"/>
      <c r="D8" s="48"/>
      <c r="F8" s="48"/>
      <c r="H8" s="48"/>
      <c r="J8" s="49"/>
      <c r="N8" s="49"/>
      <c r="P8" s="49"/>
      <c r="R8" s="49"/>
      <c r="T8" s="49"/>
    </row>
    <row r="9" spans="1:21" s="9" customFormat="1" ht="30" x14ac:dyDescent="0.35">
      <c r="A9" s="14"/>
      <c r="B9" s="55" t="s">
        <v>401</v>
      </c>
      <c r="D9" s="10" t="s">
        <v>770</v>
      </c>
      <c r="F9" s="10" t="str">
        <f>IF(D9=[2]Lists!$K$4,"&lt; Input URL to data source &gt;",IF(D9=[2]Lists!$K$5,"&lt; Reference section in EITI Report or URL &gt;",IF(D9=[2]Lists!$K$6,"&lt; Reference evidence of non-applicability &gt;","")))</f>
        <v/>
      </c>
      <c r="G9" s="39"/>
      <c r="H9" s="10" t="str">
        <f>IF(F9=[2]Lists!$K$4,"&lt; Input URL to data source &gt;",IF(F9=[2]Lists!$K$5,"&lt; Reference section in EITI Report or URL &gt;",IF(F9=[2]Lists!$K$6,"&lt; Reference evidence of non-applicability &gt;","")))</f>
        <v/>
      </c>
      <c r="I9" s="39"/>
      <c r="J9" s="417"/>
      <c r="K9" s="39"/>
      <c r="L9" s="50"/>
      <c r="M9" s="39"/>
      <c r="N9" s="40"/>
      <c r="O9" s="39"/>
      <c r="P9" s="40"/>
      <c r="Q9" s="39"/>
      <c r="R9" s="40"/>
      <c r="S9" s="39"/>
      <c r="T9" s="40"/>
      <c r="U9" s="39"/>
    </row>
    <row r="10" spans="1:21" s="9" customFormat="1" ht="30" x14ac:dyDescent="0.35">
      <c r="A10" s="14"/>
      <c r="B10" s="61" t="s">
        <v>402</v>
      </c>
      <c r="D10" s="10" t="s">
        <v>565</v>
      </c>
      <c r="F10" s="10"/>
      <c r="G10" s="39"/>
      <c r="H10" s="10"/>
      <c r="I10" s="39"/>
      <c r="J10" s="418"/>
      <c r="K10" s="39"/>
      <c r="L10" s="50"/>
      <c r="M10" s="39"/>
      <c r="N10" s="40"/>
      <c r="O10" s="39"/>
      <c r="P10" s="40"/>
      <c r="Q10" s="39"/>
      <c r="R10" s="40"/>
      <c r="S10" s="39"/>
      <c r="T10" s="40"/>
      <c r="U10" s="39"/>
    </row>
    <row r="11" spans="1:21" s="9" customFormat="1" ht="45" x14ac:dyDescent="0.35">
      <c r="A11" s="14"/>
      <c r="B11" s="61" t="s">
        <v>403</v>
      </c>
      <c r="D11" s="10" t="s">
        <v>565</v>
      </c>
      <c r="F11" s="10"/>
      <c r="G11" s="39"/>
      <c r="H11" s="10"/>
      <c r="I11" s="39"/>
      <c r="J11" s="418"/>
      <c r="K11" s="39"/>
      <c r="L11" s="50"/>
      <c r="M11" s="39"/>
      <c r="N11" s="40"/>
      <c r="O11" s="39"/>
      <c r="P11" s="40"/>
      <c r="Q11" s="39"/>
      <c r="R11" s="40"/>
      <c r="S11" s="39"/>
      <c r="T11" s="40"/>
      <c r="U11" s="39"/>
    </row>
    <row r="12" spans="1:21" s="9" customFormat="1" ht="45" x14ac:dyDescent="0.35">
      <c r="A12" s="14"/>
      <c r="B12" s="61" t="s">
        <v>404</v>
      </c>
      <c r="D12" s="10" t="s">
        <v>565</v>
      </c>
      <c r="F12" s="10" t="s">
        <v>212</v>
      </c>
      <c r="G12" s="39"/>
      <c r="H12" s="10" t="s">
        <v>212</v>
      </c>
      <c r="I12" s="39"/>
      <c r="J12" s="418"/>
      <c r="K12" s="39"/>
      <c r="L12" s="50"/>
      <c r="M12" s="39"/>
      <c r="N12" s="40"/>
      <c r="O12" s="39"/>
      <c r="P12" s="40"/>
      <c r="Q12" s="39"/>
      <c r="R12" s="40"/>
      <c r="S12" s="39"/>
      <c r="T12" s="40"/>
      <c r="U12" s="39"/>
    </row>
    <row r="13" spans="1:21" s="9" customFormat="1" ht="45" x14ac:dyDescent="0.35">
      <c r="A13" s="14"/>
      <c r="B13" s="61" t="s">
        <v>405</v>
      </c>
      <c r="D13" s="10" t="s">
        <v>565</v>
      </c>
      <c r="F13" s="10"/>
      <c r="G13" s="39"/>
      <c r="H13" s="10"/>
      <c r="I13" s="39"/>
      <c r="J13" s="418"/>
      <c r="K13" s="39"/>
      <c r="L13" s="50"/>
      <c r="M13" s="39"/>
      <c r="N13" s="40"/>
      <c r="O13" s="39"/>
      <c r="P13" s="40"/>
      <c r="Q13" s="39"/>
      <c r="R13" s="40"/>
      <c r="S13" s="39"/>
      <c r="T13" s="40"/>
      <c r="U13" s="39"/>
    </row>
    <row r="14" spans="1:21" s="9" customFormat="1" ht="45" x14ac:dyDescent="0.35">
      <c r="A14" s="14"/>
      <c r="B14" s="61" t="s">
        <v>406</v>
      </c>
      <c r="D14" s="10" t="s">
        <v>565</v>
      </c>
      <c r="F14" s="10" t="s">
        <v>212</v>
      </c>
      <c r="G14" s="39"/>
      <c r="H14" s="10" t="s">
        <v>212</v>
      </c>
      <c r="I14" s="39"/>
      <c r="J14" s="418"/>
      <c r="K14" s="39"/>
      <c r="L14" s="50"/>
      <c r="M14" s="39"/>
      <c r="N14" s="40"/>
      <c r="O14" s="39"/>
      <c r="P14" s="40"/>
      <c r="Q14" s="39"/>
      <c r="R14" s="40"/>
      <c r="S14" s="39"/>
      <c r="T14" s="40"/>
      <c r="U14" s="39"/>
    </row>
    <row r="15" spans="1:21" s="9" customFormat="1" ht="45" x14ac:dyDescent="0.35">
      <c r="A15" s="14"/>
      <c r="B15" s="61" t="s">
        <v>407</v>
      </c>
      <c r="D15" s="10" t="s">
        <v>565</v>
      </c>
      <c r="F15" s="10"/>
      <c r="G15" s="39"/>
      <c r="H15" s="10"/>
      <c r="I15" s="39"/>
      <c r="J15" s="418"/>
      <c r="K15" s="39"/>
      <c r="L15" s="50"/>
      <c r="M15" s="39"/>
      <c r="N15" s="40"/>
      <c r="O15" s="39"/>
      <c r="P15" s="40"/>
      <c r="Q15" s="39"/>
      <c r="R15" s="40"/>
      <c r="S15" s="39"/>
      <c r="T15" s="40"/>
      <c r="U15" s="39"/>
    </row>
    <row r="16" spans="1:21" s="72" customFormat="1" ht="47.25" customHeight="1" x14ac:dyDescent="0.35">
      <c r="A16" s="71"/>
      <c r="B16" s="76" t="s">
        <v>408</v>
      </c>
      <c r="D16" s="10" t="s">
        <v>565</v>
      </c>
      <c r="F16" s="74"/>
      <c r="G16" s="73"/>
      <c r="H16" s="74"/>
      <c r="I16" s="73"/>
      <c r="J16" s="419"/>
      <c r="K16" s="73"/>
      <c r="L16" s="50"/>
      <c r="M16" s="73"/>
      <c r="N16" s="75"/>
      <c r="O16" s="73"/>
      <c r="P16" s="75"/>
      <c r="Q16" s="73"/>
      <c r="R16" s="75"/>
      <c r="S16" s="73"/>
      <c r="T16" s="75"/>
      <c r="U16" s="73"/>
    </row>
    <row r="17" spans="1:21" s="239" customFormat="1" ht="19" x14ac:dyDescent="0.4">
      <c r="A17" s="238"/>
      <c r="G17" s="51"/>
      <c r="I17" s="51"/>
      <c r="J17" s="11"/>
      <c r="K17" s="51"/>
      <c r="L17" s="240"/>
      <c r="M17" s="51"/>
      <c r="N17" s="11"/>
      <c r="O17" s="51"/>
      <c r="P17" s="11"/>
      <c r="Q17" s="51"/>
      <c r="R17" s="11"/>
      <c r="S17" s="51"/>
      <c r="T17" s="11"/>
      <c r="U17" s="51"/>
    </row>
  </sheetData>
  <mergeCells count="1">
    <mergeCell ref="J9:J16"/>
  </mergeCells>
  <pageMargins left="0.7" right="0.7" top="0.75" bottom="0.75" header="0.3" footer="0.3"/>
  <pageSetup paperSize="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U14"/>
  <sheetViews>
    <sheetView zoomScale="90" zoomScaleNormal="90" workbookViewId="0">
      <selection activeCell="D17" sqref="D17"/>
    </sheetView>
  </sheetViews>
  <sheetFormatPr defaultColWidth="10.5" defaultRowHeight="16" x14ac:dyDescent="0.4"/>
  <cols>
    <col min="1" max="1" width="16.25" style="237" customWidth="1"/>
    <col min="2" max="2" width="42" style="237" customWidth="1"/>
    <col min="3" max="3" width="3.25" style="237" customWidth="1"/>
    <col min="4" max="4" width="35.25" style="237" customWidth="1"/>
    <col min="5" max="5" width="3.25" style="237" customWidth="1"/>
    <col min="6" max="6" width="35.25" style="237" customWidth="1"/>
    <col min="7" max="7" width="3.25" style="237" customWidth="1"/>
    <col min="8" max="8" width="35.25" style="237" customWidth="1"/>
    <col min="9" max="9" width="3.25"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409</v>
      </c>
    </row>
    <row r="3" spans="1:21" s="41" customFormat="1" ht="105" x14ac:dyDescent="0.35">
      <c r="A3" s="271" t="s">
        <v>410</v>
      </c>
      <c r="B3" s="58" t="s">
        <v>411</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41" customFormat="1" ht="30" x14ac:dyDescent="0.35">
      <c r="A7" s="271" t="s">
        <v>118</v>
      </c>
      <c r="B7" s="58" t="s">
        <v>412</v>
      </c>
      <c r="D7" s="10" t="s">
        <v>582</v>
      </c>
      <c r="F7" s="59"/>
      <c r="H7" s="59"/>
      <c r="J7" s="50"/>
      <c r="L7" s="50"/>
      <c r="N7" s="40"/>
      <c r="O7" s="39"/>
      <c r="P7" s="40"/>
      <c r="Q7" s="39"/>
      <c r="R7" s="40"/>
      <c r="S7" s="39"/>
      <c r="T7" s="40"/>
    </row>
    <row r="8" spans="1:21" s="39" customFormat="1" ht="19" x14ac:dyDescent="0.35">
      <c r="A8" s="57"/>
      <c r="B8" s="48"/>
      <c r="D8" s="48"/>
      <c r="F8" s="48"/>
      <c r="H8" s="48"/>
      <c r="J8" s="49"/>
      <c r="N8" s="49"/>
      <c r="P8" s="49"/>
      <c r="R8" s="49"/>
      <c r="T8" s="49"/>
    </row>
    <row r="9" spans="1:21" s="9" customFormat="1" ht="30" x14ac:dyDescent="0.35">
      <c r="A9" s="14"/>
      <c r="B9" s="55" t="s">
        <v>413</v>
      </c>
      <c r="D9" s="10" t="s">
        <v>567</v>
      </c>
      <c r="F9" s="10" t="str">
        <f>IF(D9=[2]Lists!$K$4,"&lt; Input URL to data source &gt;",IF(D9=[2]Lists!$K$5,"&lt; Reference section in EITI Report or URL &gt;",IF(D9=[2]Lists!$K$6,"&lt; Reference evidence of non-applicability &gt;","")))</f>
        <v/>
      </c>
      <c r="G9" s="39"/>
      <c r="H9" s="10" t="s">
        <v>803</v>
      </c>
      <c r="I9" s="39"/>
      <c r="J9" s="417"/>
      <c r="K9" s="39"/>
      <c r="L9" s="50"/>
      <c r="M9" s="39"/>
      <c r="N9" s="40"/>
      <c r="O9" s="39"/>
      <c r="P9" s="40"/>
      <c r="Q9" s="39"/>
      <c r="R9" s="40"/>
      <c r="S9" s="39"/>
      <c r="T9" s="40"/>
      <c r="U9" s="39"/>
    </row>
    <row r="10" spans="1:21" s="9" customFormat="1" ht="79.150000000000006" customHeight="1" x14ac:dyDescent="0.35">
      <c r="A10" s="14"/>
      <c r="B10" s="61" t="s">
        <v>414</v>
      </c>
      <c r="D10" s="10" t="s">
        <v>582</v>
      </c>
      <c r="F10" s="10"/>
      <c r="G10" s="41"/>
      <c r="H10" s="10"/>
      <c r="I10" s="41"/>
      <c r="J10" s="418"/>
      <c r="K10" s="41"/>
      <c r="L10" s="50"/>
      <c r="M10" s="41"/>
      <c r="N10" s="40"/>
      <c r="O10" s="41"/>
      <c r="P10" s="40"/>
      <c r="Q10" s="41"/>
      <c r="R10" s="40"/>
      <c r="S10" s="41"/>
      <c r="T10" s="40"/>
      <c r="U10" s="41"/>
    </row>
    <row r="11" spans="1:21" s="9" customFormat="1" ht="30.75" customHeight="1" x14ac:dyDescent="0.35">
      <c r="A11" s="14"/>
      <c r="B11" s="61" t="s">
        <v>415</v>
      </c>
      <c r="D11" s="319">
        <v>482887391195</v>
      </c>
      <c r="F11" s="10" t="s">
        <v>566</v>
      </c>
      <c r="G11" s="41"/>
      <c r="H11" s="10" t="s">
        <v>566</v>
      </c>
      <c r="I11" s="41"/>
      <c r="J11" s="418"/>
      <c r="K11" s="41"/>
      <c r="L11" s="50"/>
      <c r="M11" s="41"/>
      <c r="N11" s="40"/>
      <c r="O11" s="41"/>
      <c r="P11" s="40"/>
      <c r="Q11" s="41"/>
      <c r="R11" s="40"/>
      <c r="S11" s="41"/>
      <c r="T11" s="40"/>
      <c r="U11" s="41"/>
    </row>
    <row r="12" spans="1:21" s="9" customFormat="1" ht="47.25" customHeight="1" x14ac:dyDescent="0.35">
      <c r="A12" s="14"/>
      <c r="B12" s="61" t="s">
        <v>416</v>
      </c>
      <c r="D12" s="10" t="s">
        <v>76</v>
      </c>
      <c r="F12" s="10" t="s">
        <v>212</v>
      </c>
      <c r="G12" s="41"/>
      <c r="H12" s="10" t="s">
        <v>212</v>
      </c>
      <c r="I12" s="41"/>
      <c r="J12" s="418"/>
      <c r="K12" s="41"/>
      <c r="L12" s="50"/>
      <c r="M12" s="41"/>
      <c r="N12" s="40"/>
      <c r="O12" s="41"/>
      <c r="P12" s="40"/>
      <c r="Q12" s="41"/>
      <c r="R12" s="40"/>
      <c r="S12" s="41"/>
      <c r="T12" s="40"/>
      <c r="U12" s="41"/>
    </row>
    <row r="13" spans="1:21" s="9" customFormat="1" ht="62.25" customHeight="1" x14ac:dyDescent="0.35">
      <c r="A13" s="14"/>
      <c r="B13" s="61" t="s">
        <v>417</v>
      </c>
      <c r="D13" s="10" t="s">
        <v>76</v>
      </c>
      <c r="F13" s="10" t="s">
        <v>212</v>
      </c>
      <c r="G13" s="41"/>
      <c r="H13" s="10" t="s">
        <v>212</v>
      </c>
      <c r="I13" s="41"/>
      <c r="J13" s="419"/>
      <c r="K13" s="41"/>
      <c r="L13" s="50"/>
      <c r="M13" s="41"/>
      <c r="N13" s="40"/>
      <c r="O13" s="41"/>
      <c r="P13" s="40"/>
      <c r="Q13" s="41"/>
      <c r="R13" s="40"/>
      <c r="S13" s="41"/>
      <c r="T13" s="40"/>
      <c r="U13" s="41"/>
    </row>
    <row r="14" spans="1:21" s="239" customFormat="1" x14ac:dyDescent="0.4">
      <c r="A14" s="238"/>
      <c r="L14" s="240"/>
    </row>
  </sheetData>
  <mergeCells count="1">
    <mergeCell ref="J9:J13"/>
  </mergeCells>
  <pageMargins left="0.7" right="0.7" top="0.75" bottom="0.75" header="0.3" footer="0.3"/>
  <pageSetup paperSize="8"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U17"/>
  <sheetViews>
    <sheetView topLeftCell="B15" zoomScale="130" zoomScaleNormal="130" zoomScalePageLayoutView="50" workbookViewId="0">
      <selection activeCell="F24" sqref="F24"/>
    </sheetView>
  </sheetViews>
  <sheetFormatPr defaultColWidth="10.5" defaultRowHeight="12.5" x14ac:dyDescent="0.35"/>
  <cols>
    <col min="1" max="1" width="23.75" style="353" customWidth="1"/>
    <col min="2" max="2" width="38" style="353" customWidth="1"/>
    <col min="3" max="3" width="3.25" style="353" customWidth="1"/>
    <col min="4" max="4" width="32.5" style="353" customWidth="1"/>
    <col min="5" max="5" width="3.25" style="353" customWidth="1"/>
    <col min="6" max="6" width="32.5" style="353" customWidth="1"/>
    <col min="7" max="7" width="3.25" style="353" customWidth="1"/>
    <col min="8" max="8" width="32.5" style="353" customWidth="1"/>
    <col min="9" max="9" width="3.25" style="353" customWidth="1"/>
    <col min="10" max="10" width="39.5" style="353" customWidth="1"/>
    <col min="11" max="11" width="3.25" style="353" customWidth="1"/>
    <col min="12" max="12" width="36.25" style="353" customWidth="1"/>
    <col min="13" max="13" width="3" style="353" customWidth="1"/>
    <col min="14" max="14" width="39.5" style="353" customWidth="1"/>
    <col min="15" max="15" width="3" style="353" customWidth="1"/>
    <col min="16" max="16" width="39.5" style="353" customWidth="1"/>
    <col min="17" max="17" width="3" style="353" customWidth="1"/>
    <col min="18" max="18" width="39.5" style="353" customWidth="1"/>
    <col min="19" max="19" width="3" style="353" customWidth="1"/>
    <col min="20" max="20" width="39.5" style="353" customWidth="1"/>
    <col min="21" max="21" width="3" style="353" customWidth="1"/>
    <col min="22" max="16384" width="10.5" style="353"/>
  </cols>
  <sheetData>
    <row r="1" spans="1:21" x14ac:dyDescent="0.35">
      <c r="A1" s="352" t="s">
        <v>418</v>
      </c>
    </row>
    <row r="3" spans="1:21" s="356" customFormat="1" ht="75" x14ac:dyDescent="0.35">
      <c r="A3" s="354" t="s">
        <v>419</v>
      </c>
      <c r="B3" s="355" t="s">
        <v>420</v>
      </c>
      <c r="D3" s="357" t="s">
        <v>94</v>
      </c>
      <c r="F3" s="358"/>
      <c r="H3" s="358"/>
      <c r="J3" s="359"/>
      <c r="L3" s="359"/>
      <c r="N3" s="360"/>
      <c r="P3" s="360"/>
      <c r="R3" s="360"/>
      <c r="T3" s="360"/>
    </row>
    <row r="4" spans="1:21" s="363" customFormat="1" x14ac:dyDescent="0.35">
      <c r="A4" s="361"/>
      <c r="B4" s="362"/>
      <c r="D4" s="362"/>
      <c r="F4" s="362"/>
      <c r="H4" s="362"/>
      <c r="J4" s="364"/>
      <c r="L4" s="356"/>
      <c r="N4" s="364"/>
    </row>
    <row r="5" spans="1:21" s="367" customFormat="1" ht="37.5" x14ac:dyDescent="0.35">
      <c r="A5" s="365"/>
      <c r="B5" s="366" t="s">
        <v>95</v>
      </c>
      <c r="D5" s="368" t="s">
        <v>96</v>
      </c>
      <c r="E5" s="369"/>
      <c r="F5" s="368" t="s">
        <v>97</v>
      </c>
      <c r="G5" s="369"/>
      <c r="H5" s="368" t="s">
        <v>98</v>
      </c>
      <c r="J5" s="370" t="s">
        <v>99</v>
      </c>
      <c r="L5" s="370" t="s">
        <v>100</v>
      </c>
      <c r="M5" s="369"/>
      <c r="N5" s="370" t="s">
        <v>101</v>
      </c>
      <c r="O5" s="369"/>
      <c r="P5" s="370" t="s">
        <v>102</v>
      </c>
      <c r="Q5" s="369"/>
      <c r="R5" s="370" t="s">
        <v>103</v>
      </c>
      <c r="S5" s="369"/>
      <c r="T5" s="370" t="s">
        <v>104</v>
      </c>
      <c r="U5" s="369"/>
    </row>
    <row r="6" spans="1:21" s="363" customFormat="1" x14ac:dyDescent="0.35">
      <c r="A6" s="361"/>
      <c r="B6" s="362"/>
      <c r="D6" s="362"/>
      <c r="F6" s="362"/>
      <c r="H6" s="362"/>
      <c r="J6" s="364"/>
      <c r="N6" s="364"/>
      <c r="P6" s="364"/>
      <c r="R6" s="364"/>
      <c r="T6" s="364"/>
    </row>
    <row r="7" spans="1:21" s="356" customFormat="1" ht="25" x14ac:dyDescent="0.35">
      <c r="A7" s="354" t="s">
        <v>118</v>
      </c>
      <c r="B7" s="355" t="s">
        <v>421</v>
      </c>
      <c r="D7" s="357" t="s">
        <v>582</v>
      </c>
      <c r="F7" s="358"/>
      <c r="H7" s="358"/>
      <c r="J7" s="359"/>
      <c r="L7" s="359"/>
    </row>
    <row r="8" spans="1:21" s="363" customFormat="1" x14ac:dyDescent="0.35">
      <c r="A8" s="361"/>
      <c r="B8" s="362"/>
      <c r="D8" s="362"/>
      <c r="F8" s="362"/>
      <c r="H8" s="362"/>
      <c r="J8" s="364"/>
      <c r="N8" s="364"/>
      <c r="P8" s="364"/>
      <c r="R8" s="364"/>
      <c r="T8" s="364"/>
    </row>
    <row r="9" spans="1:21" s="373" customFormat="1" ht="25" x14ac:dyDescent="0.35">
      <c r="A9" s="371"/>
      <c r="B9" s="372" t="s">
        <v>422</v>
      </c>
      <c r="D9" s="357" t="s">
        <v>568</v>
      </c>
      <c r="F9" s="374" t="s">
        <v>578</v>
      </c>
      <c r="G9" s="363"/>
      <c r="H9" s="375" t="s">
        <v>588</v>
      </c>
      <c r="I9" s="363"/>
      <c r="J9" s="476"/>
      <c r="K9" s="363"/>
      <c r="L9" s="359"/>
      <c r="M9" s="363"/>
      <c r="N9" s="360"/>
      <c r="O9" s="363"/>
      <c r="P9" s="360"/>
      <c r="Q9" s="363"/>
      <c r="R9" s="360"/>
      <c r="S9" s="363"/>
      <c r="T9" s="360"/>
      <c r="U9" s="363"/>
    </row>
    <row r="10" spans="1:21" s="373" customFormat="1" ht="25" x14ac:dyDescent="0.35">
      <c r="A10" s="371"/>
      <c r="B10" s="376" t="s">
        <v>423</v>
      </c>
      <c r="D10" s="357" t="s">
        <v>582</v>
      </c>
      <c r="F10" s="357"/>
      <c r="G10" s="363"/>
      <c r="H10" s="357"/>
      <c r="I10" s="363"/>
      <c r="J10" s="477"/>
      <c r="K10" s="363"/>
      <c r="L10" s="359"/>
      <c r="M10" s="363"/>
      <c r="N10" s="360"/>
      <c r="O10" s="363"/>
      <c r="P10" s="360"/>
      <c r="Q10" s="363"/>
      <c r="R10" s="360"/>
      <c r="S10" s="363"/>
      <c r="T10" s="360"/>
      <c r="U10" s="363"/>
    </row>
    <row r="11" spans="1:21" s="373" customFormat="1" ht="25" x14ac:dyDescent="0.35">
      <c r="A11" s="371"/>
      <c r="B11" s="376" t="s">
        <v>424</v>
      </c>
      <c r="D11" s="377">
        <v>119418795862.89</v>
      </c>
      <c r="F11" s="357" t="s">
        <v>566</v>
      </c>
      <c r="G11" s="356"/>
      <c r="H11" s="357" t="s">
        <v>592</v>
      </c>
      <c r="I11" s="356"/>
      <c r="J11" s="477"/>
      <c r="K11" s="356"/>
      <c r="L11" s="359"/>
      <c r="M11" s="356"/>
      <c r="N11" s="360"/>
      <c r="O11" s="356"/>
      <c r="P11" s="360"/>
      <c r="Q11" s="356"/>
      <c r="R11" s="360"/>
      <c r="S11" s="356"/>
      <c r="T11" s="360"/>
      <c r="U11" s="356"/>
    </row>
    <row r="12" spans="1:21" s="373" customFormat="1" ht="25" x14ac:dyDescent="0.35">
      <c r="A12" s="371"/>
      <c r="B12" s="376" t="s">
        <v>425</v>
      </c>
      <c r="D12" s="357" t="s">
        <v>582</v>
      </c>
      <c r="F12" s="357"/>
      <c r="G12" s="363"/>
      <c r="H12" s="357"/>
      <c r="I12" s="363"/>
      <c r="J12" s="477"/>
      <c r="K12" s="363"/>
      <c r="L12" s="359"/>
      <c r="M12" s="363"/>
      <c r="N12" s="360"/>
      <c r="O12" s="363"/>
      <c r="P12" s="360"/>
      <c r="Q12" s="363"/>
      <c r="R12" s="360"/>
      <c r="S12" s="363"/>
      <c r="T12" s="360"/>
      <c r="U12" s="363"/>
    </row>
    <row r="13" spans="1:21" s="373" customFormat="1" ht="25" x14ac:dyDescent="0.35">
      <c r="A13" s="371"/>
      <c r="B13" s="376" t="s">
        <v>876</v>
      </c>
      <c r="D13" s="378">
        <v>18951243529</v>
      </c>
      <c r="F13" s="357" t="s">
        <v>566</v>
      </c>
      <c r="G13" s="363"/>
      <c r="H13" s="375" t="s">
        <v>593</v>
      </c>
      <c r="I13" s="363"/>
      <c r="J13" s="477"/>
      <c r="K13" s="363"/>
      <c r="L13" s="359"/>
      <c r="M13" s="363"/>
      <c r="N13" s="360"/>
      <c r="O13" s="363"/>
      <c r="P13" s="360"/>
      <c r="Q13" s="363"/>
      <c r="R13" s="360"/>
      <c r="S13" s="363"/>
      <c r="T13" s="360"/>
      <c r="U13" s="363"/>
    </row>
    <row r="14" spans="1:21" s="373" customFormat="1" ht="25" x14ac:dyDescent="0.35">
      <c r="A14" s="371"/>
      <c r="B14" s="376" t="s">
        <v>426</v>
      </c>
      <c r="D14" s="357" t="s">
        <v>120</v>
      </c>
      <c r="F14" s="357"/>
      <c r="G14" s="363"/>
      <c r="H14" s="357"/>
      <c r="I14" s="363"/>
      <c r="J14" s="477"/>
      <c r="K14" s="363"/>
      <c r="L14" s="359"/>
      <c r="M14" s="363"/>
      <c r="N14" s="360"/>
      <c r="O14" s="363"/>
      <c r="P14" s="360"/>
      <c r="Q14" s="363"/>
      <c r="R14" s="360"/>
      <c r="S14" s="363"/>
      <c r="T14" s="360"/>
      <c r="U14" s="363"/>
    </row>
    <row r="15" spans="1:21" s="373" customFormat="1" ht="25" x14ac:dyDescent="0.35">
      <c r="A15" s="371"/>
      <c r="B15" s="376" t="s">
        <v>427</v>
      </c>
      <c r="D15" s="377">
        <v>4172143512.5</v>
      </c>
      <c r="F15" s="357" t="s">
        <v>212</v>
      </c>
      <c r="G15" s="363"/>
      <c r="H15" s="357" t="s">
        <v>592</v>
      </c>
      <c r="I15" s="363"/>
      <c r="J15" s="477"/>
      <c r="K15" s="363"/>
      <c r="L15" s="359"/>
      <c r="M15" s="363"/>
      <c r="N15" s="360"/>
      <c r="O15" s="363"/>
      <c r="P15" s="360"/>
      <c r="Q15" s="363"/>
      <c r="R15" s="360"/>
      <c r="S15" s="363"/>
      <c r="T15" s="360"/>
      <c r="U15" s="363"/>
    </row>
    <row r="16" spans="1:21" s="373" customFormat="1" ht="25" x14ac:dyDescent="0.35">
      <c r="A16" s="371"/>
      <c r="B16" s="376" t="s">
        <v>428</v>
      </c>
      <c r="D16" s="357" t="s">
        <v>582</v>
      </c>
      <c r="F16" s="357"/>
      <c r="G16" s="363"/>
      <c r="H16" s="357"/>
      <c r="I16" s="363"/>
      <c r="J16" s="478"/>
      <c r="K16" s="363"/>
      <c r="L16" s="359"/>
      <c r="M16" s="363"/>
      <c r="N16" s="360"/>
      <c r="O16" s="363"/>
      <c r="P16" s="360"/>
      <c r="Q16" s="363"/>
      <c r="R16" s="360"/>
      <c r="S16" s="363"/>
      <c r="T16" s="360"/>
      <c r="U16" s="363"/>
    </row>
    <row r="17" spans="1:12" s="380" customFormat="1" x14ac:dyDescent="0.35">
      <c r="A17" s="379"/>
      <c r="L17" s="381"/>
    </row>
  </sheetData>
  <mergeCells count="1">
    <mergeCell ref="J9:J16"/>
  </mergeCells>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G95"/>
  <sheetViews>
    <sheetView showGridLines="0" showRowColHeaders="0" topLeftCell="A37" zoomScale="90" zoomScaleNormal="90" workbookViewId="0">
      <selection activeCell="C49" sqref="C49"/>
    </sheetView>
  </sheetViews>
  <sheetFormatPr defaultColWidth="4" defaultRowHeight="24" customHeight="1" x14ac:dyDescent="0.35"/>
  <cols>
    <col min="1" max="1" width="4" style="137"/>
    <col min="2" max="2" width="4" style="137" hidden="1" customWidth="1"/>
    <col min="3" max="3" width="75" style="137" bestFit="1" customWidth="1"/>
    <col min="4" max="4" width="2.75" style="137" customWidth="1"/>
    <col min="5" max="5" width="44.5" style="137" bestFit="1" customWidth="1"/>
    <col min="6" max="6" width="2.75" style="137" customWidth="1"/>
    <col min="7" max="7" width="40" style="137" bestFit="1" customWidth="1"/>
    <col min="8" max="16384" width="4" style="137"/>
  </cols>
  <sheetData>
    <row r="1" spans="1:7" ht="16" x14ac:dyDescent="0.35"/>
    <row r="2" spans="1:7" ht="16" x14ac:dyDescent="0.35">
      <c r="C2" s="404" t="s">
        <v>33</v>
      </c>
      <c r="D2" s="404"/>
      <c r="E2" s="404"/>
      <c r="F2" s="404"/>
      <c r="G2" s="404"/>
    </row>
    <row r="3" spans="1:7" s="138" customFormat="1" ht="22.5" x14ac:dyDescent="0.35">
      <c r="C3" s="405" t="s">
        <v>34</v>
      </c>
      <c r="D3" s="405"/>
      <c r="E3" s="405"/>
      <c r="F3" s="405"/>
      <c r="G3" s="405"/>
    </row>
    <row r="4" spans="1:7" ht="12.75" customHeight="1" x14ac:dyDescent="0.35">
      <c r="C4" s="406" t="s">
        <v>35</v>
      </c>
      <c r="D4" s="406"/>
      <c r="E4" s="406"/>
      <c r="F4" s="406"/>
      <c r="G4" s="406"/>
    </row>
    <row r="5" spans="1:7" ht="12.75" customHeight="1" x14ac:dyDescent="0.35">
      <c r="C5" s="407" t="s">
        <v>36</v>
      </c>
      <c r="D5" s="407"/>
      <c r="E5" s="407"/>
      <c r="F5" s="407"/>
      <c r="G5" s="407"/>
    </row>
    <row r="6" spans="1:7" ht="12.75" customHeight="1" x14ac:dyDescent="0.35">
      <c r="C6" s="407" t="s">
        <v>37</v>
      </c>
      <c r="D6" s="407"/>
      <c r="E6" s="407"/>
      <c r="F6" s="407"/>
      <c r="G6" s="407"/>
    </row>
    <row r="7" spans="1:7" ht="12.75" customHeight="1" x14ac:dyDescent="0.4">
      <c r="C7" s="408" t="s">
        <v>38</v>
      </c>
      <c r="D7" s="408"/>
      <c r="E7" s="408"/>
      <c r="F7" s="408"/>
      <c r="G7" s="408"/>
    </row>
    <row r="8" spans="1:7" ht="16" x14ac:dyDescent="0.35">
      <c r="C8" s="4"/>
      <c r="D8" s="139"/>
      <c r="E8" s="139"/>
      <c r="F8" s="4"/>
      <c r="G8" s="4"/>
    </row>
    <row r="9" spans="1:7" ht="16" x14ac:dyDescent="0.35">
      <c r="C9" s="140" t="s">
        <v>39</v>
      </c>
      <c r="D9" s="141"/>
      <c r="E9" s="142" t="s">
        <v>40</v>
      </c>
      <c r="F9" s="141"/>
      <c r="G9" s="143" t="s">
        <v>14</v>
      </c>
    </row>
    <row r="10" spans="1:7" ht="16" x14ac:dyDescent="0.35">
      <c r="C10" s="4"/>
      <c r="D10" s="139"/>
      <c r="E10" s="139"/>
      <c r="F10" s="4"/>
      <c r="G10" s="4"/>
    </row>
    <row r="11" spans="1:7" s="138" customFormat="1" ht="22.5" x14ac:dyDescent="0.35">
      <c r="B11" s="144"/>
      <c r="C11" s="145" t="s">
        <v>41</v>
      </c>
      <c r="E11" s="146"/>
    </row>
    <row r="12" spans="1:7" ht="19.5" thickBot="1" x14ac:dyDescent="0.4">
      <c r="A12" s="147"/>
      <c r="B12" s="147"/>
      <c r="C12" s="148" t="s">
        <v>42</v>
      </c>
      <c r="D12" s="149"/>
      <c r="E12" s="150" t="s">
        <v>43</v>
      </c>
      <c r="F12" s="149"/>
      <c r="G12" s="151" t="s">
        <v>44</v>
      </c>
    </row>
    <row r="13" spans="1:7" ht="16.5" thickBot="1" x14ac:dyDescent="0.4">
      <c r="B13" s="152"/>
      <c r="C13" s="153" t="s">
        <v>31</v>
      </c>
      <c r="D13" s="154"/>
      <c r="E13" s="155"/>
      <c r="F13" s="154"/>
      <c r="G13" s="155"/>
    </row>
    <row r="14" spans="1:7" ht="16" x14ac:dyDescent="0.35">
      <c r="A14" s="156"/>
      <c r="B14" s="156" t="s">
        <v>31</v>
      </c>
      <c r="C14" s="157" t="s">
        <v>45</v>
      </c>
      <c r="D14" s="93"/>
      <c r="E14" s="158" t="s">
        <v>561</v>
      </c>
      <c r="F14" s="93"/>
      <c r="G14" s="159"/>
    </row>
    <row r="15" spans="1:7" ht="16" x14ac:dyDescent="0.35">
      <c r="A15" s="156"/>
      <c r="B15" s="156" t="s">
        <v>31</v>
      </c>
      <c r="C15" s="157" t="s">
        <v>46</v>
      </c>
      <c r="D15" s="93"/>
      <c r="E15" s="158"/>
      <c r="F15" s="93"/>
      <c r="G15" s="159"/>
    </row>
    <row r="16" spans="1:7" ht="16" x14ac:dyDescent="0.35">
      <c r="B16" s="156" t="s">
        <v>31</v>
      </c>
      <c r="C16" s="157" t="s">
        <v>47</v>
      </c>
      <c r="D16" s="93"/>
      <c r="E16" s="158" t="s">
        <v>874</v>
      </c>
      <c r="F16" s="93"/>
      <c r="G16" s="159"/>
    </row>
    <row r="17" spans="1:7" ht="16.5" thickBot="1" x14ac:dyDescent="0.4">
      <c r="B17" s="156" t="s">
        <v>31</v>
      </c>
      <c r="C17" s="161" t="s">
        <v>48</v>
      </c>
      <c r="D17" s="105"/>
      <c r="E17" s="158"/>
      <c r="F17" s="105"/>
      <c r="G17" s="162"/>
    </row>
    <row r="18" spans="1:7" ht="16.5" thickBot="1" x14ac:dyDescent="0.4">
      <c r="B18" s="152"/>
      <c r="C18" s="153" t="s">
        <v>49</v>
      </c>
      <c r="D18" s="154"/>
      <c r="E18" s="155"/>
      <c r="F18" s="154"/>
      <c r="G18" s="155"/>
    </row>
    <row r="19" spans="1:7" ht="16" x14ac:dyDescent="0.35">
      <c r="A19" s="156"/>
      <c r="B19" s="156" t="s">
        <v>49</v>
      </c>
      <c r="C19" s="157" t="s">
        <v>50</v>
      </c>
      <c r="D19" s="93"/>
      <c r="E19" s="163">
        <v>43647</v>
      </c>
      <c r="F19" s="93"/>
      <c r="G19" s="159"/>
    </row>
    <row r="20" spans="1:7" ht="16.5" thickBot="1" x14ac:dyDescent="0.4">
      <c r="A20" s="156"/>
      <c r="B20" s="156" t="s">
        <v>49</v>
      </c>
      <c r="C20" s="161" t="s">
        <v>51</v>
      </c>
      <c r="D20" s="105"/>
      <c r="E20" s="163">
        <v>44012</v>
      </c>
      <c r="F20" s="105"/>
      <c r="G20" s="162"/>
    </row>
    <row r="21" spans="1:7" ht="16.5" thickBot="1" x14ac:dyDescent="0.4">
      <c r="B21" s="152"/>
      <c r="C21" s="153" t="s">
        <v>52</v>
      </c>
      <c r="D21" s="154"/>
      <c r="E21" s="164"/>
      <c r="F21" s="154"/>
      <c r="G21" s="155"/>
    </row>
    <row r="22" spans="1:7" ht="16" x14ac:dyDescent="0.35">
      <c r="B22" s="156" t="s">
        <v>52</v>
      </c>
      <c r="C22" s="165" t="s">
        <v>53</v>
      </c>
      <c r="D22" s="93"/>
      <c r="E22" s="158" t="s">
        <v>62</v>
      </c>
      <c r="F22" s="93"/>
      <c r="G22" s="159"/>
    </row>
    <row r="23" spans="1:7" ht="16" x14ac:dyDescent="0.35">
      <c r="A23" s="156"/>
      <c r="B23" s="156" t="s">
        <v>52</v>
      </c>
      <c r="C23" s="157" t="s">
        <v>55</v>
      </c>
      <c r="D23" s="93"/>
      <c r="E23" s="166" t="s">
        <v>562</v>
      </c>
      <c r="F23" s="93"/>
      <c r="G23" s="159"/>
    </row>
    <row r="24" spans="1:7" ht="16" x14ac:dyDescent="0.35">
      <c r="B24" s="156" t="s">
        <v>52</v>
      </c>
      <c r="C24" s="157" t="s">
        <v>56</v>
      </c>
      <c r="D24" s="93"/>
      <c r="E24" s="167">
        <v>44650</v>
      </c>
      <c r="F24" s="93"/>
      <c r="G24" s="159"/>
    </row>
    <row r="25" spans="1:7" ht="31" x14ac:dyDescent="0.35">
      <c r="A25" s="156"/>
      <c r="B25" s="156" t="s">
        <v>52</v>
      </c>
      <c r="C25" s="157" t="s">
        <v>57</v>
      </c>
      <c r="D25" s="93"/>
      <c r="E25" s="314" t="s">
        <v>602</v>
      </c>
      <c r="F25" s="93"/>
      <c r="G25" s="159"/>
    </row>
    <row r="26" spans="1:7" ht="16" x14ac:dyDescent="0.35">
      <c r="B26" s="156" t="s">
        <v>52</v>
      </c>
      <c r="C26" s="169" t="s">
        <v>58</v>
      </c>
      <c r="D26" s="170"/>
      <c r="E26" s="166" t="s">
        <v>62</v>
      </c>
      <c r="F26" s="170"/>
      <c r="G26" s="171"/>
    </row>
    <row r="27" spans="1:7" ht="16" x14ac:dyDescent="0.35">
      <c r="B27" s="156" t="s">
        <v>52</v>
      </c>
      <c r="C27" s="157" t="s">
        <v>59</v>
      </c>
      <c r="D27" s="93"/>
      <c r="E27" s="167"/>
      <c r="F27" s="93"/>
      <c r="G27" s="172"/>
    </row>
    <row r="28" spans="1:7" ht="16" x14ac:dyDescent="0.35">
      <c r="A28" s="156"/>
      <c r="B28" s="156" t="s">
        <v>52</v>
      </c>
      <c r="C28" s="157" t="s">
        <v>60</v>
      </c>
      <c r="D28" s="93"/>
      <c r="E28" s="344" t="s">
        <v>820</v>
      </c>
      <c r="F28" s="93"/>
      <c r="G28" s="172"/>
    </row>
    <row r="29" spans="1:7" ht="16" x14ac:dyDescent="0.35">
      <c r="B29" s="156" t="s">
        <v>52</v>
      </c>
      <c r="C29" s="169" t="s">
        <v>61</v>
      </c>
      <c r="D29" s="170"/>
      <c r="E29" s="166" t="s">
        <v>380</v>
      </c>
      <c r="F29" s="173"/>
      <c r="G29" s="174"/>
    </row>
    <row r="30" spans="1:7" ht="16" x14ac:dyDescent="0.35">
      <c r="A30" s="156"/>
      <c r="B30" s="156" t="s">
        <v>52</v>
      </c>
      <c r="C30" s="157" t="s">
        <v>63</v>
      </c>
      <c r="D30" s="93"/>
      <c r="E30" s="167"/>
      <c r="F30" s="93"/>
      <c r="G30" s="159"/>
    </row>
    <row r="31" spans="1:7" ht="16.5" thickBot="1" x14ac:dyDescent="0.4">
      <c r="A31" s="156"/>
      <c r="B31" s="156" t="s">
        <v>52</v>
      </c>
      <c r="C31" s="157" t="s">
        <v>64</v>
      </c>
      <c r="D31" s="107"/>
      <c r="E31" s="175" t="str">
        <f>IF(OR($E$29=[1]Lists!$I$4,$E$29=[1]Lists!$I$5),"&lt;URL&gt;","")</f>
        <v/>
      </c>
      <c r="F31" s="105"/>
      <c r="G31" s="176"/>
    </row>
    <row r="32" spans="1:7" ht="16.149999999999999" customHeight="1" thickBot="1" x14ac:dyDescent="0.4">
      <c r="C32" s="177" t="s">
        <v>65</v>
      </c>
      <c r="D32" s="178"/>
      <c r="E32" s="179"/>
      <c r="F32" s="180"/>
      <c r="G32" s="181"/>
    </row>
    <row r="33" spans="1:7" ht="16" x14ac:dyDescent="0.35">
      <c r="A33" s="156"/>
      <c r="B33" s="182"/>
      <c r="C33" s="183" t="s">
        <v>66</v>
      </c>
      <c r="D33" s="93"/>
      <c r="E33" s="184" t="s">
        <v>563</v>
      </c>
      <c r="F33" s="4"/>
      <c r="G33" s="185" t="str">
        <f>IF(OR($E$29=[1]Lists!$I$4,$E$29=[1]Lists!$I$5),"&lt;URL&gt;","")</f>
        <v/>
      </c>
    </row>
    <row r="34" spans="1:7" ht="16.5" thickBot="1" x14ac:dyDescent="0.4">
      <c r="B34" s="156" t="s">
        <v>67</v>
      </c>
      <c r="C34" s="186" t="s">
        <v>68</v>
      </c>
      <c r="D34" s="105"/>
      <c r="E34" s="314" t="s">
        <v>564</v>
      </c>
      <c r="F34" s="154"/>
      <c r="G34" s="187"/>
    </row>
    <row r="35" spans="1:7" ht="18" customHeight="1" thickBot="1" x14ac:dyDescent="0.4">
      <c r="A35" s="156"/>
      <c r="B35" s="156" t="s">
        <v>67</v>
      </c>
      <c r="C35" s="153" t="s">
        <v>67</v>
      </c>
      <c r="D35" s="154"/>
      <c r="E35" s="180"/>
      <c r="F35" s="154"/>
      <c r="G35" s="180"/>
    </row>
    <row r="36" spans="1:7" ht="15.75" customHeight="1" x14ac:dyDescent="0.35">
      <c r="B36" s="156" t="s">
        <v>67</v>
      </c>
      <c r="C36" s="188" t="s">
        <v>70</v>
      </c>
      <c r="D36" s="93"/>
      <c r="E36" s="160"/>
      <c r="F36" s="93"/>
      <c r="G36" s="93"/>
    </row>
    <row r="37" spans="1:7" ht="16.5" customHeight="1" x14ac:dyDescent="0.35">
      <c r="A37" s="156"/>
      <c r="B37" s="156" t="s">
        <v>67</v>
      </c>
      <c r="C37" s="189" t="s">
        <v>71</v>
      </c>
      <c r="D37" s="93"/>
      <c r="E37" s="166" t="s">
        <v>62</v>
      </c>
      <c r="F37" s="93"/>
      <c r="G37" s="172"/>
    </row>
    <row r="38" spans="1:7" ht="16.5" customHeight="1" x14ac:dyDescent="0.35">
      <c r="A38" s="156"/>
      <c r="B38" s="156" t="s">
        <v>67</v>
      </c>
      <c r="C38" s="189" t="s">
        <v>72</v>
      </c>
      <c r="D38" s="93"/>
      <c r="E38" s="166" t="s">
        <v>62</v>
      </c>
      <c r="F38" s="93"/>
      <c r="G38" s="172"/>
    </row>
    <row r="39" spans="1:7" ht="15.75" customHeight="1" x14ac:dyDescent="0.35">
      <c r="B39" s="156" t="s">
        <v>67</v>
      </c>
      <c r="C39" s="189" t="s">
        <v>73</v>
      </c>
      <c r="D39" s="93"/>
      <c r="E39" s="166" t="s">
        <v>62</v>
      </c>
      <c r="F39" s="93"/>
      <c r="G39" s="172"/>
    </row>
    <row r="40" spans="1:7" ht="18" customHeight="1" x14ac:dyDescent="0.35">
      <c r="B40" s="156" t="s">
        <v>67</v>
      </c>
      <c r="C40" s="189" t="s">
        <v>74</v>
      </c>
      <c r="D40" s="93"/>
      <c r="E40" s="166" t="s">
        <v>380</v>
      </c>
      <c r="F40" s="93"/>
      <c r="G40" s="172"/>
    </row>
    <row r="41" spans="1:7" ht="16" x14ac:dyDescent="0.35">
      <c r="B41" s="156" t="s">
        <v>67</v>
      </c>
      <c r="C41" s="190" t="s">
        <v>75</v>
      </c>
      <c r="D41" s="93"/>
      <c r="E41" s="166" t="s">
        <v>565</v>
      </c>
      <c r="F41" s="93"/>
      <c r="G41" s="172"/>
    </row>
    <row r="42" spans="1:7" ht="16" x14ac:dyDescent="0.35">
      <c r="B42" s="156" t="s">
        <v>67</v>
      </c>
      <c r="C42" s="189" t="s">
        <v>560</v>
      </c>
      <c r="D42" s="93"/>
      <c r="E42" s="166" t="s">
        <v>565</v>
      </c>
      <c r="F42" s="93"/>
      <c r="G42" s="172"/>
    </row>
    <row r="43" spans="1:7" ht="16" x14ac:dyDescent="0.35">
      <c r="B43" s="156" t="s">
        <v>67</v>
      </c>
      <c r="C43" s="189" t="s">
        <v>77</v>
      </c>
      <c r="D43" s="191"/>
      <c r="E43" s="345">
        <v>40</v>
      </c>
      <c r="F43" s="93"/>
      <c r="G43" s="192"/>
    </row>
    <row r="44" spans="1:7" ht="16" x14ac:dyDescent="0.35">
      <c r="B44" s="156" t="s">
        <v>67</v>
      </c>
      <c r="C44" s="193" t="s">
        <v>78</v>
      </c>
      <c r="D44" s="93"/>
      <c r="E44" s="194" t="s">
        <v>566</v>
      </c>
      <c r="F44" s="170"/>
      <c r="G44" s="172"/>
    </row>
    <row r="45" spans="1:7" ht="16" x14ac:dyDescent="0.35">
      <c r="B45" s="156" t="s">
        <v>67</v>
      </c>
      <c r="C45" s="195" t="s">
        <v>79</v>
      </c>
      <c r="D45" s="93"/>
      <c r="E45" s="196">
        <v>2304.94</v>
      </c>
      <c r="F45" s="93"/>
      <c r="G45" s="172"/>
    </row>
    <row r="46" spans="1:7" ht="16.5" thickBot="1" x14ac:dyDescent="0.4">
      <c r="B46" s="156" t="s">
        <v>67</v>
      </c>
      <c r="C46" s="197" t="s">
        <v>80</v>
      </c>
      <c r="D46" s="105"/>
      <c r="E46" s="346" t="s">
        <v>821</v>
      </c>
      <c r="F46" s="105"/>
      <c r="G46" s="198"/>
    </row>
    <row r="47" spans="1:7" s="147" customFormat="1" ht="16.5" thickBot="1" x14ac:dyDescent="0.4">
      <c r="A47" s="137"/>
      <c r="B47" s="156" t="s">
        <v>67</v>
      </c>
      <c r="C47" s="199" t="s">
        <v>81</v>
      </c>
      <c r="D47" s="105"/>
      <c r="E47" s="200"/>
      <c r="F47" s="105"/>
      <c r="G47" s="198"/>
    </row>
    <row r="48" spans="1:7" ht="15.75" customHeight="1" x14ac:dyDescent="0.35">
      <c r="B48" s="156" t="s">
        <v>67</v>
      </c>
      <c r="C48" s="189" t="s">
        <v>82</v>
      </c>
      <c r="D48" s="93"/>
      <c r="E48" s="166" t="s">
        <v>62</v>
      </c>
      <c r="F48" s="93"/>
      <c r="G48" s="172"/>
    </row>
    <row r="49" spans="1:7" s="156" customFormat="1" ht="16" x14ac:dyDescent="0.35">
      <c r="A49" s="137"/>
      <c r="C49" s="189" t="s">
        <v>83</v>
      </c>
      <c r="D49" s="93"/>
      <c r="E49" s="166" t="s">
        <v>62</v>
      </c>
      <c r="F49" s="93"/>
      <c r="G49" s="172"/>
    </row>
    <row r="50" spans="1:7" s="156" customFormat="1" ht="15.75" customHeight="1" x14ac:dyDescent="0.35">
      <c r="A50" s="137"/>
      <c r="C50" s="189" t="s">
        <v>84</v>
      </c>
      <c r="D50" s="93"/>
      <c r="E50" s="166" t="s">
        <v>62</v>
      </c>
      <c r="F50" s="93"/>
      <c r="G50" s="172"/>
    </row>
    <row r="51" spans="1:7" ht="16.5" thickBot="1" x14ac:dyDescent="0.4">
      <c r="B51" s="156"/>
      <c r="C51" s="201" t="s">
        <v>85</v>
      </c>
      <c r="D51" s="105"/>
      <c r="E51" s="166" t="s">
        <v>380</v>
      </c>
      <c r="F51" s="105"/>
      <c r="G51" s="198"/>
    </row>
    <row r="52" spans="1:7" ht="16.5" thickBot="1" x14ac:dyDescent="0.4">
      <c r="B52" s="156" t="s">
        <v>86</v>
      </c>
      <c r="C52" s="202" t="s">
        <v>87</v>
      </c>
      <c r="D52" s="203"/>
      <c r="E52" s="204"/>
      <c r="F52" s="203"/>
      <c r="G52" s="203"/>
    </row>
    <row r="53" spans="1:7" ht="16" x14ac:dyDescent="0.35">
      <c r="B53" s="156" t="s">
        <v>86</v>
      </c>
      <c r="C53" s="157" t="s">
        <v>88</v>
      </c>
      <c r="D53" s="93"/>
      <c r="E53" s="158" t="s">
        <v>875</v>
      </c>
      <c r="F53" s="93"/>
      <c r="G53" s="159"/>
    </row>
    <row r="54" spans="1:7" s="156" customFormat="1" ht="16" x14ac:dyDescent="0.35">
      <c r="A54" s="137"/>
      <c r="B54" s="137"/>
      <c r="C54" s="157" t="s">
        <v>89</v>
      </c>
      <c r="D54" s="93"/>
      <c r="E54" s="158" t="s">
        <v>822</v>
      </c>
      <c r="F54" s="93"/>
      <c r="G54" s="159"/>
    </row>
    <row r="55" spans="1:7" s="156" customFormat="1" ht="16" x14ac:dyDescent="0.35">
      <c r="A55" s="137"/>
      <c r="B55" s="137"/>
      <c r="C55" s="157" t="s">
        <v>90</v>
      </c>
      <c r="D55" s="93"/>
      <c r="E55" s="315" t="s">
        <v>823</v>
      </c>
      <c r="F55" s="93"/>
      <c r="G55" s="159"/>
    </row>
    <row r="56" spans="1:7" ht="15" customHeight="1" thickBot="1" x14ac:dyDescent="0.4">
      <c r="C56" s="104"/>
      <c r="D56" s="105"/>
      <c r="E56" s="106"/>
      <c r="F56" s="105"/>
      <c r="G56" s="107"/>
    </row>
    <row r="57" spans="1:7" ht="16.5" thickBot="1" x14ac:dyDescent="0.4">
      <c r="C57" s="409"/>
      <c r="D57" s="409"/>
      <c r="E57" s="409"/>
      <c r="F57" s="409"/>
      <c r="G57" s="409"/>
    </row>
    <row r="58" spans="1:7" s="156" customFormat="1" ht="16.5" thickBot="1" x14ac:dyDescent="0.4">
      <c r="A58" s="4"/>
      <c r="B58" s="4"/>
      <c r="C58" s="410"/>
      <c r="D58" s="411"/>
      <c r="E58" s="411"/>
      <c r="F58" s="411"/>
      <c r="G58" s="412"/>
    </row>
    <row r="59" spans="1:7" ht="16.5" thickBot="1" x14ac:dyDescent="0.4">
      <c r="A59" s="4"/>
      <c r="B59" s="4"/>
      <c r="C59" s="410"/>
      <c r="D59" s="411"/>
      <c r="E59" s="411"/>
      <c r="F59" s="411"/>
      <c r="G59" s="412"/>
    </row>
    <row r="60" spans="1:7" ht="16.5" thickBot="1" x14ac:dyDescent="0.4">
      <c r="A60" s="4"/>
      <c r="B60" s="4"/>
      <c r="C60" s="413"/>
      <c r="D60" s="413"/>
      <c r="E60" s="413"/>
      <c r="F60" s="413"/>
      <c r="G60" s="413"/>
    </row>
    <row r="61" spans="1:7" ht="16" x14ac:dyDescent="0.35">
      <c r="A61" s="4"/>
      <c r="B61" s="4"/>
      <c r="C61" s="414" t="s">
        <v>29</v>
      </c>
      <c r="D61" s="414"/>
      <c r="E61" s="414"/>
      <c r="F61" s="414"/>
      <c r="G61" s="414"/>
    </row>
    <row r="62" spans="1:7" s="156" customFormat="1" ht="16" x14ac:dyDescent="0.35">
      <c r="A62" s="4"/>
      <c r="B62" s="4"/>
      <c r="C62" s="396" t="s">
        <v>30</v>
      </c>
      <c r="D62" s="396"/>
      <c r="E62" s="396"/>
      <c r="F62" s="396"/>
      <c r="G62" s="396"/>
    </row>
    <row r="63" spans="1:7" s="4" customFormat="1" ht="15" x14ac:dyDescent="0.35">
      <c r="B63" s="93" t="s">
        <v>31</v>
      </c>
      <c r="C63" s="402" t="s">
        <v>32</v>
      </c>
      <c r="D63" s="402"/>
      <c r="E63" s="402"/>
      <c r="F63" s="402"/>
      <c r="G63" s="402"/>
    </row>
    <row r="64" spans="1:7" s="4" customFormat="1" ht="16" x14ac:dyDescent="0.35">
      <c r="A64" s="137"/>
      <c r="B64" s="137"/>
      <c r="C64" s="205"/>
      <c r="D64" s="156"/>
      <c r="E64" s="205"/>
      <c r="F64" s="156"/>
      <c r="G64" s="156"/>
    </row>
    <row r="65" spans="1:7" s="4" customFormat="1" ht="16" x14ac:dyDescent="0.35">
      <c r="A65" s="137"/>
      <c r="B65" s="137"/>
      <c r="C65" s="206"/>
      <c r="D65" s="206"/>
      <c r="E65" s="206"/>
      <c r="F65" s="206"/>
      <c r="G65" s="137"/>
    </row>
    <row r="66" spans="1:7" s="4" customFormat="1" ht="18.75" customHeight="1" x14ac:dyDescent="0.35">
      <c r="A66" s="137"/>
      <c r="B66" s="137"/>
      <c r="C66" s="137"/>
      <c r="D66" s="137"/>
      <c r="E66" s="137"/>
      <c r="F66" s="137"/>
      <c r="G66" s="137"/>
    </row>
    <row r="67" spans="1:7" s="4" customFormat="1" ht="16" x14ac:dyDescent="0.35">
      <c r="A67" s="137"/>
      <c r="B67" s="137"/>
      <c r="C67" s="403"/>
      <c r="D67" s="403"/>
      <c r="E67" s="403"/>
      <c r="F67" s="403"/>
      <c r="G67" s="403"/>
    </row>
    <row r="68" spans="1:7" s="4" customFormat="1" ht="16" x14ac:dyDescent="0.35">
      <c r="A68" s="137"/>
      <c r="B68" s="137"/>
      <c r="C68" s="403"/>
      <c r="D68" s="403"/>
      <c r="E68" s="403"/>
      <c r="F68" s="403"/>
      <c r="G68" s="403"/>
    </row>
    <row r="69" spans="1:7" ht="16" x14ac:dyDescent="0.35">
      <c r="C69" s="403"/>
      <c r="D69" s="403"/>
      <c r="E69" s="403"/>
      <c r="F69" s="403"/>
      <c r="G69" s="403"/>
    </row>
    <row r="70" spans="1:7" ht="15" customHeight="1" x14ac:dyDescent="0.35">
      <c r="C70" s="403"/>
      <c r="D70" s="403"/>
      <c r="E70" s="403"/>
      <c r="F70" s="403"/>
      <c r="G70" s="403"/>
    </row>
    <row r="71" spans="1:7" ht="15" customHeight="1" x14ac:dyDescent="0.35">
      <c r="C71" s="206"/>
      <c r="D71" s="206"/>
      <c r="E71" s="206"/>
      <c r="F71" s="206"/>
    </row>
    <row r="72" spans="1:7" ht="16" x14ac:dyDescent="0.35">
      <c r="C72" s="401"/>
      <c r="D72" s="401"/>
      <c r="E72" s="401"/>
    </row>
    <row r="73" spans="1:7" ht="16" x14ac:dyDescent="0.35">
      <c r="C73" s="401"/>
      <c r="D73" s="401"/>
      <c r="E73" s="401"/>
    </row>
    <row r="74" spans="1:7" ht="18.75" customHeight="1" x14ac:dyDescent="0.35"/>
    <row r="75" spans="1:7" ht="16" x14ac:dyDescent="0.35"/>
    <row r="76" spans="1:7" ht="16" x14ac:dyDescent="0.35"/>
    <row r="77" spans="1:7" ht="16" x14ac:dyDescent="0.35"/>
    <row r="78" spans="1:7" ht="16" x14ac:dyDescent="0.35"/>
    <row r="79" spans="1:7" ht="16" x14ac:dyDescent="0.35"/>
    <row r="80" spans="1:7" ht="16" x14ac:dyDescent="0.35"/>
    <row r="81" ht="16" x14ac:dyDescent="0.35"/>
    <row r="82" ht="16" x14ac:dyDescent="0.35"/>
    <row r="83" ht="16" x14ac:dyDescent="0.35"/>
    <row r="84" ht="16" x14ac:dyDescent="0.35"/>
    <row r="85" ht="16" x14ac:dyDescent="0.35"/>
    <row r="86" ht="16" x14ac:dyDescent="0.35"/>
    <row r="87" ht="16" x14ac:dyDescent="0.35"/>
    <row r="88" ht="16" x14ac:dyDescent="0.35"/>
    <row r="89" ht="16" x14ac:dyDescent="0.35"/>
    <row r="90" ht="16" x14ac:dyDescent="0.35"/>
    <row r="91" ht="16" x14ac:dyDescent="0.35"/>
    <row r="92" ht="16" x14ac:dyDescent="0.35"/>
    <row r="93" ht="16" x14ac:dyDescent="0.35"/>
    <row r="94" ht="16" x14ac:dyDescent="0.35"/>
    <row r="95" ht="16" x14ac:dyDescent="0.35"/>
  </sheetData>
  <sheetProtection selectLockedCells="1"/>
  <dataConsolidate/>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hyperlinks>
    <hyperlink ref="C44" r:id="rId1" display="Reporting currency (ISO-4217)"/>
    <hyperlink ref="C47" r:id="rId2" location="r4-7"/>
    <hyperlink ref="C32" r:id="rId3" location="r7-2" display="Public debate (Requirement 7.1)"/>
    <hyperlink ref="E34" r:id="rId4"/>
    <hyperlink ref="E55" r:id="rId5"/>
    <hyperlink ref="E25" r:id="rId6"/>
    <hyperlink ref="E28" r:id="rId7"/>
    <hyperlink ref="E46" r:id="rId8"/>
  </hyperlinks>
  <pageMargins left="0.25" right="0.25" top="0.75" bottom="0.75" header="0.3" footer="0.3"/>
  <pageSetup paperSize="8" fitToHeight="0" orientation="landscape" horizontalDpi="2400" verticalDpi="2400"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U23"/>
  <sheetViews>
    <sheetView topLeftCell="A10" zoomScale="70" zoomScaleNormal="70" workbookViewId="0">
      <selection activeCell="J9" sqref="J9:J13"/>
    </sheetView>
  </sheetViews>
  <sheetFormatPr defaultColWidth="10.5" defaultRowHeight="16" x14ac:dyDescent="0.4"/>
  <cols>
    <col min="1" max="1" width="14.75" style="237" customWidth="1"/>
    <col min="2" max="2" width="48" style="237" customWidth="1"/>
    <col min="3" max="3" width="3" style="237" customWidth="1"/>
    <col min="4" max="4" width="30.25" style="237" customWidth="1"/>
    <col min="5" max="5" width="3" style="237" customWidth="1"/>
    <col min="6" max="6" width="30.25" style="237" customWidth="1"/>
    <col min="7" max="7" width="3" style="237" customWidth="1"/>
    <col min="8" max="8" width="30.25"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429</v>
      </c>
    </row>
    <row r="3" spans="1:21" s="41" customFormat="1" ht="105" x14ac:dyDescent="0.35">
      <c r="A3" s="271" t="s">
        <v>430</v>
      </c>
      <c r="B3" s="58" t="s">
        <v>431</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41" customFormat="1" ht="45" x14ac:dyDescent="0.35">
      <c r="A7" s="271" t="s">
        <v>118</v>
      </c>
      <c r="B7" s="58" t="s">
        <v>432</v>
      </c>
      <c r="D7" s="10" t="s">
        <v>582</v>
      </c>
      <c r="F7" s="59"/>
      <c r="H7" s="59"/>
      <c r="J7" s="50"/>
      <c r="L7" s="50"/>
      <c r="N7" s="40"/>
      <c r="O7" s="39"/>
      <c r="P7" s="40"/>
      <c r="Q7" s="39"/>
      <c r="R7" s="40"/>
      <c r="S7" s="39"/>
      <c r="T7" s="40"/>
    </row>
    <row r="8" spans="1:21" s="39" customFormat="1" ht="19" x14ac:dyDescent="0.35">
      <c r="A8" s="57"/>
      <c r="B8" s="48"/>
      <c r="D8" s="48"/>
      <c r="F8" s="48"/>
      <c r="H8" s="48"/>
      <c r="J8" s="49"/>
      <c r="N8" s="49"/>
      <c r="P8" s="49"/>
      <c r="R8" s="49"/>
      <c r="T8" s="49"/>
    </row>
    <row r="9" spans="1:21" s="9" customFormat="1" ht="30" x14ac:dyDescent="0.35">
      <c r="A9" s="14"/>
      <c r="B9" s="55" t="s">
        <v>433</v>
      </c>
      <c r="D9" s="347" t="s">
        <v>568</v>
      </c>
      <c r="F9" s="10" t="str">
        <f>IF(D9=[2]Lists!$K$4,"&lt; Input URL to data source &gt;",IF(D9=[2]Lists!$K$5,"&lt; Reference section in EITI Report or URL &gt;",IF(D9=[2]Lists!$K$6,"&lt; Reference evidence of non-applicability &gt;","")))</f>
        <v/>
      </c>
      <c r="G9" s="39"/>
      <c r="H9" s="347" t="s">
        <v>811</v>
      </c>
      <c r="I9" s="39"/>
      <c r="J9" s="417"/>
      <c r="K9" s="39"/>
      <c r="L9" s="50"/>
      <c r="M9" s="39"/>
      <c r="N9" s="40"/>
      <c r="O9" s="39"/>
      <c r="P9" s="40"/>
      <c r="Q9" s="39"/>
      <c r="R9" s="40"/>
      <c r="S9" s="39"/>
      <c r="T9" s="40"/>
      <c r="U9" s="39"/>
    </row>
    <row r="10" spans="1:21" s="9" customFormat="1" ht="30" x14ac:dyDescent="0.35">
      <c r="A10" s="14"/>
      <c r="B10" s="61" t="s">
        <v>434</v>
      </c>
      <c r="D10" s="382">
        <v>15041643947.66</v>
      </c>
      <c r="F10" s="10" t="s">
        <v>566</v>
      </c>
      <c r="G10" s="41"/>
      <c r="H10" s="347" t="s">
        <v>812</v>
      </c>
      <c r="I10" s="41"/>
      <c r="J10" s="418"/>
      <c r="K10" s="41"/>
      <c r="L10" s="50"/>
      <c r="M10" s="41"/>
      <c r="N10" s="40"/>
      <c r="O10" s="41"/>
      <c r="P10" s="40"/>
      <c r="Q10" s="41"/>
      <c r="R10" s="40"/>
      <c r="S10" s="41"/>
      <c r="T10" s="40"/>
      <c r="U10" s="41"/>
    </row>
    <row r="11" spans="1:21" s="9" customFormat="1" ht="30" x14ac:dyDescent="0.35">
      <c r="A11" s="14"/>
      <c r="B11" s="61" t="s">
        <v>435</v>
      </c>
      <c r="D11" s="10" t="s">
        <v>568</v>
      </c>
      <c r="F11" s="10"/>
      <c r="G11" s="41"/>
      <c r="H11" s="347" t="s">
        <v>851</v>
      </c>
      <c r="I11" s="41"/>
      <c r="J11" s="418"/>
      <c r="K11" s="41"/>
      <c r="L11" s="50"/>
      <c r="M11" s="41"/>
      <c r="N11" s="40"/>
      <c r="O11" s="41"/>
      <c r="P11" s="40"/>
      <c r="Q11" s="41"/>
      <c r="R11" s="40"/>
      <c r="S11" s="41"/>
      <c r="T11" s="40"/>
      <c r="U11" s="41"/>
    </row>
    <row r="12" spans="1:21" s="9" customFormat="1" ht="45" x14ac:dyDescent="0.35">
      <c r="A12" s="14"/>
      <c r="B12" s="61" t="s">
        <v>436</v>
      </c>
      <c r="D12" s="10" t="s">
        <v>568</v>
      </c>
      <c r="F12" s="10"/>
      <c r="G12" s="41"/>
      <c r="H12" s="347" t="s">
        <v>851</v>
      </c>
      <c r="I12" s="41"/>
      <c r="J12" s="418"/>
      <c r="K12" s="41"/>
      <c r="L12" s="50"/>
      <c r="M12" s="41"/>
      <c r="N12" s="40"/>
      <c r="O12" s="41"/>
      <c r="P12" s="40"/>
      <c r="Q12" s="41"/>
      <c r="R12" s="40"/>
      <c r="S12" s="41"/>
      <c r="T12" s="40"/>
      <c r="U12" s="41"/>
    </row>
    <row r="13" spans="1:21" s="9" customFormat="1" ht="46.5" x14ac:dyDescent="0.35">
      <c r="A13" s="14"/>
      <c r="B13" s="61" t="s">
        <v>437</v>
      </c>
      <c r="D13" s="347" t="s">
        <v>62</v>
      </c>
      <c r="F13" s="351" t="s">
        <v>852</v>
      </c>
      <c r="G13" s="41"/>
      <c r="H13" s="10"/>
      <c r="I13" s="41"/>
      <c r="J13" s="419"/>
      <c r="K13" s="41"/>
      <c r="L13" s="50"/>
      <c r="M13" s="41"/>
      <c r="N13" s="40"/>
      <c r="O13" s="41"/>
      <c r="P13" s="40"/>
      <c r="Q13" s="41"/>
      <c r="R13" s="40"/>
      <c r="S13" s="41"/>
      <c r="T13" s="40"/>
      <c r="U13" s="41"/>
    </row>
    <row r="14" spans="1:21" s="239" customFormat="1" x14ac:dyDescent="0.4">
      <c r="A14" s="238"/>
      <c r="L14" s="240"/>
    </row>
    <row r="15" spans="1:21" x14ac:dyDescent="0.4">
      <c r="L15" s="240"/>
    </row>
    <row r="16" spans="1:21" x14ac:dyDescent="0.4">
      <c r="L16" s="240"/>
    </row>
    <row r="17" spans="6:12" x14ac:dyDescent="0.4">
      <c r="F17" s="341"/>
      <c r="L17" s="240"/>
    </row>
    <row r="18" spans="6:12" x14ac:dyDescent="0.4">
      <c r="L18" s="240"/>
    </row>
    <row r="19" spans="6:12" x14ac:dyDescent="0.4">
      <c r="L19" s="240"/>
    </row>
    <row r="20" spans="6:12" x14ac:dyDescent="0.4">
      <c r="L20" s="240"/>
    </row>
    <row r="21" spans="6:12" x14ac:dyDescent="0.4">
      <c r="L21" s="240"/>
    </row>
    <row r="22" spans="6:12" x14ac:dyDescent="0.4">
      <c r="L22" s="240"/>
    </row>
    <row r="23" spans="6:12" x14ac:dyDescent="0.4">
      <c r="L23" s="239"/>
    </row>
  </sheetData>
  <mergeCells count="1">
    <mergeCell ref="J9:J13"/>
  </mergeCells>
  <hyperlinks>
    <hyperlink ref="F13" r:id="rId1"/>
  </hyperlinks>
  <pageMargins left="0.7" right="0.7" top="0.75" bottom="0.75" header="0.3" footer="0.3"/>
  <pageSetup paperSize="8"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U23"/>
  <sheetViews>
    <sheetView topLeftCell="A10" zoomScaleNormal="100" workbookViewId="0">
      <selection activeCell="J7" sqref="J7:J11"/>
    </sheetView>
  </sheetViews>
  <sheetFormatPr defaultColWidth="10.5" defaultRowHeight="16" x14ac:dyDescent="0.4"/>
  <cols>
    <col min="1" max="1" width="17.75" style="237" customWidth="1"/>
    <col min="2" max="2" width="44" style="237" customWidth="1"/>
    <col min="3" max="3" width="3" style="237" customWidth="1"/>
    <col min="4" max="4" width="25.75" style="237" customWidth="1"/>
    <col min="5" max="5" width="3" style="237" customWidth="1"/>
    <col min="6" max="6" width="25.75" style="237" customWidth="1"/>
    <col min="7" max="7" width="3" style="237" customWidth="1"/>
    <col min="8" max="8" width="25.75"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438</v>
      </c>
    </row>
    <row r="3" spans="1:21" s="41" customFormat="1" ht="150" x14ac:dyDescent="0.35">
      <c r="A3" s="271" t="s">
        <v>439</v>
      </c>
      <c r="B3" s="58" t="s">
        <v>440</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39" customFormat="1" ht="60" x14ac:dyDescent="0.35">
      <c r="A7" s="57"/>
      <c r="B7" s="77" t="s">
        <v>441</v>
      </c>
      <c r="D7" s="347" t="s">
        <v>563</v>
      </c>
      <c r="F7" s="347" t="s">
        <v>832</v>
      </c>
      <c r="H7" s="347" t="s">
        <v>853</v>
      </c>
      <c r="J7" s="417"/>
      <c r="L7" s="50"/>
      <c r="N7" s="40"/>
      <c r="P7" s="40"/>
      <c r="R7" s="40"/>
      <c r="T7" s="40"/>
    </row>
    <row r="8" spans="1:21" s="39" customFormat="1" ht="45" x14ac:dyDescent="0.35">
      <c r="A8" s="57"/>
      <c r="B8" s="55" t="s">
        <v>442</v>
      </c>
      <c r="D8" s="10" t="s">
        <v>563</v>
      </c>
      <c r="F8" s="347" t="s">
        <v>832</v>
      </c>
      <c r="H8" s="347" t="s">
        <v>819</v>
      </c>
      <c r="J8" s="418"/>
      <c r="L8" s="50"/>
      <c r="N8" s="40"/>
      <c r="P8" s="40"/>
      <c r="R8" s="40"/>
      <c r="T8" s="40"/>
    </row>
    <row r="9" spans="1:21" s="39" customFormat="1" ht="30" x14ac:dyDescent="0.35">
      <c r="A9" s="57"/>
      <c r="B9" s="55" t="s">
        <v>443</v>
      </c>
      <c r="D9" s="10" t="s">
        <v>854</v>
      </c>
      <c r="F9" s="347" t="s">
        <v>854</v>
      </c>
      <c r="H9" s="10" t="s">
        <v>854</v>
      </c>
      <c r="J9" s="418"/>
      <c r="L9" s="50"/>
      <c r="N9" s="40"/>
      <c r="P9" s="40"/>
      <c r="R9" s="40"/>
      <c r="T9" s="40"/>
    </row>
    <row r="10" spans="1:21" s="39" customFormat="1" ht="45" x14ac:dyDescent="0.35">
      <c r="A10" s="57"/>
      <c r="B10" s="55" t="s">
        <v>444</v>
      </c>
      <c r="D10" s="10" t="s">
        <v>767</v>
      </c>
      <c r="F10" s="347" t="s">
        <v>832</v>
      </c>
      <c r="H10" s="10" t="s">
        <v>855</v>
      </c>
      <c r="J10" s="418"/>
      <c r="L10" s="50"/>
      <c r="N10" s="40"/>
      <c r="P10" s="40"/>
      <c r="R10" s="40"/>
      <c r="T10" s="40"/>
    </row>
    <row r="11" spans="1:21" s="39" customFormat="1" ht="30" x14ac:dyDescent="0.35">
      <c r="A11" s="57"/>
      <c r="B11" s="55" t="s">
        <v>445</v>
      </c>
      <c r="D11" s="10" t="s">
        <v>768</v>
      </c>
      <c r="F11" s="347" t="s">
        <v>832</v>
      </c>
      <c r="H11" s="10" t="s">
        <v>769</v>
      </c>
      <c r="J11" s="419"/>
      <c r="L11" s="50"/>
      <c r="N11" s="40"/>
      <c r="P11" s="40"/>
      <c r="R11" s="40"/>
      <c r="T11" s="40"/>
    </row>
    <row r="12" spans="1:21" s="239" customFormat="1" ht="30" x14ac:dyDescent="0.4">
      <c r="A12" s="238"/>
      <c r="B12" s="77" t="s">
        <v>446</v>
      </c>
      <c r="D12" s="10" t="s">
        <v>854</v>
      </c>
      <c r="E12" s="237"/>
      <c r="F12" s="10" t="s">
        <v>854</v>
      </c>
      <c r="H12" s="10" t="s">
        <v>854</v>
      </c>
      <c r="L12" s="18"/>
    </row>
    <row r="13" spans="1:21" x14ac:dyDescent="0.4">
      <c r="L13" s="18"/>
    </row>
    <row r="14" spans="1:21" x14ac:dyDescent="0.4">
      <c r="L14" s="240"/>
    </row>
    <row r="15" spans="1:21" x14ac:dyDescent="0.4">
      <c r="L15" s="240"/>
    </row>
    <row r="16" spans="1:21" x14ac:dyDescent="0.4">
      <c r="L16" s="240"/>
    </row>
    <row r="17" spans="12:12" x14ac:dyDescent="0.4">
      <c r="L17" s="240"/>
    </row>
    <row r="18" spans="12:12" x14ac:dyDescent="0.4">
      <c r="L18" s="240"/>
    </row>
    <row r="19" spans="12:12" x14ac:dyDescent="0.4">
      <c r="L19" s="240"/>
    </row>
    <row r="20" spans="12:12" x14ac:dyDescent="0.4">
      <c r="L20" s="240"/>
    </row>
    <row r="21" spans="12:12" x14ac:dyDescent="0.4">
      <c r="L21" s="240"/>
    </row>
    <row r="22" spans="12:12" x14ac:dyDescent="0.4">
      <c r="L22" s="240"/>
    </row>
    <row r="23" spans="12:12" x14ac:dyDescent="0.4">
      <c r="L23" s="239"/>
    </row>
  </sheetData>
  <mergeCells count="1">
    <mergeCell ref="J7:J11"/>
  </mergeCells>
  <hyperlinks>
    <hyperlink ref="F7" r:id="rId1" display="https://www.teiti.go.tz/storage/app/uploads/public/62b/d78/278/62bd782789fa8959777682.pdf"/>
    <hyperlink ref="F8:F11" r:id="rId2" display="https://www.teiti.go.tz/storage/app/uploads/public/62b/d78/278/62bd782789fa8959777682.pdf"/>
  </hyperlinks>
  <pageMargins left="0.7" right="0.7" top="0.75" bottom="0.75" header="0.3" footer="0.3"/>
  <pageSetup paperSize="8" orientation="landscape" horizontalDpi="1200" verticalDpi="1200"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U23"/>
  <sheetViews>
    <sheetView zoomScale="70" zoomScaleNormal="70" workbookViewId="0">
      <selection activeCell="F13" sqref="F13"/>
    </sheetView>
  </sheetViews>
  <sheetFormatPr defaultColWidth="10.5" defaultRowHeight="16" x14ac:dyDescent="0.4"/>
  <cols>
    <col min="1" max="1" width="17.5" style="237" customWidth="1"/>
    <col min="2" max="2" width="38" style="237" customWidth="1"/>
    <col min="3" max="3" width="3.25" style="237" customWidth="1"/>
    <col min="4" max="4" width="26" style="237" customWidth="1"/>
    <col min="5" max="5" width="3.25" style="237" customWidth="1"/>
    <col min="6" max="6" width="26" style="237" customWidth="1"/>
    <col min="7" max="7" width="3.25" style="237" customWidth="1"/>
    <col min="8" max="8" width="26" style="237" customWidth="1"/>
    <col min="9" max="9" width="3.25"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447</v>
      </c>
    </row>
    <row r="3" spans="1:21" s="41" customFormat="1" ht="105" x14ac:dyDescent="0.35">
      <c r="A3" s="271" t="s">
        <v>448</v>
      </c>
      <c r="B3" s="58" t="s">
        <v>449</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9" customFormat="1" ht="30" x14ac:dyDescent="0.4">
      <c r="A7" s="14"/>
      <c r="B7" s="77" t="s">
        <v>450</v>
      </c>
      <c r="D7" s="10">
        <v>2</v>
      </c>
      <c r="E7" s="79"/>
      <c r="F7" s="10" t="str">
        <f>IF(D7=[2]Lists!$K$4,"&lt; Input URL to data source &gt;",IF(D7=[2]Lists!$K$5,"&lt; Reference section in EITI Report or URL &gt;",IF(D7=[2]Lists!$K$6,"&lt; Reference evidence of non-applicability &gt;","")))</f>
        <v/>
      </c>
      <c r="G7" s="39"/>
      <c r="H7" s="10" t="str">
        <f>IF(F7=[2]Lists!$K$4,"&lt; Input URL to data source &gt;",IF(F7=[2]Lists!$K$5,"&lt; Reference section in EITI Report or URL &gt;",IF(F7=[2]Lists!$K$6,"&lt; Reference evidence of non-applicability &gt;","")))</f>
        <v/>
      </c>
      <c r="I7" s="39"/>
      <c r="J7" s="417"/>
      <c r="K7" s="39"/>
      <c r="L7" s="50"/>
      <c r="M7" s="39"/>
      <c r="N7" s="40"/>
      <c r="O7" s="39"/>
      <c r="P7" s="40"/>
      <c r="Q7" s="39"/>
      <c r="R7" s="40"/>
      <c r="S7" s="39"/>
      <c r="T7" s="40"/>
      <c r="U7" s="39"/>
    </row>
    <row r="8" spans="1:21" s="79" customFormat="1" ht="30" x14ac:dyDescent="0.4">
      <c r="A8" s="78"/>
      <c r="B8" s="77" t="s">
        <v>451</v>
      </c>
      <c r="D8" s="10" t="s">
        <v>582</v>
      </c>
      <c r="F8" s="10" t="str">
        <f>IF(D8=[2]Lists!$K$4,"&lt; Input URL to data source &gt;",IF(D8=[2]Lists!$K$5,"&lt; Reference section in EITI Report or URL &gt;",IF(D8=[2]Lists!$K$6,"&lt; Reference evidence of non-applicability &gt;","")))</f>
        <v/>
      </c>
      <c r="H8" s="10" t="str">
        <f>IF(F8=[2]Lists!$K$4,"&lt; Input URL to data source &gt;",IF(F8=[2]Lists!$K$5,"&lt; Reference section in EITI Report or URL &gt;",IF(F8=[2]Lists!$K$6,"&lt; Reference evidence of non-applicability &gt;","")))</f>
        <v/>
      </c>
      <c r="J8" s="418"/>
      <c r="K8" s="80"/>
      <c r="L8" s="50"/>
      <c r="M8" s="80"/>
      <c r="N8" s="40"/>
      <c r="O8" s="80"/>
      <c r="P8" s="40"/>
      <c r="Q8" s="80"/>
      <c r="R8" s="40"/>
      <c r="S8" s="80"/>
      <c r="T8" s="40"/>
    </row>
    <row r="9" spans="1:21" s="79" customFormat="1" ht="39" customHeight="1" x14ac:dyDescent="0.4">
      <c r="A9" s="78"/>
      <c r="B9" s="81" t="s">
        <v>452</v>
      </c>
      <c r="D9" s="10" t="s">
        <v>582</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419"/>
      <c r="K9" s="80"/>
      <c r="L9" s="50"/>
      <c r="M9" s="80"/>
      <c r="N9" s="40"/>
      <c r="O9" s="80"/>
      <c r="P9" s="40"/>
      <c r="Q9" s="80"/>
      <c r="R9" s="40"/>
      <c r="S9" s="80"/>
      <c r="T9" s="40"/>
    </row>
    <row r="10" spans="1:21" s="239" customFormat="1" ht="19" x14ac:dyDescent="0.4">
      <c r="A10" s="238"/>
      <c r="L10" s="39"/>
    </row>
    <row r="11" spans="1:21" x14ac:dyDescent="0.4">
      <c r="L11" s="18"/>
    </row>
    <row r="12" spans="1:21" x14ac:dyDescent="0.4">
      <c r="L12" s="18"/>
    </row>
    <row r="13" spans="1:21" x14ac:dyDescent="0.4">
      <c r="L13" s="18"/>
    </row>
    <row r="14" spans="1:21" x14ac:dyDescent="0.4">
      <c r="L14" s="240"/>
    </row>
    <row r="15" spans="1:21" x14ac:dyDescent="0.4">
      <c r="L15" s="240"/>
    </row>
    <row r="16" spans="1:21" x14ac:dyDescent="0.4">
      <c r="L16" s="240"/>
    </row>
    <row r="17" spans="12:12" x14ac:dyDescent="0.4">
      <c r="L17" s="240"/>
    </row>
    <row r="18" spans="12:12" x14ac:dyDescent="0.4">
      <c r="L18" s="240"/>
    </row>
    <row r="19" spans="12:12" x14ac:dyDescent="0.4">
      <c r="L19" s="240"/>
    </row>
    <row r="20" spans="12:12" x14ac:dyDescent="0.4">
      <c r="L20" s="240"/>
    </row>
    <row r="21" spans="12:12" x14ac:dyDescent="0.4">
      <c r="L21" s="240"/>
    </row>
    <row r="22" spans="12:12" x14ac:dyDescent="0.4">
      <c r="L22" s="240"/>
    </row>
    <row r="23" spans="12:12" x14ac:dyDescent="0.4">
      <c r="L23" s="239"/>
    </row>
  </sheetData>
  <mergeCells count="1">
    <mergeCell ref="J7:J9"/>
  </mergeCells>
  <pageMargins left="0.7" right="0.7" top="0.75" bottom="0.75" header="0.3" footer="0.3"/>
  <pageSetup paperSize="8"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U26"/>
  <sheetViews>
    <sheetView topLeftCell="A19" zoomScale="80" zoomScaleNormal="80" workbookViewId="0">
      <selection activeCell="F22" sqref="F22"/>
    </sheetView>
  </sheetViews>
  <sheetFormatPr defaultColWidth="10.5" defaultRowHeight="16" x14ac:dyDescent="0.4"/>
  <cols>
    <col min="1" max="1" width="22" style="237" customWidth="1"/>
    <col min="2" max="2" width="45.5" style="237" customWidth="1"/>
    <col min="3" max="3" width="3" style="237" customWidth="1"/>
    <col min="4" max="4" width="24.5" style="237" customWidth="1"/>
    <col min="5" max="5" width="3" style="237" customWidth="1"/>
    <col min="6" max="6" width="24.5" style="237" customWidth="1"/>
    <col min="7" max="7" width="3" style="237" customWidth="1"/>
    <col min="8" max="8" width="24.5"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453</v>
      </c>
    </row>
    <row r="3" spans="1:21" s="41" customFormat="1" ht="150" x14ac:dyDescent="0.35">
      <c r="A3" s="271" t="s">
        <v>454</v>
      </c>
      <c r="B3" s="295" t="s">
        <v>455</v>
      </c>
      <c r="D3" s="10" t="s">
        <v>94</v>
      </c>
      <c r="F3" s="59"/>
      <c r="H3" s="59"/>
      <c r="J3" s="50"/>
      <c r="L3" s="50"/>
      <c r="N3" s="40"/>
      <c r="P3" s="40"/>
      <c r="R3" s="40"/>
      <c r="T3" s="40"/>
    </row>
    <row r="4" spans="1:21" s="39" customFormat="1" ht="19" x14ac:dyDescent="0.35">
      <c r="A4" s="57"/>
      <c r="B4" s="49"/>
      <c r="D4" s="48"/>
      <c r="F4" s="48"/>
      <c r="H4" s="48"/>
      <c r="J4" s="49"/>
      <c r="L4" s="41"/>
      <c r="N4" s="49"/>
    </row>
    <row r="5" spans="1:21" s="54" customFormat="1" ht="76" x14ac:dyDescent="0.35">
      <c r="A5" s="52"/>
      <c r="B5" s="310"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9"/>
      <c r="D6" s="48"/>
      <c r="F6" s="48"/>
      <c r="H6" s="48"/>
      <c r="J6" s="49"/>
      <c r="N6" s="49"/>
      <c r="P6" s="49"/>
      <c r="R6" s="49"/>
      <c r="T6" s="49"/>
    </row>
    <row r="7" spans="1:21" s="9" customFormat="1" ht="45" x14ac:dyDescent="0.35">
      <c r="A7" s="14"/>
      <c r="B7" s="311" t="s">
        <v>456</v>
      </c>
      <c r="D7" s="10" t="s">
        <v>563</v>
      </c>
      <c r="F7" s="339" t="s">
        <v>877</v>
      </c>
      <c r="G7" s="39"/>
      <c r="H7" s="10" t="s">
        <v>752</v>
      </c>
      <c r="I7" s="39"/>
      <c r="J7" s="417"/>
      <c r="K7" s="39"/>
      <c r="L7" s="50"/>
      <c r="M7" s="39"/>
      <c r="N7" s="40"/>
      <c r="O7" s="39"/>
      <c r="P7" s="40"/>
      <c r="Q7" s="39"/>
      <c r="R7" s="40"/>
      <c r="S7" s="39"/>
      <c r="T7" s="40"/>
      <c r="U7" s="39"/>
    </row>
    <row r="8" spans="1:21" s="9" customFormat="1" ht="45" x14ac:dyDescent="0.35">
      <c r="A8" s="14"/>
      <c r="B8" s="311" t="s">
        <v>457</v>
      </c>
      <c r="D8" s="10" t="s">
        <v>563</v>
      </c>
      <c r="F8" s="339" t="s">
        <v>877</v>
      </c>
      <c r="G8" s="41"/>
      <c r="H8" s="335" t="s">
        <v>753</v>
      </c>
      <c r="I8" s="41"/>
      <c r="J8" s="418"/>
      <c r="K8" s="41"/>
      <c r="L8" s="50"/>
      <c r="M8" s="41"/>
      <c r="N8" s="40"/>
      <c r="O8" s="41"/>
      <c r="P8" s="40"/>
      <c r="Q8" s="41"/>
      <c r="R8" s="40"/>
      <c r="S8" s="41"/>
      <c r="T8" s="40"/>
      <c r="U8" s="41"/>
    </row>
    <row r="9" spans="1:21" s="9" customFormat="1" ht="45" x14ac:dyDescent="0.35">
      <c r="A9" s="14"/>
      <c r="B9" s="311" t="s">
        <v>458</v>
      </c>
      <c r="D9" s="10" t="s">
        <v>563</v>
      </c>
      <c r="F9" s="339" t="s">
        <v>877</v>
      </c>
      <c r="G9" s="39"/>
      <c r="H9" s="335" t="s">
        <v>753</v>
      </c>
      <c r="I9" s="39"/>
      <c r="J9" s="418"/>
      <c r="K9" s="39"/>
      <c r="L9" s="50"/>
      <c r="M9" s="39"/>
      <c r="N9" s="40"/>
      <c r="O9" s="39"/>
      <c r="P9" s="40"/>
      <c r="Q9" s="39"/>
      <c r="R9" s="40"/>
      <c r="S9" s="39"/>
      <c r="T9" s="40"/>
      <c r="U9" s="39"/>
    </row>
    <row r="10" spans="1:21" s="9" customFormat="1" ht="31" x14ac:dyDescent="0.35">
      <c r="A10" s="14"/>
      <c r="B10" s="311" t="s">
        <v>459</v>
      </c>
      <c r="D10" s="351" t="s">
        <v>856</v>
      </c>
      <c r="F10" s="351" t="s">
        <v>856</v>
      </c>
      <c r="G10" s="41"/>
      <c r="H10" s="10" t="str">
        <f>IF(F10=[2]Lists!$K$4,"&lt; Input URL to data source &gt;",IF(F10=[2]Lists!$K$5,"&lt; Reference section in EITI Report or URL &gt;",IF(F10=[2]Lists!$K$6,"&lt; Reference evidence of non-applicability &gt;","")))</f>
        <v/>
      </c>
      <c r="I10" s="41"/>
      <c r="J10" s="418"/>
      <c r="K10" s="41"/>
      <c r="L10" s="50"/>
      <c r="M10" s="41"/>
      <c r="N10" s="40"/>
      <c r="O10" s="41"/>
      <c r="P10" s="40"/>
      <c r="Q10" s="41"/>
      <c r="R10" s="40"/>
      <c r="S10" s="41"/>
      <c r="T10" s="40"/>
      <c r="U10" s="41"/>
    </row>
    <row r="11" spans="1:21" s="9" customFormat="1" ht="45" x14ac:dyDescent="0.35">
      <c r="A11" s="14"/>
      <c r="B11" s="311" t="s">
        <v>460</v>
      </c>
      <c r="D11" s="10" t="s">
        <v>563</v>
      </c>
      <c r="F11" s="339" t="s">
        <v>877</v>
      </c>
      <c r="G11" s="39"/>
      <c r="H11" s="335" t="s">
        <v>753</v>
      </c>
      <c r="I11" s="39"/>
      <c r="J11" s="418"/>
      <c r="K11" s="39"/>
      <c r="L11" s="50"/>
      <c r="M11" s="39"/>
      <c r="N11" s="40"/>
      <c r="O11" s="39"/>
      <c r="P11" s="40"/>
      <c r="Q11" s="39"/>
      <c r="R11" s="40"/>
      <c r="S11" s="39"/>
      <c r="T11" s="40"/>
      <c r="U11" s="39"/>
    </row>
    <row r="12" spans="1:21" s="9" customFormat="1" x14ac:dyDescent="0.4">
      <c r="A12" s="14"/>
      <c r="B12" s="311" t="s">
        <v>461</v>
      </c>
      <c r="D12" s="10" t="s">
        <v>857</v>
      </c>
      <c r="F12" s="10" t="str">
        <f>IF(D12=[2]Lists!$K$4,"&lt; Input URL to data source &gt;",IF(D12=[2]Lists!$K$5,"&lt; Reference section in EITI Report or URL &gt;",IF(D12=[2]Lists!$K$6,"&lt; Reference evidence of non-applicability &gt;","")))</f>
        <v/>
      </c>
      <c r="G12" s="240"/>
      <c r="H12" s="10" t="s">
        <v>858</v>
      </c>
      <c r="I12" s="240"/>
      <c r="J12" s="418"/>
      <c r="K12" s="240"/>
      <c r="L12" s="50"/>
      <c r="M12" s="240"/>
      <c r="N12" s="40"/>
      <c r="O12" s="240"/>
      <c r="P12" s="40"/>
      <c r="Q12" s="240"/>
      <c r="R12" s="40"/>
      <c r="S12" s="240"/>
      <c r="T12" s="40"/>
      <c r="U12" s="240"/>
    </row>
    <row r="13" spans="1:21" s="72" customFormat="1" ht="45" x14ac:dyDescent="0.4">
      <c r="A13" s="71"/>
      <c r="B13" s="312" t="s">
        <v>462</v>
      </c>
      <c r="D13" s="10" t="s">
        <v>62</v>
      </c>
      <c r="F13" s="74"/>
      <c r="G13" s="246"/>
      <c r="H13" s="74"/>
      <c r="I13" s="246"/>
      <c r="J13" s="418"/>
      <c r="K13" s="246"/>
      <c r="L13" s="50"/>
      <c r="M13" s="246"/>
      <c r="N13" s="75"/>
      <c r="O13" s="246"/>
      <c r="P13" s="75"/>
      <c r="Q13" s="246"/>
      <c r="R13" s="75"/>
      <c r="S13" s="246"/>
      <c r="T13" s="75"/>
      <c r="U13" s="246"/>
    </row>
    <row r="14" spans="1:21" s="72" customFormat="1" ht="31" x14ac:dyDescent="0.4">
      <c r="A14" s="71"/>
      <c r="B14" s="313" t="s">
        <v>463</v>
      </c>
      <c r="D14" s="10" t="s">
        <v>62</v>
      </c>
      <c r="F14" s="339" t="s">
        <v>877</v>
      </c>
      <c r="G14" s="246"/>
      <c r="H14" s="10" t="s">
        <v>754</v>
      </c>
      <c r="I14" s="246"/>
      <c r="J14" s="418"/>
      <c r="K14" s="246"/>
      <c r="L14" s="50"/>
      <c r="M14" s="246"/>
      <c r="N14" s="75"/>
      <c r="O14" s="246"/>
      <c r="P14" s="75"/>
      <c r="Q14" s="246"/>
      <c r="R14" s="75"/>
      <c r="S14" s="246"/>
      <c r="T14" s="75"/>
      <c r="U14" s="246"/>
    </row>
    <row r="15" spans="1:21" s="72" customFormat="1" ht="45" x14ac:dyDescent="0.4">
      <c r="A15" s="71"/>
      <c r="B15" s="313" t="s">
        <v>464</v>
      </c>
      <c r="D15" s="10" t="s">
        <v>62</v>
      </c>
      <c r="F15" s="339" t="s">
        <v>877</v>
      </c>
      <c r="G15" s="246"/>
      <c r="H15" s="10" t="s">
        <v>755</v>
      </c>
      <c r="I15" s="246"/>
      <c r="J15" s="418"/>
      <c r="K15" s="246"/>
      <c r="L15" s="50"/>
      <c r="M15" s="246"/>
      <c r="N15" s="75"/>
      <c r="O15" s="246"/>
      <c r="P15" s="75"/>
      <c r="Q15" s="246"/>
      <c r="R15" s="75"/>
      <c r="S15" s="246"/>
      <c r="T15" s="75"/>
      <c r="U15" s="246"/>
    </row>
    <row r="16" spans="1:21" s="72" customFormat="1" ht="90" x14ac:dyDescent="0.4">
      <c r="A16" s="71"/>
      <c r="B16" s="313" t="s">
        <v>465</v>
      </c>
      <c r="D16" s="10" t="s">
        <v>62</v>
      </c>
      <c r="F16" s="339" t="s">
        <v>877</v>
      </c>
      <c r="G16" s="246"/>
      <c r="H16" s="10" t="s">
        <v>755</v>
      </c>
      <c r="I16" s="246"/>
      <c r="J16" s="418"/>
      <c r="K16" s="246"/>
      <c r="L16" s="50"/>
      <c r="M16" s="246"/>
      <c r="N16" s="75"/>
      <c r="O16" s="246"/>
      <c r="P16" s="75"/>
      <c r="Q16" s="246"/>
      <c r="R16" s="75"/>
      <c r="S16" s="246"/>
      <c r="T16" s="75"/>
      <c r="U16" s="246"/>
    </row>
    <row r="17" spans="1:21" s="72" customFormat="1" ht="45" x14ac:dyDescent="0.4">
      <c r="A17" s="71"/>
      <c r="B17" s="313" t="s">
        <v>466</v>
      </c>
      <c r="D17" s="10" t="s">
        <v>62</v>
      </c>
      <c r="F17" s="339" t="s">
        <v>877</v>
      </c>
      <c r="G17" s="246"/>
      <c r="H17" s="10" t="s">
        <v>755</v>
      </c>
      <c r="I17" s="246"/>
      <c r="J17" s="418"/>
      <c r="K17" s="246"/>
      <c r="L17" s="50"/>
      <c r="M17" s="246"/>
      <c r="N17" s="75"/>
      <c r="O17" s="246"/>
      <c r="P17" s="75"/>
      <c r="Q17" s="246"/>
      <c r="R17" s="75"/>
      <c r="S17" s="246"/>
      <c r="T17" s="75"/>
      <c r="U17" s="246"/>
    </row>
    <row r="18" spans="1:21" s="72" customFormat="1" ht="75" x14ac:dyDescent="0.4">
      <c r="A18" s="71"/>
      <c r="B18" s="313" t="s">
        <v>467</v>
      </c>
      <c r="D18" s="10" t="s">
        <v>62</v>
      </c>
      <c r="F18" s="339" t="s">
        <v>877</v>
      </c>
      <c r="G18" s="246"/>
      <c r="H18" s="10" t="s">
        <v>756</v>
      </c>
      <c r="I18" s="246"/>
      <c r="J18" s="418"/>
      <c r="K18" s="246"/>
      <c r="L18" s="50"/>
      <c r="M18" s="246"/>
      <c r="N18" s="75"/>
      <c r="O18" s="246"/>
      <c r="P18" s="75"/>
      <c r="Q18" s="246"/>
      <c r="R18" s="75"/>
      <c r="S18" s="246"/>
      <c r="T18" s="75"/>
      <c r="U18" s="246"/>
    </row>
    <row r="19" spans="1:21" s="72" customFormat="1" ht="60" x14ac:dyDescent="0.4">
      <c r="A19" s="71"/>
      <c r="B19" s="313" t="s">
        <v>468</v>
      </c>
      <c r="D19" s="10" t="s">
        <v>62</v>
      </c>
      <c r="F19" s="339" t="s">
        <v>877</v>
      </c>
      <c r="G19" s="246"/>
      <c r="H19" s="10" t="s">
        <v>757</v>
      </c>
      <c r="I19" s="246"/>
      <c r="J19" s="418"/>
      <c r="K19" s="246"/>
      <c r="L19" s="50"/>
      <c r="M19" s="246"/>
      <c r="N19" s="75"/>
      <c r="O19" s="246"/>
      <c r="P19" s="75"/>
      <c r="Q19" s="246"/>
      <c r="R19" s="75"/>
      <c r="S19" s="246"/>
      <c r="T19" s="75"/>
      <c r="U19" s="246"/>
    </row>
    <row r="20" spans="1:21" s="72" customFormat="1" ht="31" x14ac:dyDescent="0.4">
      <c r="A20" s="71"/>
      <c r="B20" s="313" t="s">
        <v>469</v>
      </c>
      <c r="D20" s="10" t="s">
        <v>62</v>
      </c>
      <c r="F20" s="339" t="s">
        <v>877</v>
      </c>
      <c r="G20" s="246"/>
      <c r="H20" s="10" t="s">
        <v>758</v>
      </c>
      <c r="I20" s="246"/>
      <c r="J20" s="418"/>
      <c r="K20" s="246"/>
      <c r="L20" s="50"/>
      <c r="M20" s="246"/>
      <c r="N20" s="75"/>
      <c r="O20" s="246"/>
      <c r="P20" s="75"/>
      <c r="Q20" s="246"/>
      <c r="R20" s="75"/>
      <c r="S20" s="246"/>
      <c r="T20" s="75"/>
      <c r="U20" s="246"/>
    </row>
    <row r="21" spans="1:21" s="72" customFormat="1" ht="60" x14ac:dyDescent="0.4">
      <c r="A21" s="71"/>
      <c r="B21" s="312" t="s">
        <v>470</v>
      </c>
      <c r="D21" s="10" t="s">
        <v>380</v>
      </c>
      <c r="F21" s="74"/>
      <c r="G21" s="246"/>
      <c r="H21" s="74"/>
      <c r="I21" s="246"/>
      <c r="J21" s="418"/>
      <c r="K21" s="246"/>
      <c r="L21" s="50"/>
      <c r="M21" s="246"/>
      <c r="N21" s="75"/>
      <c r="O21" s="246"/>
      <c r="P21" s="75"/>
      <c r="Q21" s="246"/>
      <c r="R21" s="75"/>
      <c r="S21" s="246"/>
      <c r="T21" s="75"/>
      <c r="U21" s="246"/>
    </row>
    <row r="22" spans="1:21" s="72" customFormat="1" ht="45" x14ac:dyDescent="0.4">
      <c r="A22" s="71"/>
      <c r="B22" s="313" t="s">
        <v>471</v>
      </c>
      <c r="D22" s="10" t="s">
        <v>565</v>
      </c>
      <c r="F22" s="74"/>
      <c r="G22" s="246"/>
      <c r="H22" s="74"/>
      <c r="I22" s="246"/>
      <c r="J22" s="418"/>
      <c r="K22" s="246"/>
      <c r="L22" s="50"/>
      <c r="M22" s="246"/>
      <c r="N22" s="75"/>
      <c r="O22" s="246"/>
      <c r="P22" s="75"/>
      <c r="Q22" s="246"/>
      <c r="R22" s="75"/>
      <c r="S22" s="246"/>
      <c r="T22" s="75"/>
      <c r="U22" s="246"/>
    </row>
    <row r="23" spans="1:21" s="72" customFormat="1" ht="30" x14ac:dyDescent="0.4">
      <c r="A23" s="71"/>
      <c r="B23" s="313" t="s">
        <v>472</v>
      </c>
      <c r="D23" s="10" t="s">
        <v>565</v>
      </c>
      <c r="F23" s="74"/>
      <c r="G23" s="246"/>
      <c r="H23" s="74"/>
      <c r="I23" s="246"/>
      <c r="J23" s="418"/>
      <c r="K23" s="246"/>
      <c r="L23" s="50"/>
      <c r="M23" s="246"/>
      <c r="N23" s="75"/>
      <c r="O23" s="246"/>
      <c r="P23" s="75"/>
      <c r="Q23" s="246"/>
      <c r="R23" s="75"/>
      <c r="S23" s="246"/>
      <c r="T23" s="75"/>
      <c r="U23" s="246"/>
    </row>
    <row r="24" spans="1:21" s="72" customFormat="1" ht="45" x14ac:dyDescent="0.4">
      <c r="A24" s="71"/>
      <c r="B24" s="313" t="s">
        <v>473</v>
      </c>
      <c r="D24" s="10" t="s">
        <v>565</v>
      </c>
      <c r="F24" s="74"/>
      <c r="G24" s="246"/>
      <c r="H24" s="74"/>
      <c r="I24" s="246"/>
      <c r="J24" s="418"/>
      <c r="K24" s="246"/>
      <c r="L24" s="50"/>
      <c r="M24" s="246"/>
      <c r="N24" s="75"/>
      <c r="O24" s="246"/>
      <c r="P24" s="75"/>
      <c r="Q24" s="246"/>
      <c r="R24" s="75"/>
      <c r="S24" s="246"/>
      <c r="T24" s="75"/>
      <c r="U24" s="246"/>
    </row>
    <row r="25" spans="1:21" s="72" customFormat="1" ht="30" x14ac:dyDescent="0.4">
      <c r="A25" s="71"/>
      <c r="B25" s="313" t="s">
        <v>474</v>
      </c>
      <c r="D25" s="10" t="s">
        <v>565</v>
      </c>
      <c r="F25" s="74"/>
      <c r="G25" s="246"/>
      <c r="H25" s="74"/>
      <c r="I25" s="246"/>
      <c r="J25" s="419"/>
      <c r="K25" s="246"/>
      <c r="L25" s="50"/>
      <c r="M25" s="246"/>
      <c r="N25" s="75"/>
      <c r="O25" s="246"/>
      <c r="P25" s="75"/>
      <c r="Q25" s="246"/>
      <c r="R25" s="75"/>
      <c r="S25" s="246"/>
      <c r="T25" s="75"/>
      <c r="U25" s="246"/>
    </row>
    <row r="26" spans="1:21" s="239" customFormat="1" x14ac:dyDescent="0.4">
      <c r="A26" s="238"/>
      <c r="B26" s="309"/>
    </row>
  </sheetData>
  <mergeCells count="1">
    <mergeCell ref="J7:J25"/>
  </mergeCells>
  <hyperlinks>
    <hyperlink ref="D10" r:id="rId1"/>
    <hyperlink ref="F10" r:id="rId2"/>
    <hyperlink ref="F14" r:id="rId3"/>
    <hyperlink ref="F7" r:id="rId4"/>
    <hyperlink ref="F8:F9" r:id="rId5" display="https://www.teiti.go.tz/publications/legislation "/>
    <hyperlink ref="F11" r:id="rId6"/>
    <hyperlink ref="F16" r:id="rId7"/>
    <hyperlink ref="F17" r:id="rId8"/>
    <hyperlink ref="F18" r:id="rId9"/>
    <hyperlink ref="F19" r:id="rId10"/>
    <hyperlink ref="F20" r:id="rId11"/>
    <hyperlink ref="F15" r:id="rId12"/>
  </hyperlinks>
  <pageMargins left="0.7" right="0.7" top="0.75" bottom="0.75" header="0.3" footer="0.3"/>
  <pageSetup paperSize="8" orientation="landscape" horizontalDpi="1200" verticalDpi="1200" r:id="rId1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U15"/>
  <sheetViews>
    <sheetView topLeftCell="A10" zoomScale="85" zoomScaleNormal="85" workbookViewId="0">
      <selection activeCell="D14" sqref="D14:H14"/>
    </sheetView>
  </sheetViews>
  <sheetFormatPr defaultColWidth="10.5" defaultRowHeight="16" x14ac:dyDescent="0.4"/>
  <cols>
    <col min="1" max="1" width="16" style="237" customWidth="1"/>
    <col min="2" max="2" width="46.25" style="237" customWidth="1"/>
    <col min="3" max="3" width="3.25" style="237" customWidth="1"/>
    <col min="4" max="4" width="25.75" style="237" customWidth="1"/>
    <col min="5" max="5" width="3.25" style="237" customWidth="1"/>
    <col min="6" max="6" width="25.75" style="237" customWidth="1"/>
    <col min="7" max="7" width="3.25" style="237" customWidth="1"/>
    <col min="8" max="8" width="25.75" style="237" customWidth="1"/>
    <col min="9" max="9" width="3.25"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475</v>
      </c>
    </row>
    <row r="3" spans="1:21" s="41" customFormat="1" ht="90" x14ac:dyDescent="0.35">
      <c r="A3" s="271" t="s">
        <v>476</v>
      </c>
      <c r="B3" s="58" t="s">
        <v>477</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9" customFormat="1" ht="62" x14ac:dyDescent="0.35">
      <c r="A7" s="14"/>
      <c r="B7" s="55" t="s">
        <v>478</v>
      </c>
      <c r="D7" s="347" t="s">
        <v>766</v>
      </c>
      <c r="E7" s="383"/>
      <c r="F7" s="384" t="s">
        <v>602</v>
      </c>
      <c r="G7" s="385"/>
      <c r="H7" s="347" t="s">
        <v>859</v>
      </c>
      <c r="I7" s="39"/>
      <c r="J7" s="417"/>
      <c r="K7" s="39"/>
      <c r="L7" s="50"/>
      <c r="M7" s="39"/>
      <c r="N7" s="40"/>
      <c r="O7" s="39"/>
      <c r="P7" s="40"/>
      <c r="Q7" s="39"/>
      <c r="R7" s="40"/>
      <c r="S7" s="39"/>
      <c r="T7" s="40"/>
      <c r="U7" s="39"/>
    </row>
    <row r="8" spans="1:21" s="9" customFormat="1" ht="45" x14ac:dyDescent="0.35">
      <c r="A8" s="14"/>
      <c r="B8" s="61" t="s">
        <v>479</v>
      </c>
      <c r="D8" s="347" t="s">
        <v>766</v>
      </c>
      <c r="E8" s="383"/>
      <c r="F8" s="347"/>
      <c r="G8" s="385"/>
      <c r="H8" s="347" t="s">
        <v>806</v>
      </c>
      <c r="I8" s="39"/>
      <c r="J8" s="418"/>
      <c r="K8" s="39"/>
      <c r="L8" s="50"/>
      <c r="M8" s="39"/>
      <c r="N8" s="40"/>
      <c r="O8" s="39"/>
      <c r="P8" s="40"/>
      <c r="Q8" s="39"/>
      <c r="R8" s="40"/>
      <c r="S8" s="39"/>
      <c r="T8" s="40"/>
      <c r="U8" s="39"/>
    </row>
    <row r="9" spans="1:21" s="9" customFormat="1" ht="30" x14ac:dyDescent="0.35">
      <c r="A9" s="14"/>
      <c r="B9" s="61" t="s">
        <v>480</v>
      </c>
      <c r="D9" s="10" t="s">
        <v>854</v>
      </c>
      <c r="F9" s="66" t="str">
        <f>IF(D9=[2]Lists!$K$4,"&lt; Input URL to data source &gt;",IF(D9=[2]Lists!$K$5,"&lt; Reference section in EITI Report &gt;",IF(D9=[2]Lists!$K$6,"&lt; Reference evidence of non-applicability &gt;","")))</f>
        <v/>
      </c>
      <c r="G9" s="41"/>
      <c r="H9" s="66" t="str">
        <f>IF(F9=[2]Lists!$K$4,"&lt; Input URL to data source &gt;",IF(F9=[2]Lists!$K$5,"&lt; Reference section in EITI Report &gt;",IF(F9=[2]Lists!$K$6,"&lt; Reference evidence of non-applicability &gt;","")))</f>
        <v/>
      </c>
      <c r="I9" s="41"/>
      <c r="J9" s="418"/>
      <c r="K9" s="41"/>
      <c r="L9" s="50"/>
      <c r="M9" s="41"/>
      <c r="N9" s="40"/>
      <c r="O9" s="41"/>
      <c r="P9" s="40"/>
      <c r="Q9" s="41"/>
      <c r="R9" s="40"/>
      <c r="S9" s="41"/>
      <c r="T9" s="40"/>
      <c r="U9" s="41"/>
    </row>
    <row r="10" spans="1:21" s="9" customFormat="1" ht="45" x14ac:dyDescent="0.35">
      <c r="A10" s="14"/>
      <c r="B10" s="61" t="s">
        <v>481</v>
      </c>
      <c r="D10" s="347" t="s">
        <v>766</v>
      </c>
      <c r="E10" s="383"/>
      <c r="F10" s="347"/>
      <c r="G10" s="385"/>
      <c r="H10" s="347" t="s">
        <v>808</v>
      </c>
      <c r="I10" s="39"/>
      <c r="J10" s="418"/>
      <c r="K10" s="39"/>
      <c r="L10" s="50"/>
      <c r="M10" s="39"/>
      <c r="N10" s="40"/>
      <c r="O10" s="39"/>
      <c r="P10" s="40"/>
      <c r="Q10" s="39"/>
      <c r="R10" s="40"/>
      <c r="S10" s="39"/>
      <c r="T10" s="40"/>
      <c r="U10" s="39"/>
    </row>
    <row r="11" spans="1:21" s="9" customFormat="1" ht="93" x14ac:dyDescent="0.35">
      <c r="A11" s="14"/>
      <c r="B11" s="61" t="s">
        <v>482</v>
      </c>
      <c r="D11" s="347" t="s">
        <v>810</v>
      </c>
      <c r="E11" s="383"/>
      <c r="F11" s="386" t="s">
        <v>809</v>
      </c>
      <c r="G11" s="385"/>
      <c r="H11" s="347"/>
      <c r="I11" s="39"/>
      <c r="J11" s="418"/>
      <c r="K11" s="39"/>
      <c r="L11" s="50"/>
      <c r="M11" s="39"/>
      <c r="N11" s="40"/>
      <c r="O11" s="39"/>
      <c r="P11" s="40"/>
      <c r="Q11" s="39"/>
      <c r="R11" s="40"/>
      <c r="S11" s="39"/>
      <c r="T11" s="40"/>
      <c r="U11" s="39"/>
    </row>
    <row r="12" spans="1:21" s="9" customFormat="1" ht="75" x14ac:dyDescent="0.35">
      <c r="A12" s="14"/>
      <c r="B12" s="61" t="s">
        <v>483</v>
      </c>
      <c r="D12" s="10" t="s">
        <v>766</v>
      </c>
      <c r="F12" s="10"/>
      <c r="G12" s="39"/>
      <c r="H12" s="347" t="s">
        <v>806</v>
      </c>
      <c r="I12" s="39"/>
      <c r="J12" s="418"/>
      <c r="K12" s="39"/>
      <c r="L12" s="50"/>
      <c r="M12" s="39"/>
      <c r="N12" s="40"/>
      <c r="O12" s="39"/>
      <c r="P12" s="40"/>
      <c r="Q12" s="39"/>
      <c r="R12" s="40"/>
      <c r="S12" s="39"/>
      <c r="T12" s="40"/>
      <c r="U12" s="39"/>
    </row>
    <row r="13" spans="1:21" s="9" customFormat="1" ht="75" x14ac:dyDescent="0.35">
      <c r="A13" s="14"/>
      <c r="B13" s="61" t="s">
        <v>484</v>
      </c>
      <c r="D13" s="347" t="s">
        <v>766</v>
      </c>
      <c r="F13" s="10"/>
      <c r="G13" s="39"/>
      <c r="H13" s="10" t="s">
        <v>807</v>
      </c>
      <c r="I13" s="39"/>
      <c r="J13" s="418"/>
      <c r="K13" s="39"/>
      <c r="L13" s="50"/>
      <c r="M13" s="39"/>
      <c r="N13" s="40"/>
      <c r="O13" s="39"/>
      <c r="P13" s="40"/>
      <c r="Q13" s="39"/>
      <c r="R13" s="40"/>
      <c r="S13" s="39"/>
      <c r="T13" s="40"/>
      <c r="U13" s="39"/>
    </row>
    <row r="14" spans="1:21" s="9" customFormat="1" ht="45" x14ac:dyDescent="0.35">
      <c r="A14" s="14"/>
      <c r="B14" s="55" t="s">
        <v>485</v>
      </c>
      <c r="D14" s="347" t="s">
        <v>612</v>
      </c>
      <c r="E14" s="383"/>
      <c r="F14" s="347" t="str">
        <f>IF(D14=[2]Lists!$K$4,"&lt; Input URL to data source &gt;",IF(D14=[2]Lists!$K$5,"&lt; Reference section in EITI Report or URL &gt;",IF(D14=[2]Lists!$K$6,"&lt; Reference evidence of non-applicability &gt;","")))</f>
        <v/>
      </c>
      <c r="G14" s="385"/>
      <c r="H14" s="347" t="s">
        <v>805</v>
      </c>
      <c r="I14" s="39"/>
      <c r="J14" s="419"/>
      <c r="K14" s="39"/>
      <c r="L14" s="50"/>
      <c r="M14" s="39"/>
      <c r="N14" s="40"/>
      <c r="O14" s="39"/>
      <c r="P14" s="40"/>
      <c r="Q14" s="39"/>
      <c r="R14" s="40"/>
      <c r="S14" s="39"/>
      <c r="T14" s="40"/>
      <c r="U14" s="39"/>
    </row>
    <row r="15" spans="1:21" s="239" customFormat="1" x14ac:dyDescent="0.4">
      <c r="A15" s="238"/>
    </row>
  </sheetData>
  <mergeCells count="1">
    <mergeCell ref="J7:J14"/>
  </mergeCells>
  <hyperlinks>
    <hyperlink ref="F7" r:id="rId1"/>
    <hyperlink ref="F11" r:id="rId2"/>
  </hyperlinks>
  <pageMargins left="0.7" right="0.7" top="0.75" bottom="0.75" header="0.3" footer="0.3"/>
  <pageSetup paperSize="8" orientation="landscape" horizontalDpi="1200" verticalDpi="1200" r:id="rId3"/>
  <headerFooter>
    <oddHeader>&amp;C&amp;G</oddHeader>
  </headerFooter>
  <legacyDrawingHF r:id="rId4"/>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92D050"/>
  </sheetPr>
  <dimension ref="A1:V22"/>
  <sheetViews>
    <sheetView topLeftCell="A19" zoomScale="90" zoomScaleNormal="90" workbookViewId="0">
      <selection activeCell="K20" sqref="K20"/>
    </sheetView>
  </sheetViews>
  <sheetFormatPr defaultColWidth="10.5" defaultRowHeight="16" x14ac:dyDescent="0.4"/>
  <cols>
    <col min="1" max="1" width="18.25" style="242" customWidth="1"/>
    <col min="2" max="2" width="37.75" style="237" customWidth="1"/>
    <col min="3" max="3" width="3" style="237" customWidth="1"/>
    <col min="4" max="4" width="27" style="237" customWidth="1"/>
    <col min="5" max="5" width="3" style="237" customWidth="1"/>
    <col min="6" max="6" width="27" style="237" customWidth="1"/>
    <col min="7" max="7" width="3" style="237" customWidth="1"/>
    <col min="8" max="8" width="27"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486</v>
      </c>
    </row>
    <row r="3" spans="1:21" s="41" customFormat="1" ht="90" x14ac:dyDescent="0.35">
      <c r="A3" s="271" t="s">
        <v>487</v>
      </c>
      <c r="B3" s="58" t="s">
        <v>488</v>
      </c>
      <c r="D3" s="10" t="s">
        <v>94</v>
      </c>
      <c r="F3" s="59"/>
      <c r="H3" s="59"/>
      <c r="J3" s="50"/>
      <c r="L3" s="50"/>
      <c r="N3" s="40"/>
      <c r="P3" s="40"/>
      <c r="R3" s="40"/>
      <c r="T3" s="40"/>
    </row>
    <row r="4" spans="1:21" s="39" customFormat="1" ht="19" x14ac:dyDescent="0.35">
      <c r="A4" s="69"/>
      <c r="B4" s="48"/>
      <c r="D4" s="48"/>
      <c r="F4" s="48"/>
      <c r="H4" s="48"/>
      <c r="J4" s="49"/>
      <c r="L4" s="41"/>
      <c r="N4" s="49"/>
    </row>
    <row r="5" spans="1:21" s="54" customFormat="1" ht="76" x14ac:dyDescent="0.35">
      <c r="A5" s="68"/>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69"/>
      <c r="B6" s="48"/>
      <c r="D6" s="48"/>
      <c r="F6" s="48"/>
      <c r="H6" s="48"/>
      <c r="J6" s="49"/>
      <c r="N6" s="49"/>
      <c r="P6" s="49"/>
      <c r="R6" s="49"/>
      <c r="T6" s="49"/>
    </row>
    <row r="7" spans="1:21" s="41" customFormat="1" ht="30" x14ac:dyDescent="0.35">
      <c r="A7" s="271" t="s">
        <v>118</v>
      </c>
      <c r="B7" s="58" t="s">
        <v>489</v>
      </c>
      <c r="D7" s="10" t="s">
        <v>120</v>
      </c>
      <c r="F7" s="59"/>
      <c r="H7" s="59"/>
      <c r="J7" s="50"/>
      <c r="L7" s="50"/>
      <c r="N7" s="40"/>
      <c r="P7" s="40"/>
      <c r="R7" s="40"/>
      <c r="T7" s="40"/>
    </row>
    <row r="8" spans="1:21" s="39" customFormat="1" ht="19" x14ac:dyDescent="0.35">
      <c r="A8" s="69"/>
      <c r="B8" s="48"/>
      <c r="D8" s="48"/>
      <c r="F8" s="48"/>
      <c r="H8" s="48"/>
      <c r="J8" s="49"/>
      <c r="N8" s="49"/>
      <c r="P8" s="49"/>
      <c r="R8" s="49"/>
      <c r="T8" s="49"/>
    </row>
    <row r="9" spans="1:21" s="9" customFormat="1" ht="30" x14ac:dyDescent="0.35">
      <c r="A9" s="415" t="s">
        <v>490</v>
      </c>
      <c r="B9" s="55" t="s">
        <v>491</v>
      </c>
      <c r="D9" s="10" t="s">
        <v>765</v>
      </c>
      <c r="F9" s="10" t="str">
        <f>IF(D9=[2]Lists!$K$4,"&lt; Input URL to data source &gt;",IF(D9=[2]Lists!$K$5,"&lt; Reference section in EITI Report or URL &gt;",IF(D9=[2]Lists!$K$6,"&lt; Reference evidence of non-applicability &gt;","")))</f>
        <v/>
      </c>
      <c r="G9" s="39"/>
      <c r="H9" s="10" t="str">
        <f>IF(F9=[2]Lists!$K$4,"&lt; Input URL to data source &gt;",IF(F9=[2]Lists!$K$5,"&lt; Reference section in EITI Report or URL &gt;",IF(F9=[2]Lists!$K$6,"&lt; Reference evidence of non-applicability &gt;","")))</f>
        <v/>
      </c>
      <c r="I9" s="39"/>
      <c r="J9" s="417"/>
      <c r="K9" s="39"/>
      <c r="L9" s="50"/>
      <c r="M9" s="39"/>
      <c r="N9" s="40"/>
      <c r="O9" s="39"/>
      <c r="P9" s="40"/>
      <c r="Q9" s="39"/>
      <c r="R9" s="40"/>
      <c r="S9" s="39"/>
      <c r="T9" s="40"/>
      <c r="U9" s="39"/>
    </row>
    <row r="10" spans="1:21" s="9" customFormat="1" ht="30" x14ac:dyDescent="0.35">
      <c r="A10" s="429"/>
      <c r="B10" s="61" t="s">
        <v>492</v>
      </c>
      <c r="D10" s="10" t="s">
        <v>565</v>
      </c>
      <c r="F10" s="10"/>
      <c r="G10" s="39"/>
      <c r="H10" s="10"/>
      <c r="I10" s="39"/>
      <c r="J10" s="418"/>
      <c r="K10" s="39"/>
      <c r="L10" s="50"/>
      <c r="M10" s="39"/>
      <c r="N10" s="40"/>
      <c r="O10" s="39"/>
      <c r="P10" s="40"/>
      <c r="Q10" s="39"/>
      <c r="R10" s="40"/>
      <c r="S10" s="39"/>
      <c r="T10" s="40"/>
      <c r="U10" s="39"/>
    </row>
    <row r="11" spans="1:21" s="9" customFormat="1" ht="75" x14ac:dyDescent="0.35">
      <c r="A11" s="429"/>
      <c r="B11" s="61" t="s">
        <v>493</v>
      </c>
      <c r="D11" s="10" t="s">
        <v>565</v>
      </c>
      <c r="F11" s="10"/>
      <c r="G11" s="41"/>
      <c r="H11" s="10"/>
      <c r="I11" s="41"/>
      <c r="J11" s="418"/>
      <c r="K11" s="41"/>
      <c r="L11" s="50"/>
      <c r="M11" s="41"/>
      <c r="N11" s="40"/>
      <c r="O11" s="41"/>
      <c r="P11" s="40"/>
      <c r="Q11" s="41"/>
      <c r="R11" s="40"/>
      <c r="S11" s="41"/>
      <c r="T11" s="40"/>
      <c r="U11" s="41"/>
    </row>
    <row r="12" spans="1:21" s="9" customFormat="1" ht="60" x14ac:dyDescent="0.35">
      <c r="A12" s="429"/>
      <c r="B12" s="61" t="s">
        <v>494</v>
      </c>
      <c r="D12" s="10" t="s">
        <v>565</v>
      </c>
      <c r="F12" s="10"/>
      <c r="G12" s="41"/>
      <c r="H12" s="10"/>
      <c r="I12" s="41"/>
      <c r="J12" s="418"/>
      <c r="K12" s="41"/>
      <c r="L12" s="50"/>
      <c r="M12" s="41"/>
      <c r="N12" s="40"/>
      <c r="O12" s="41"/>
      <c r="P12" s="40"/>
      <c r="Q12" s="41"/>
      <c r="R12" s="40"/>
      <c r="S12" s="41"/>
      <c r="T12" s="40"/>
      <c r="U12" s="41"/>
    </row>
    <row r="13" spans="1:21" s="9" customFormat="1" x14ac:dyDescent="0.35">
      <c r="A13" s="244"/>
      <c r="B13" s="61"/>
      <c r="D13" s="28"/>
      <c r="F13" s="28"/>
      <c r="G13" s="41"/>
      <c r="H13" s="28"/>
      <c r="I13" s="41"/>
      <c r="K13" s="41"/>
      <c r="L13" s="18"/>
      <c r="M13" s="41"/>
      <c r="O13" s="41"/>
      <c r="Q13" s="41"/>
      <c r="S13" s="41"/>
      <c r="U13" s="41"/>
    </row>
    <row r="14" spans="1:21" s="9" customFormat="1" ht="30" x14ac:dyDescent="0.35">
      <c r="A14" s="415" t="s">
        <v>495</v>
      </c>
      <c r="B14" s="55" t="s">
        <v>491</v>
      </c>
      <c r="D14" s="10" t="s">
        <v>765</v>
      </c>
      <c r="F14" s="10" t="str">
        <f>IF(D14=[2]Lists!$K$4,"&lt; Input URL to data source &gt;",IF(D14=[2]Lists!$K$5,"&lt; Reference section in EITI Report or URL &gt;",IF(D14=[2]Lists!$K$6,"&lt; Reference evidence of non-applicability &gt;","")))</f>
        <v/>
      </c>
      <c r="G14" s="39"/>
      <c r="H14" s="10" t="str">
        <f>IF(F14=[2]Lists!$K$4,"&lt; Input URL to data source &gt;",IF(F14=[2]Lists!$K$5,"&lt; Reference section in EITI Report or URL &gt;",IF(F14=[2]Lists!$K$6,"&lt; Reference evidence of non-applicability &gt;","")))</f>
        <v/>
      </c>
      <c r="I14" s="39"/>
      <c r="J14" s="417"/>
      <c r="K14" s="39"/>
      <c r="L14" s="50"/>
      <c r="M14" s="39"/>
      <c r="N14" s="40"/>
      <c r="O14" s="39"/>
      <c r="P14" s="40"/>
      <c r="Q14" s="39"/>
      <c r="R14" s="40"/>
      <c r="S14" s="39"/>
      <c r="T14" s="40"/>
      <c r="U14" s="39"/>
    </row>
    <row r="15" spans="1:21" s="9" customFormat="1" ht="30" x14ac:dyDescent="0.35">
      <c r="A15" s="429"/>
      <c r="B15" s="61" t="s">
        <v>492</v>
      </c>
      <c r="D15" s="10" t="s">
        <v>565</v>
      </c>
      <c r="F15" s="10"/>
      <c r="G15" s="39"/>
      <c r="H15" s="10"/>
      <c r="I15" s="39"/>
      <c r="J15" s="418"/>
      <c r="K15" s="39"/>
      <c r="L15" s="50"/>
      <c r="M15" s="39"/>
      <c r="N15" s="40"/>
      <c r="O15" s="39"/>
      <c r="P15" s="40"/>
      <c r="Q15" s="39"/>
      <c r="R15" s="40"/>
      <c r="S15" s="39"/>
      <c r="T15" s="40"/>
      <c r="U15" s="39"/>
    </row>
    <row r="16" spans="1:21" s="9" customFormat="1" ht="75" x14ac:dyDescent="0.35">
      <c r="A16" s="429"/>
      <c r="B16" s="61" t="s">
        <v>493</v>
      </c>
      <c r="D16" s="10" t="s">
        <v>565</v>
      </c>
      <c r="F16" s="10"/>
      <c r="G16" s="41"/>
      <c r="H16" s="10"/>
      <c r="I16" s="41"/>
      <c r="J16" s="418"/>
      <c r="K16" s="41"/>
      <c r="L16" s="50"/>
      <c r="M16" s="41"/>
      <c r="N16" s="40"/>
      <c r="O16" s="41"/>
      <c r="P16" s="40"/>
      <c r="Q16" s="41"/>
      <c r="R16" s="40"/>
      <c r="S16" s="41"/>
      <c r="T16" s="40"/>
      <c r="U16" s="41"/>
    </row>
    <row r="17" spans="1:22" s="9" customFormat="1" ht="60" x14ac:dyDescent="0.35">
      <c r="A17" s="429"/>
      <c r="B17" s="61" t="s">
        <v>494</v>
      </c>
      <c r="D17" s="10" t="s">
        <v>565</v>
      </c>
      <c r="F17" s="10"/>
      <c r="G17" s="41"/>
      <c r="H17" s="10"/>
      <c r="I17" s="41"/>
      <c r="J17" s="418"/>
      <c r="K17" s="41"/>
      <c r="L17" s="50"/>
      <c r="M17" s="41"/>
      <c r="N17" s="40"/>
      <c r="O17" s="41"/>
      <c r="P17" s="40"/>
      <c r="Q17" s="41"/>
      <c r="R17" s="40"/>
      <c r="S17" s="41"/>
      <c r="T17" s="40"/>
      <c r="U17" s="41"/>
    </row>
    <row r="18" spans="1:22" s="9" customFormat="1" x14ac:dyDescent="0.4">
      <c r="A18" s="244"/>
      <c r="B18" s="61"/>
      <c r="D18" s="28"/>
      <c r="F18" s="28"/>
      <c r="G18" s="41"/>
      <c r="H18" s="28"/>
      <c r="I18" s="41"/>
      <c r="K18" s="41"/>
      <c r="L18" s="240"/>
      <c r="M18" s="41"/>
      <c r="O18" s="41"/>
      <c r="Q18" s="41"/>
      <c r="S18" s="41"/>
      <c r="U18" s="41"/>
    </row>
    <row r="19" spans="1:22" s="240" customFormat="1" ht="60" x14ac:dyDescent="0.4">
      <c r="A19" s="245"/>
      <c r="B19" s="55" t="s">
        <v>496</v>
      </c>
      <c r="D19" s="10" t="s">
        <v>765</v>
      </c>
      <c r="E19" s="9"/>
      <c r="F19" s="10"/>
      <c r="G19" s="39"/>
      <c r="H19" s="10"/>
      <c r="I19" s="39"/>
      <c r="J19" s="417"/>
      <c r="K19" s="39"/>
      <c r="L19" s="50"/>
      <c r="M19" s="39"/>
      <c r="N19" s="40"/>
      <c r="O19" s="39"/>
      <c r="P19" s="40"/>
      <c r="Q19" s="39"/>
      <c r="R19" s="40"/>
      <c r="S19" s="39"/>
      <c r="T19" s="40"/>
      <c r="U19" s="39"/>
      <c r="V19" s="9"/>
    </row>
    <row r="20" spans="1:22" s="240" customFormat="1" ht="75" x14ac:dyDescent="0.4">
      <c r="A20" s="245"/>
      <c r="B20" s="55" t="s">
        <v>497</v>
      </c>
      <c r="D20" s="10" t="s">
        <v>765</v>
      </c>
      <c r="E20" s="9"/>
      <c r="F20" s="10"/>
      <c r="G20" s="39"/>
      <c r="H20" s="10"/>
      <c r="I20" s="39"/>
      <c r="J20" s="418"/>
      <c r="K20" s="39"/>
      <c r="L20" s="50"/>
      <c r="M20" s="39"/>
      <c r="N20" s="40"/>
      <c r="O20" s="39"/>
      <c r="P20" s="40"/>
      <c r="Q20" s="39"/>
      <c r="R20" s="40"/>
      <c r="S20" s="39"/>
      <c r="T20" s="40"/>
      <c r="U20" s="39"/>
      <c r="V20" s="9"/>
    </row>
    <row r="21" spans="1:22" s="240" customFormat="1" ht="120" x14ac:dyDescent="0.4">
      <c r="A21" s="245"/>
      <c r="B21" s="55" t="s">
        <v>498</v>
      </c>
      <c r="D21" s="10" t="s">
        <v>765</v>
      </c>
      <c r="E21" s="9"/>
      <c r="F21" s="10"/>
      <c r="G21" s="39"/>
      <c r="H21" s="10"/>
      <c r="I21" s="39"/>
      <c r="J21" s="419"/>
      <c r="K21" s="39"/>
      <c r="L21" s="50"/>
      <c r="M21" s="39"/>
      <c r="N21" s="40"/>
      <c r="O21" s="39"/>
      <c r="P21" s="40"/>
      <c r="Q21" s="39"/>
      <c r="R21" s="40"/>
      <c r="S21" s="39"/>
      <c r="T21" s="40"/>
      <c r="U21" s="39"/>
      <c r="V21" s="9"/>
    </row>
    <row r="22" spans="1:22" s="239" customFormat="1" x14ac:dyDescent="0.4">
      <c r="A22" s="241"/>
    </row>
  </sheetData>
  <mergeCells count="5">
    <mergeCell ref="A9:A12"/>
    <mergeCell ref="J9:J12"/>
    <mergeCell ref="J19:J21"/>
    <mergeCell ref="A14:A17"/>
    <mergeCell ref="J14:J17"/>
  </mergeCells>
  <pageMargins left="0.7" right="0.7" top="0.75" bottom="0.75" header="0.3" footer="0.3"/>
  <pageSetup paperSize="8" orientation="landscape" horizontalDpi="1200" verticalDpi="1200" r:id="rId1"/>
  <headerFooter>
    <oddHeader>&amp;C&amp;G</oddHeader>
  </headerFooter>
  <legacy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U9"/>
  <sheetViews>
    <sheetView topLeftCell="A5" zoomScaleNormal="100" workbookViewId="0">
      <selection activeCell="H6" sqref="H6"/>
    </sheetView>
  </sheetViews>
  <sheetFormatPr defaultColWidth="10.5" defaultRowHeight="16" x14ac:dyDescent="0.4"/>
  <cols>
    <col min="1" max="1" width="13.5" style="237" customWidth="1"/>
    <col min="2" max="2" width="37" style="237" customWidth="1"/>
    <col min="3" max="3" width="2.75" style="237" customWidth="1"/>
    <col min="4" max="4" width="22" style="237" customWidth="1"/>
    <col min="5" max="5" width="2.75" style="237" customWidth="1"/>
    <col min="6" max="6" width="22" style="237" customWidth="1"/>
    <col min="7" max="7" width="2.75" style="237" customWidth="1"/>
    <col min="8" max="8" width="22" style="237" customWidth="1"/>
    <col min="9" max="9" width="2.75"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499</v>
      </c>
    </row>
    <row r="3" spans="1:21" s="41" customFormat="1" ht="105" x14ac:dyDescent="0.35">
      <c r="A3" s="271" t="s">
        <v>500</v>
      </c>
      <c r="B3" s="58" t="s">
        <v>501</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9" customFormat="1" ht="60" x14ac:dyDescent="0.35">
      <c r="A7" s="14"/>
      <c r="B7" s="55" t="s">
        <v>502</v>
      </c>
      <c r="D7" s="10" t="s">
        <v>563</v>
      </c>
      <c r="F7" s="316" t="s">
        <v>578</v>
      </c>
      <c r="G7" s="39"/>
      <c r="H7" s="10" t="s">
        <v>759</v>
      </c>
      <c r="I7" s="39"/>
      <c r="J7" s="417"/>
      <c r="K7" s="39"/>
      <c r="L7" s="50"/>
      <c r="M7" s="39"/>
      <c r="N7" s="40"/>
      <c r="O7" s="39"/>
      <c r="P7" s="40"/>
      <c r="Q7" s="39"/>
      <c r="R7" s="40"/>
      <c r="S7" s="39"/>
      <c r="T7" s="40"/>
      <c r="U7" s="39"/>
    </row>
    <row r="8" spans="1:21" s="9" customFormat="1" ht="45" x14ac:dyDescent="0.35">
      <c r="A8" s="14"/>
      <c r="B8" s="55" t="s">
        <v>503</v>
      </c>
      <c r="D8" s="10" t="s">
        <v>563</v>
      </c>
      <c r="F8" s="316" t="s">
        <v>578</v>
      </c>
      <c r="G8" s="41"/>
      <c r="H8" s="10" t="s">
        <v>760</v>
      </c>
      <c r="I8" s="41"/>
      <c r="J8" s="418"/>
      <c r="K8" s="41"/>
      <c r="L8" s="50"/>
      <c r="M8" s="41"/>
      <c r="N8" s="40"/>
      <c r="O8" s="41"/>
      <c r="P8" s="40"/>
      <c r="Q8" s="41"/>
      <c r="R8" s="40"/>
      <c r="S8" s="41"/>
      <c r="T8" s="40"/>
      <c r="U8" s="41"/>
    </row>
    <row r="9" spans="1:21" s="11" customFormat="1" ht="45" x14ac:dyDescent="0.35">
      <c r="A9" s="15"/>
      <c r="B9" s="60" t="s">
        <v>504</v>
      </c>
      <c r="D9" s="10" t="s">
        <v>563</v>
      </c>
      <c r="F9" s="316" t="s">
        <v>578</v>
      </c>
      <c r="G9" s="51"/>
      <c r="H9" s="10" t="s">
        <v>761</v>
      </c>
      <c r="I9" s="51"/>
      <c r="J9" s="479"/>
      <c r="K9" s="51"/>
      <c r="L9" s="50"/>
      <c r="M9" s="51"/>
      <c r="N9" s="42"/>
      <c r="O9" s="51"/>
      <c r="P9" s="42"/>
      <c r="Q9" s="51"/>
      <c r="R9" s="42"/>
      <c r="S9" s="51"/>
      <c r="T9" s="42"/>
      <c r="U9" s="51"/>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A1:U23"/>
  <sheetViews>
    <sheetView topLeftCell="A10" zoomScaleNormal="100" workbookViewId="0">
      <selection activeCell="J23" sqref="J23"/>
    </sheetView>
  </sheetViews>
  <sheetFormatPr defaultColWidth="10.5" defaultRowHeight="16" x14ac:dyDescent="0.4"/>
  <cols>
    <col min="1" max="1" width="15.5" style="237" customWidth="1"/>
    <col min="2" max="2" width="41.5" style="237" customWidth="1"/>
    <col min="3" max="3" width="3" style="237" customWidth="1"/>
    <col min="4" max="4" width="23.5" style="237" customWidth="1"/>
    <col min="5" max="5" width="3" style="237" customWidth="1"/>
    <col min="6" max="6" width="23.5" style="237" customWidth="1"/>
    <col min="7" max="7" width="3" style="237" customWidth="1"/>
    <col min="8" max="8" width="23.5"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505</v>
      </c>
    </row>
    <row r="3" spans="1:21" s="41" customFormat="1" ht="120" x14ac:dyDescent="0.35">
      <c r="A3" s="271" t="s">
        <v>506</v>
      </c>
      <c r="B3" s="295" t="s">
        <v>507</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41" customFormat="1" ht="30" x14ac:dyDescent="0.35">
      <c r="A7" s="271" t="s">
        <v>118</v>
      </c>
      <c r="B7" s="58" t="s">
        <v>508</v>
      </c>
      <c r="D7" s="10" t="s">
        <v>582</v>
      </c>
      <c r="F7" s="59"/>
      <c r="H7" s="59"/>
      <c r="J7" s="50"/>
      <c r="L7" s="50"/>
      <c r="N7" s="40"/>
      <c r="O7" s="39"/>
      <c r="P7" s="40"/>
      <c r="Q7" s="39"/>
      <c r="R7" s="40"/>
      <c r="S7" s="39"/>
      <c r="T7" s="40"/>
    </row>
    <row r="8" spans="1:21" s="39" customFormat="1" ht="19" x14ac:dyDescent="0.35">
      <c r="A8" s="57"/>
      <c r="B8" s="48"/>
      <c r="D8" s="48"/>
      <c r="F8" s="48"/>
      <c r="H8" s="48"/>
      <c r="J8" s="49"/>
      <c r="N8" s="49"/>
      <c r="P8" s="49"/>
      <c r="R8" s="49"/>
      <c r="T8" s="49"/>
    </row>
    <row r="9" spans="1:21" s="9" customFormat="1" ht="62" x14ac:dyDescent="0.35">
      <c r="A9" s="480" t="s">
        <v>509</v>
      </c>
      <c r="B9" s="55" t="s">
        <v>510</v>
      </c>
      <c r="D9" s="10" t="s">
        <v>583</v>
      </c>
      <c r="F9" s="351" t="s">
        <v>577</v>
      </c>
      <c r="G9" s="39"/>
      <c r="H9" s="10" t="s">
        <v>870</v>
      </c>
      <c r="I9" s="39"/>
      <c r="J9" s="417"/>
      <c r="K9" s="39"/>
      <c r="L9" s="50"/>
      <c r="M9" s="39"/>
      <c r="N9" s="40"/>
      <c r="O9" s="39"/>
      <c r="P9" s="40"/>
      <c r="Q9" s="39"/>
      <c r="R9" s="40"/>
      <c r="S9" s="39"/>
      <c r="T9" s="40"/>
      <c r="U9" s="39"/>
    </row>
    <row r="10" spans="1:21" s="9" customFormat="1" ht="62" x14ac:dyDescent="0.35">
      <c r="A10" s="481"/>
      <c r="B10" s="61" t="s">
        <v>511</v>
      </c>
      <c r="D10" s="10" t="s">
        <v>583</v>
      </c>
      <c r="F10" s="351" t="s">
        <v>577</v>
      </c>
      <c r="G10" s="41"/>
      <c r="H10" s="10" t="s">
        <v>871</v>
      </c>
      <c r="I10" s="41"/>
      <c r="J10" s="418"/>
      <c r="K10" s="41"/>
      <c r="L10" s="50"/>
      <c r="M10" s="41"/>
      <c r="N10" s="40"/>
      <c r="O10" s="41"/>
      <c r="P10" s="40"/>
      <c r="Q10" s="41"/>
      <c r="R10" s="40"/>
      <c r="S10" s="41"/>
      <c r="T10" s="40"/>
      <c r="U10" s="41"/>
    </row>
    <row r="11" spans="1:21" s="9" customFormat="1" ht="62" x14ac:dyDescent="0.35">
      <c r="A11" s="481"/>
      <c r="B11" s="61" t="s">
        <v>512</v>
      </c>
      <c r="D11" s="10" t="s">
        <v>583</v>
      </c>
      <c r="F11" s="351" t="s">
        <v>577</v>
      </c>
      <c r="G11" s="39"/>
      <c r="H11" s="10" t="s">
        <v>871</v>
      </c>
      <c r="I11" s="39"/>
      <c r="J11" s="418"/>
      <c r="K11" s="39"/>
      <c r="L11" s="50"/>
      <c r="M11" s="39"/>
      <c r="N11" s="40"/>
      <c r="O11" s="39"/>
      <c r="P11" s="40"/>
      <c r="Q11" s="39"/>
      <c r="R11" s="40"/>
      <c r="S11" s="39"/>
      <c r="T11" s="40"/>
      <c r="U11" s="39"/>
    </row>
    <row r="12" spans="1:21" s="9" customFormat="1" ht="105" x14ac:dyDescent="0.35">
      <c r="A12" s="481"/>
      <c r="B12" s="61" t="s">
        <v>513</v>
      </c>
      <c r="D12" s="10" t="s">
        <v>583</v>
      </c>
      <c r="F12" s="351" t="s">
        <v>577</v>
      </c>
      <c r="G12" s="39"/>
      <c r="H12" s="10" t="s">
        <v>871</v>
      </c>
      <c r="I12" s="39"/>
      <c r="J12" s="418"/>
      <c r="K12" s="39"/>
      <c r="L12" s="50"/>
      <c r="M12" s="39"/>
      <c r="N12" s="40"/>
      <c r="O12" s="39"/>
      <c r="P12" s="40"/>
      <c r="Q12" s="39"/>
      <c r="R12" s="40"/>
      <c r="S12" s="39"/>
      <c r="T12" s="40"/>
      <c r="U12" s="39"/>
    </row>
    <row r="13" spans="1:21" s="9" customFormat="1" ht="62" x14ac:dyDescent="0.4">
      <c r="A13" s="481"/>
      <c r="B13" s="61" t="s">
        <v>514</v>
      </c>
      <c r="D13" s="10" t="s">
        <v>583</v>
      </c>
      <c r="F13" s="351" t="s">
        <v>577</v>
      </c>
      <c r="G13" s="240"/>
      <c r="H13" s="10" t="s">
        <v>871</v>
      </c>
      <c r="I13" s="240"/>
      <c r="J13" s="418"/>
      <c r="K13" s="240"/>
      <c r="L13" s="50"/>
      <c r="M13" s="240"/>
      <c r="N13" s="40"/>
      <c r="O13" s="240"/>
      <c r="P13" s="40"/>
      <c r="Q13" s="240"/>
      <c r="R13" s="40"/>
      <c r="S13" s="240"/>
      <c r="T13" s="40"/>
      <c r="U13" s="240"/>
    </row>
    <row r="14" spans="1:21" s="9" customFormat="1" ht="62" x14ac:dyDescent="0.35">
      <c r="A14" s="481"/>
      <c r="B14" s="55" t="s">
        <v>515</v>
      </c>
      <c r="D14" s="10" t="s">
        <v>563</v>
      </c>
      <c r="F14" s="351" t="s">
        <v>577</v>
      </c>
      <c r="G14" s="41"/>
      <c r="H14" s="66" t="s">
        <v>780</v>
      </c>
      <c r="I14" s="41"/>
      <c r="J14" s="418"/>
      <c r="K14" s="41"/>
      <c r="L14" s="50"/>
      <c r="M14" s="41"/>
      <c r="N14" s="40"/>
      <c r="O14" s="41"/>
      <c r="P14" s="40"/>
      <c r="Q14" s="41"/>
      <c r="R14" s="40"/>
      <c r="S14" s="41"/>
      <c r="T14" s="40"/>
      <c r="U14" s="41"/>
    </row>
    <row r="15" spans="1:21" s="9" customFormat="1" ht="30" x14ac:dyDescent="0.35">
      <c r="A15" s="481"/>
      <c r="B15" s="61" t="s">
        <v>516</v>
      </c>
      <c r="D15" s="10" t="s">
        <v>565</v>
      </c>
      <c r="F15" s="10" t="s">
        <v>212</v>
      </c>
      <c r="G15" s="39"/>
      <c r="H15" s="10" t="s">
        <v>212</v>
      </c>
      <c r="I15" s="39"/>
      <c r="J15" s="418"/>
      <c r="K15" s="39"/>
      <c r="L15" s="50"/>
      <c r="M15" s="39"/>
      <c r="N15" s="40"/>
      <c r="O15" s="39"/>
      <c r="P15" s="40"/>
      <c r="Q15" s="39"/>
      <c r="R15" s="40"/>
      <c r="S15" s="39"/>
      <c r="T15" s="40"/>
      <c r="U15" s="39"/>
    </row>
    <row r="16" spans="1:21" s="9" customFormat="1" ht="30" x14ac:dyDescent="0.4">
      <c r="A16" s="481"/>
      <c r="B16" s="61" t="s">
        <v>517</v>
      </c>
      <c r="D16" s="319">
        <v>47020022807.639992</v>
      </c>
      <c r="F16" s="10" t="s">
        <v>566</v>
      </c>
      <c r="G16" s="240"/>
      <c r="H16" s="10" t="s">
        <v>212</v>
      </c>
      <c r="I16" s="240"/>
      <c r="J16" s="418"/>
      <c r="K16" s="240"/>
      <c r="L16" s="50"/>
      <c r="M16" s="240"/>
      <c r="N16" s="40"/>
      <c r="O16" s="240"/>
      <c r="P16" s="40"/>
      <c r="Q16" s="240"/>
      <c r="R16" s="40"/>
      <c r="S16" s="240"/>
      <c r="T16" s="40"/>
      <c r="U16" s="240"/>
    </row>
    <row r="17" spans="1:21" s="9" customFormat="1" ht="105" x14ac:dyDescent="0.35">
      <c r="A17" s="482"/>
      <c r="B17" s="61" t="s">
        <v>518</v>
      </c>
      <c r="D17" s="10" t="s">
        <v>565</v>
      </c>
      <c r="F17" s="10"/>
      <c r="G17" s="39"/>
      <c r="H17" s="10"/>
      <c r="I17" s="39"/>
      <c r="J17" s="418"/>
      <c r="K17" s="39"/>
      <c r="L17" s="50"/>
      <c r="M17" s="39"/>
      <c r="N17" s="40"/>
      <c r="O17" s="39"/>
      <c r="P17" s="40"/>
      <c r="Q17" s="39"/>
      <c r="R17" s="40"/>
      <c r="S17" s="39"/>
      <c r="T17" s="40"/>
      <c r="U17" s="39"/>
    </row>
    <row r="18" spans="1:21" s="9" customFormat="1" ht="60" x14ac:dyDescent="0.4">
      <c r="A18" s="282"/>
      <c r="B18" s="61" t="s">
        <v>514</v>
      </c>
      <c r="D18" s="10" t="s">
        <v>565</v>
      </c>
      <c r="F18" s="10"/>
      <c r="G18" s="240"/>
      <c r="H18" s="10"/>
      <c r="I18" s="240"/>
      <c r="J18" s="419"/>
      <c r="K18" s="240"/>
      <c r="L18" s="50"/>
      <c r="M18" s="240"/>
      <c r="N18" s="40"/>
      <c r="O18" s="240"/>
      <c r="P18" s="40"/>
      <c r="Q18" s="240"/>
      <c r="R18" s="40"/>
      <c r="S18" s="240"/>
      <c r="T18" s="40"/>
      <c r="U18" s="240"/>
    </row>
    <row r="19" spans="1:21" s="9" customFormat="1" ht="62" x14ac:dyDescent="0.4">
      <c r="A19" s="480" t="s">
        <v>519</v>
      </c>
      <c r="B19" s="55" t="s">
        <v>520</v>
      </c>
      <c r="D19" s="10" t="s">
        <v>872</v>
      </c>
      <c r="F19" s="351" t="s">
        <v>577</v>
      </c>
      <c r="G19" s="240"/>
      <c r="H19" s="10" t="s">
        <v>870</v>
      </c>
      <c r="I19" s="240"/>
      <c r="J19" s="417"/>
      <c r="K19" s="240"/>
      <c r="L19" s="50"/>
      <c r="M19" s="240"/>
      <c r="N19" s="40"/>
      <c r="O19" s="240"/>
      <c r="P19" s="40"/>
      <c r="Q19" s="240"/>
      <c r="R19" s="40"/>
      <c r="S19" s="240"/>
      <c r="T19" s="40"/>
      <c r="U19" s="240"/>
    </row>
    <row r="20" spans="1:21" s="9" customFormat="1" ht="62" x14ac:dyDescent="0.4">
      <c r="A20" s="481"/>
      <c r="B20" s="61" t="s">
        <v>521</v>
      </c>
      <c r="D20" s="390">
        <v>1033489518.8</v>
      </c>
      <c r="F20" s="351" t="s">
        <v>577</v>
      </c>
      <c r="G20" s="240"/>
      <c r="H20" s="10" t="s">
        <v>870</v>
      </c>
      <c r="I20" s="240"/>
      <c r="J20" s="418"/>
      <c r="K20" s="240"/>
      <c r="L20" s="50"/>
      <c r="M20" s="240"/>
      <c r="N20" s="40"/>
      <c r="O20" s="240"/>
      <c r="P20" s="40"/>
      <c r="Q20" s="240"/>
      <c r="R20" s="40"/>
      <c r="S20" s="240"/>
      <c r="T20" s="40"/>
      <c r="U20" s="240"/>
    </row>
    <row r="21" spans="1:21" s="9" customFormat="1" ht="30" x14ac:dyDescent="0.4">
      <c r="A21" s="481"/>
      <c r="B21" s="61" t="s">
        <v>522</v>
      </c>
      <c r="D21" s="10" t="s">
        <v>76</v>
      </c>
      <c r="F21" s="10" t="s">
        <v>212</v>
      </c>
      <c r="G21" s="240"/>
      <c r="H21" s="10"/>
      <c r="I21" s="240"/>
      <c r="J21" s="418"/>
      <c r="K21" s="240"/>
      <c r="L21" s="50"/>
      <c r="M21" s="240"/>
      <c r="N21" s="40"/>
      <c r="O21" s="240"/>
      <c r="P21" s="40"/>
      <c r="Q21" s="240"/>
      <c r="R21" s="40"/>
      <c r="S21" s="240"/>
      <c r="T21" s="40"/>
      <c r="U21" s="240"/>
    </row>
    <row r="22" spans="1:21" s="9" customFormat="1" ht="62" x14ac:dyDescent="0.4">
      <c r="A22" s="482"/>
      <c r="B22" s="61" t="s">
        <v>523</v>
      </c>
      <c r="D22" s="10" t="s">
        <v>583</v>
      </c>
      <c r="F22" s="351" t="s">
        <v>577</v>
      </c>
      <c r="G22" s="240"/>
      <c r="H22" s="10" t="s">
        <v>870</v>
      </c>
      <c r="I22" s="240"/>
      <c r="J22" s="419"/>
      <c r="K22" s="240"/>
      <c r="L22" s="50"/>
      <c r="M22" s="240"/>
      <c r="N22" s="40"/>
      <c r="O22" s="240"/>
      <c r="P22" s="40"/>
      <c r="Q22" s="240"/>
      <c r="R22" s="40"/>
      <c r="S22" s="240"/>
      <c r="T22" s="40"/>
      <c r="U22" s="240"/>
    </row>
    <row r="23" spans="1:21" s="239" customFormat="1" ht="90" x14ac:dyDescent="0.4">
      <c r="A23" s="238"/>
      <c r="D23" s="10" t="s">
        <v>583</v>
      </c>
      <c r="F23" s="10" t="s">
        <v>873</v>
      </c>
      <c r="H23" s="10"/>
    </row>
  </sheetData>
  <mergeCells count="4">
    <mergeCell ref="A9:A17"/>
    <mergeCell ref="A19:A22"/>
    <mergeCell ref="J9:J18"/>
    <mergeCell ref="J19:J22"/>
  </mergeCells>
  <hyperlinks>
    <hyperlink ref="F9" r:id="rId1"/>
    <hyperlink ref="F10:F14" r:id="rId2" display="https://www.teiti.go.tz/storage/app/uploads/public/62b/d78/278/62bd782789fa8959777682.pdf"/>
    <hyperlink ref="F19" r:id="rId3"/>
    <hyperlink ref="F20" r:id="rId4"/>
    <hyperlink ref="F23" r:id="rId5" display="https://www.nemc.or.tz/uploads/publications/sw-1645446807-FEES AND CHARGES_REGULATIONS, 2021.pdf"/>
    <hyperlink ref="F22" r:id="rId6"/>
  </hyperlinks>
  <pageMargins left="0.7" right="0.7" top="0.75" bottom="0.75" header="0.3" footer="0.3"/>
  <pageSetup paperSize="8" orientation="landscape" horizontalDpi="1200" verticalDpi="1200"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U19"/>
  <sheetViews>
    <sheetView zoomScaleNormal="100" workbookViewId="0">
      <selection activeCell="J8" sqref="J8"/>
    </sheetView>
  </sheetViews>
  <sheetFormatPr defaultColWidth="10.5" defaultRowHeight="16" x14ac:dyDescent="0.4"/>
  <cols>
    <col min="1" max="1" width="15" style="237" customWidth="1"/>
    <col min="2" max="2" width="35" style="237" customWidth="1"/>
    <col min="3" max="3" width="3" style="237" customWidth="1"/>
    <col min="4" max="4" width="25" style="237" customWidth="1"/>
    <col min="5" max="5" width="3" style="237" customWidth="1"/>
    <col min="6" max="6" width="25" style="237" customWidth="1"/>
    <col min="7" max="7" width="3" style="237" customWidth="1"/>
    <col min="8" max="8" width="25"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524</v>
      </c>
    </row>
    <row r="3" spans="1:21" s="41" customFormat="1" ht="105" x14ac:dyDescent="0.35">
      <c r="A3" s="271" t="s">
        <v>525</v>
      </c>
      <c r="B3" s="58" t="s">
        <v>526</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41" customFormat="1" ht="60" x14ac:dyDescent="0.35">
      <c r="A7" s="271" t="s">
        <v>118</v>
      </c>
      <c r="B7" s="58" t="s">
        <v>527</v>
      </c>
      <c r="D7" s="10" t="s">
        <v>854</v>
      </c>
      <c r="F7" s="59"/>
      <c r="H7" s="59"/>
      <c r="J7" s="387" t="s">
        <v>860</v>
      </c>
      <c r="L7" s="50"/>
    </row>
    <row r="8" spans="1:21" s="39" customFormat="1" ht="19" x14ac:dyDescent="0.35">
      <c r="A8" s="57"/>
      <c r="B8" s="48"/>
      <c r="D8" s="48"/>
      <c r="F8" s="48"/>
      <c r="H8" s="48"/>
      <c r="J8" s="49"/>
      <c r="N8" s="49"/>
      <c r="P8" s="49"/>
      <c r="R8" s="49"/>
      <c r="T8" s="49"/>
    </row>
    <row r="9" spans="1:21" s="9" customFormat="1" ht="45" x14ac:dyDescent="0.35">
      <c r="A9" s="415" t="s">
        <v>528</v>
      </c>
      <c r="B9" s="55" t="s">
        <v>529</v>
      </c>
      <c r="D9" s="10" t="s">
        <v>108</v>
      </c>
      <c r="F9" s="10" t="str">
        <f>IF(D9=[2]Lists!$K$4,"&lt; Input URL to data source &gt;",IF(D9=[2]Lists!$K$5,"&lt; Reference section in EITI Report or URL &gt;",IF(D9=[2]Lists!$K$6,"&lt; Reference evidence of non-applicability &gt;","")))</f>
        <v/>
      </c>
      <c r="G9" s="39"/>
      <c r="H9" s="10" t="str">
        <f>IF(F9=[2]Lists!$K$4,"&lt; Input URL to data source &gt;",IF(F9=[2]Lists!$K$5,"&lt; Reference section in EITI Report or URL &gt;",IF(F9=[2]Lists!$K$6,"&lt; Reference evidence of non-applicability &gt;","")))</f>
        <v/>
      </c>
      <c r="I9" s="39"/>
      <c r="J9" s="417"/>
      <c r="K9" s="39"/>
      <c r="L9" s="50"/>
      <c r="M9" s="39"/>
      <c r="N9" s="40"/>
      <c r="O9" s="39"/>
      <c r="P9" s="40"/>
      <c r="Q9" s="39"/>
      <c r="R9" s="40"/>
      <c r="S9" s="39"/>
      <c r="T9" s="40"/>
      <c r="U9" s="39"/>
    </row>
    <row r="10" spans="1:21" s="9" customFormat="1" ht="45" x14ac:dyDescent="0.35">
      <c r="A10" s="429"/>
      <c r="B10" s="61" t="s">
        <v>530</v>
      </c>
      <c r="D10" s="10" t="s">
        <v>76</v>
      </c>
      <c r="F10" s="10" t="s">
        <v>212</v>
      </c>
      <c r="G10" s="41"/>
      <c r="H10" s="10" t="s">
        <v>212</v>
      </c>
      <c r="I10" s="41"/>
      <c r="J10" s="418"/>
      <c r="K10" s="41"/>
      <c r="L10" s="50"/>
      <c r="M10" s="41"/>
      <c r="N10" s="40"/>
      <c r="O10" s="41"/>
      <c r="P10" s="40"/>
      <c r="Q10" s="41"/>
      <c r="R10" s="40"/>
      <c r="S10" s="41"/>
      <c r="T10" s="40"/>
      <c r="U10" s="41"/>
    </row>
    <row r="11" spans="1:21" s="9" customFormat="1" ht="75" x14ac:dyDescent="0.35">
      <c r="A11" s="429"/>
      <c r="B11" s="61" t="s">
        <v>531</v>
      </c>
      <c r="D11" s="10" t="s">
        <v>120</v>
      </c>
      <c r="F11" s="10"/>
      <c r="G11" s="41"/>
      <c r="H11" s="10"/>
      <c r="I11" s="41"/>
      <c r="J11" s="418"/>
      <c r="K11" s="41"/>
      <c r="L11" s="50"/>
      <c r="M11" s="41"/>
      <c r="N11" s="40"/>
      <c r="O11" s="41"/>
      <c r="P11" s="40"/>
      <c r="Q11" s="41"/>
      <c r="R11" s="40"/>
      <c r="S11" s="41"/>
      <c r="T11" s="40"/>
      <c r="U11" s="41"/>
    </row>
    <row r="12" spans="1:21" s="9" customFormat="1" ht="45" x14ac:dyDescent="0.35">
      <c r="A12" s="429"/>
      <c r="B12" s="61" t="s">
        <v>532</v>
      </c>
      <c r="D12" s="10" t="s">
        <v>120</v>
      </c>
      <c r="F12" s="10"/>
      <c r="G12" s="41"/>
      <c r="H12" s="10"/>
      <c r="I12" s="41"/>
      <c r="J12" s="418"/>
      <c r="K12" s="41"/>
      <c r="L12" s="50"/>
      <c r="M12" s="41"/>
      <c r="N12" s="40"/>
      <c r="O12" s="41"/>
      <c r="P12" s="40"/>
      <c r="Q12" s="41"/>
      <c r="R12" s="40"/>
      <c r="S12" s="41"/>
      <c r="T12" s="40"/>
      <c r="U12" s="41"/>
    </row>
    <row r="13" spans="1:21" s="9" customFormat="1" ht="69" customHeight="1" x14ac:dyDescent="0.35">
      <c r="A13" s="429"/>
      <c r="B13" s="61" t="s">
        <v>533</v>
      </c>
      <c r="D13" s="10" t="s">
        <v>120</v>
      </c>
      <c r="F13" s="10"/>
      <c r="G13" s="41"/>
      <c r="H13" s="10"/>
      <c r="I13" s="41"/>
      <c r="J13" s="419"/>
      <c r="K13" s="41"/>
      <c r="L13" s="50"/>
      <c r="M13" s="41"/>
      <c r="N13" s="40"/>
      <c r="O13" s="41"/>
      <c r="P13" s="40"/>
      <c r="Q13" s="41"/>
      <c r="R13" s="40"/>
      <c r="S13" s="41"/>
      <c r="T13" s="40"/>
      <c r="U13" s="41"/>
    </row>
    <row r="14" spans="1:21" s="240" customFormat="1" x14ac:dyDescent="0.4">
      <c r="A14" s="243"/>
    </row>
    <row r="15" spans="1:21" s="9" customFormat="1" ht="45" x14ac:dyDescent="0.35">
      <c r="A15" s="415" t="s">
        <v>534</v>
      </c>
      <c r="B15" s="55" t="s">
        <v>529</v>
      </c>
      <c r="D15" s="10" t="s">
        <v>108</v>
      </c>
      <c r="F15" s="10" t="str">
        <f>IF(D15=[2]Lists!$K$4,"&lt; Input URL to data source &gt;",IF(D15=[2]Lists!$K$5,"&lt; Reference section in EITI Report or URL &gt;",IF(D15=[2]Lists!$K$6,"&lt; Reference evidence of non-applicability &gt;","")))</f>
        <v/>
      </c>
      <c r="G15" s="39"/>
      <c r="H15" s="10" t="str">
        <f>IF(F15=[2]Lists!$K$4,"&lt; Input URL to data source &gt;",IF(F15=[2]Lists!$K$5,"&lt; Reference section in EITI Report or URL &gt;",IF(F15=[2]Lists!$K$6,"&lt; Reference evidence of non-applicability &gt;","")))</f>
        <v/>
      </c>
      <c r="I15" s="39"/>
      <c r="J15" s="417"/>
      <c r="K15" s="39"/>
      <c r="L15" s="50"/>
      <c r="M15" s="39"/>
      <c r="N15" s="40"/>
      <c r="O15" s="39"/>
      <c r="P15" s="40"/>
      <c r="Q15" s="39"/>
      <c r="R15" s="40"/>
      <c r="S15" s="39"/>
      <c r="T15" s="40"/>
      <c r="U15" s="39"/>
    </row>
    <row r="16" spans="1:21" s="9" customFormat="1" ht="45" x14ac:dyDescent="0.35">
      <c r="A16" s="429"/>
      <c r="B16" s="61" t="s">
        <v>530</v>
      </c>
      <c r="D16" s="10" t="s">
        <v>76</v>
      </c>
      <c r="F16" s="10" t="s">
        <v>212</v>
      </c>
      <c r="G16" s="41"/>
      <c r="H16" s="10" t="s">
        <v>212</v>
      </c>
      <c r="I16" s="41"/>
      <c r="J16" s="418"/>
      <c r="K16" s="41"/>
      <c r="L16" s="50"/>
      <c r="M16" s="41"/>
      <c r="N16" s="40"/>
      <c r="O16" s="41"/>
      <c r="P16" s="40"/>
      <c r="Q16" s="41"/>
      <c r="R16" s="40"/>
      <c r="S16" s="41"/>
      <c r="T16" s="40"/>
      <c r="U16" s="41"/>
    </row>
    <row r="17" spans="1:21" s="9" customFormat="1" ht="75" x14ac:dyDescent="0.35">
      <c r="A17" s="429"/>
      <c r="B17" s="61" t="s">
        <v>531</v>
      </c>
      <c r="D17" s="10" t="s">
        <v>120</v>
      </c>
      <c r="F17" s="10"/>
      <c r="G17" s="41"/>
      <c r="H17" s="10"/>
      <c r="I17" s="41"/>
      <c r="J17" s="418"/>
      <c r="K17" s="41"/>
      <c r="L17" s="50"/>
      <c r="M17" s="41"/>
      <c r="N17" s="40"/>
      <c r="O17" s="41"/>
      <c r="P17" s="40"/>
      <c r="Q17" s="41"/>
      <c r="R17" s="40"/>
      <c r="S17" s="41"/>
      <c r="T17" s="40"/>
      <c r="U17" s="41"/>
    </row>
    <row r="18" spans="1:21" s="9" customFormat="1" ht="45" x14ac:dyDescent="0.35">
      <c r="A18" s="429"/>
      <c r="B18" s="61" t="s">
        <v>532</v>
      </c>
      <c r="D18" s="10" t="s">
        <v>120</v>
      </c>
      <c r="F18" s="10"/>
      <c r="G18" s="41"/>
      <c r="H18" s="10"/>
      <c r="I18" s="41"/>
      <c r="J18" s="418"/>
      <c r="K18" s="41"/>
      <c r="L18" s="50"/>
      <c r="M18" s="41"/>
      <c r="N18" s="40"/>
      <c r="O18" s="41"/>
      <c r="P18" s="40"/>
      <c r="Q18" s="41"/>
      <c r="R18" s="40"/>
      <c r="S18" s="41"/>
      <c r="T18" s="40"/>
      <c r="U18" s="41"/>
    </row>
    <row r="19" spans="1:21" s="11" customFormat="1" ht="69" customHeight="1" x14ac:dyDescent="0.35">
      <c r="A19" s="483"/>
      <c r="B19" s="62" t="s">
        <v>533</v>
      </c>
      <c r="D19" s="12" t="s">
        <v>120</v>
      </c>
      <c r="F19" s="12"/>
      <c r="G19" s="63"/>
      <c r="H19" s="12"/>
      <c r="I19" s="63"/>
      <c r="J19" s="419"/>
      <c r="K19" s="63"/>
      <c r="L19" s="50"/>
      <c r="M19" s="63"/>
      <c r="N19" s="42"/>
      <c r="O19" s="63"/>
      <c r="P19" s="42"/>
      <c r="Q19" s="63"/>
      <c r="R19" s="42"/>
      <c r="S19" s="63"/>
      <c r="T19" s="42"/>
      <c r="U19" s="63"/>
    </row>
  </sheetData>
  <mergeCells count="4">
    <mergeCell ref="A9:A13"/>
    <mergeCell ref="A15:A19"/>
    <mergeCell ref="J9:J13"/>
    <mergeCell ref="J15:J19"/>
  </mergeCells>
  <pageMargins left="0.7" right="0.7" top="0.75" bottom="0.75" header="0.3" footer="0.3"/>
  <pageSetup paperSize="8"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A1:U24"/>
  <sheetViews>
    <sheetView topLeftCell="A10" zoomScaleNormal="100" workbookViewId="0">
      <selection activeCell="F25" sqref="F25"/>
    </sheetView>
  </sheetViews>
  <sheetFormatPr defaultColWidth="10.5" defaultRowHeight="16" x14ac:dyDescent="0.4"/>
  <cols>
    <col min="1" max="1" width="22" style="242" customWidth="1"/>
    <col min="2" max="2" width="33.5" style="237" customWidth="1"/>
    <col min="3" max="3" width="3.25" style="237" customWidth="1"/>
    <col min="4" max="4" width="25" style="237" customWidth="1"/>
    <col min="5" max="5" width="3.25" style="237" customWidth="1"/>
    <col min="6" max="6" width="25" style="237" customWidth="1"/>
    <col min="7" max="7" width="3.25" style="237" customWidth="1"/>
    <col min="8" max="8" width="25" style="237" customWidth="1"/>
    <col min="9" max="9" width="3.25"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535</v>
      </c>
    </row>
    <row r="3" spans="1:21" s="41" customFormat="1" ht="105" x14ac:dyDescent="0.35">
      <c r="A3" s="271" t="s">
        <v>536</v>
      </c>
      <c r="B3" s="58" t="s">
        <v>537</v>
      </c>
      <c r="D3" s="10" t="s">
        <v>94</v>
      </c>
      <c r="F3" s="59"/>
      <c r="H3" s="59"/>
      <c r="J3" s="50"/>
      <c r="L3" s="50"/>
      <c r="N3" s="40"/>
      <c r="P3" s="40"/>
      <c r="R3" s="40"/>
      <c r="T3" s="40"/>
    </row>
    <row r="4" spans="1:21" s="39" customFormat="1" ht="19" x14ac:dyDescent="0.35">
      <c r="A4" s="69"/>
      <c r="B4" s="48"/>
      <c r="D4" s="48"/>
      <c r="F4" s="48"/>
      <c r="H4" s="48"/>
      <c r="J4" s="49"/>
      <c r="L4" s="41"/>
      <c r="N4" s="49"/>
      <c r="P4" s="49"/>
      <c r="R4" s="49"/>
      <c r="T4" s="49"/>
    </row>
    <row r="5" spans="1:21" s="54" customFormat="1" ht="76" x14ac:dyDescent="0.35">
      <c r="A5" s="68"/>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69"/>
      <c r="B6" s="48"/>
      <c r="D6" s="48"/>
      <c r="F6" s="48"/>
      <c r="H6" s="48"/>
      <c r="J6" s="49"/>
      <c r="N6" s="49"/>
      <c r="P6" s="49"/>
      <c r="R6" s="49"/>
      <c r="T6" s="49"/>
    </row>
    <row r="7" spans="1:21" s="9" customFormat="1" ht="45" x14ac:dyDescent="0.35">
      <c r="A7" s="70"/>
      <c r="B7" s="67" t="s">
        <v>538</v>
      </c>
      <c r="D7" s="10" t="s">
        <v>580</v>
      </c>
      <c r="F7" s="10" t="s">
        <v>832</v>
      </c>
      <c r="G7" s="39"/>
      <c r="H7" s="10" t="s">
        <v>861</v>
      </c>
      <c r="I7" s="39"/>
      <c r="J7" s="417"/>
      <c r="K7" s="39"/>
      <c r="L7" s="50"/>
      <c r="M7" s="39"/>
      <c r="N7" s="40"/>
      <c r="O7" s="39"/>
      <c r="P7" s="40"/>
      <c r="Q7" s="39"/>
      <c r="R7" s="40"/>
      <c r="S7" s="39"/>
      <c r="T7" s="40"/>
      <c r="U7" s="39"/>
    </row>
    <row r="8" spans="1:21" s="9" customFormat="1" ht="45" x14ac:dyDescent="0.35">
      <c r="A8" s="70"/>
      <c r="B8" s="55" t="s">
        <v>539</v>
      </c>
      <c r="D8" s="318">
        <v>9921721000000</v>
      </c>
      <c r="F8" s="10" t="s">
        <v>566</v>
      </c>
      <c r="G8" s="41"/>
      <c r="H8" s="10" t="s">
        <v>781</v>
      </c>
      <c r="I8" s="41"/>
      <c r="J8" s="418"/>
      <c r="K8" s="41"/>
      <c r="L8" s="50"/>
      <c r="M8" s="41"/>
      <c r="N8" s="40"/>
      <c r="O8" s="41"/>
      <c r="P8" s="40"/>
      <c r="Q8" s="41"/>
      <c r="R8" s="40"/>
      <c r="S8" s="41"/>
      <c r="T8" s="40"/>
      <c r="U8" s="41"/>
    </row>
    <row r="9" spans="1:21" s="9" customFormat="1" ht="30" x14ac:dyDescent="0.35">
      <c r="A9" s="70"/>
      <c r="B9" s="23" t="s">
        <v>540</v>
      </c>
      <c r="D9" s="336" t="s">
        <v>783</v>
      </c>
      <c r="F9" s="10" t="s">
        <v>566</v>
      </c>
      <c r="G9" s="39"/>
      <c r="H9" s="10" t="s">
        <v>862</v>
      </c>
      <c r="I9" s="39"/>
      <c r="J9" s="418"/>
      <c r="K9" s="39"/>
      <c r="L9" s="50"/>
      <c r="M9" s="39"/>
      <c r="N9" s="40"/>
      <c r="O9" s="39"/>
      <c r="P9" s="40"/>
      <c r="Q9" s="39"/>
      <c r="R9" s="40"/>
      <c r="S9" s="39"/>
      <c r="T9" s="40"/>
      <c r="U9" s="39"/>
    </row>
    <row r="10" spans="1:21" s="9" customFormat="1" ht="30" x14ac:dyDescent="0.35">
      <c r="A10" s="70"/>
      <c r="B10" s="64" t="s">
        <v>541</v>
      </c>
      <c r="D10" s="319">
        <v>106632300000000</v>
      </c>
      <c r="F10" s="10" t="s">
        <v>566</v>
      </c>
      <c r="G10" s="41"/>
      <c r="H10" s="10" t="s">
        <v>784</v>
      </c>
      <c r="I10" s="41"/>
      <c r="J10" s="418"/>
      <c r="K10" s="41"/>
      <c r="L10" s="50"/>
      <c r="M10" s="41"/>
      <c r="N10" s="40"/>
      <c r="O10" s="41"/>
      <c r="P10" s="40"/>
      <c r="Q10" s="41"/>
      <c r="R10" s="40"/>
      <c r="S10" s="41"/>
      <c r="T10" s="40"/>
      <c r="U10" s="41"/>
    </row>
    <row r="11" spans="1:21" s="9" customFormat="1" ht="30" x14ac:dyDescent="0.35">
      <c r="A11" s="70"/>
      <c r="B11" s="64" t="s">
        <v>542</v>
      </c>
      <c r="D11" s="10" t="s">
        <v>785</v>
      </c>
      <c r="F11" s="10" t="s">
        <v>566</v>
      </c>
      <c r="G11" s="39"/>
      <c r="H11" s="10" t="s">
        <v>786</v>
      </c>
      <c r="I11" s="39"/>
      <c r="J11" s="418"/>
      <c r="K11" s="39"/>
      <c r="L11" s="50"/>
      <c r="M11" s="39"/>
      <c r="N11" s="40"/>
      <c r="O11" s="39"/>
      <c r="P11" s="40"/>
      <c r="Q11" s="39"/>
      <c r="R11" s="40"/>
      <c r="S11" s="39"/>
      <c r="T11" s="40"/>
      <c r="U11" s="39"/>
    </row>
    <row r="12" spans="1:21" s="9" customFormat="1" ht="62" x14ac:dyDescent="0.4">
      <c r="A12" s="70"/>
      <c r="B12" s="64" t="s">
        <v>543</v>
      </c>
      <c r="D12" s="10" t="s">
        <v>583</v>
      </c>
      <c r="F12" s="351" t="s">
        <v>577</v>
      </c>
      <c r="G12" s="240"/>
      <c r="H12" s="10" t="s">
        <v>863</v>
      </c>
      <c r="I12" s="240"/>
      <c r="J12" s="418"/>
      <c r="K12" s="240"/>
      <c r="L12" s="50"/>
      <c r="M12" s="240"/>
      <c r="N12" s="40"/>
      <c r="O12" s="240"/>
      <c r="P12" s="40"/>
      <c r="Q12" s="240"/>
      <c r="R12" s="40"/>
      <c r="S12" s="240"/>
      <c r="T12" s="40"/>
      <c r="U12" s="240"/>
    </row>
    <row r="13" spans="1:21" s="9" customFormat="1" ht="30" x14ac:dyDescent="0.4">
      <c r="A13" s="70"/>
      <c r="B13" s="64" t="s">
        <v>544</v>
      </c>
      <c r="D13" s="318">
        <v>5591696930432.9502</v>
      </c>
      <c r="F13" s="10" t="s">
        <v>566</v>
      </c>
      <c r="G13" s="240"/>
      <c r="H13" s="10" t="s">
        <v>787</v>
      </c>
      <c r="I13" s="240"/>
      <c r="J13" s="418"/>
      <c r="K13" s="240"/>
      <c r="L13" s="50"/>
      <c r="M13" s="240"/>
      <c r="N13" s="40"/>
      <c r="O13" s="240"/>
      <c r="P13" s="40"/>
      <c r="Q13" s="240"/>
      <c r="R13" s="40"/>
      <c r="S13" s="240"/>
      <c r="T13" s="40"/>
      <c r="U13" s="240"/>
    </row>
    <row r="14" spans="1:21" s="9" customFormat="1" ht="60" x14ac:dyDescent="0.4">
      <c r="A14" s="70"/>
      <c r="B14" s="64" t="s">
        <v>545</v>
      </c>
      <c r="D14" s="10" t="s">
        <v>865</v>
      </c>
      <c r="F14" s="10" t="s">
        <v>864</v>
      </c>
      <c r="G14" s="240"/>
      <c r="H14" s="10" t="s">
        <v>212</v>
      </c>
      <c r="I14" s="240"/>
      <c r="J14" s="418"/>
      <c r="K14" s="240"/>
      <c r="L14" s="50"/>
      <c r="M14" s="240"/>
      <c r="N14" s="40"/>
      <c r="O14" s="240"/>
      <c r="P14" s="40"/>
      <c r="Q14" s="240"/>
      <c r="R14" s="40"/>
      <c r="S14" s="240"/>
      <c r="T14" s="40"/>
      <c r="U14" s="240"/>
    </row>
    <row r="15" spans="1:21" s="9" customFormat="1" ht="39" customHeight="1" x14ac:dyDescent="0.4">
      <c r="A15" s="70"/>
      <c r="B15" s="64" t="s">
        <v>546</v>
      </c>
      <c r="D15" s="10"/>
      <c r="F15" s="351" t="s">
        <v>866</v>
      </c>
      <c r="G15" s="240"/>
      <c r="H15" s="10"/>
      <c r="I15" s="240"/>
      <c r="J15" s="418"/>
      <c r="K15" s="240"/>
      <c r="L15" s="50"/>
      <c r="M15" s="240"/>
      <c r="N15" s="40"/>
      <c r="O15" s="240"/>
      <c r="P15" s="40"/>
      <c r="Q15" s="240"/>
      <c r="R15" s="40"/>
      <c r="S15" s="240"/>
      <c r="T15" s="40"/>
      <c r="U15" s="240"/>
    </row>
    <row r="16" spans="1:21" s="9" customFormat="1" ht="39" customHeight="1" x14ac:dyDescent="0.4">
      <c r="A16" s="70"/>
      <c r="B16" s="64"/>
      <c r="D16" s="10"/>
      <c r="F16" s="10" t="s">
        <v>832</v>
      </c>
      <c r="G16" s="240"/>
      <c r="H16" s="10" t="s">
        <v>867</v>
      </c>
      <c r="I16" s="240"/>
      <c r="J16" s="418"/>
      <c r="K16" s="240"/>
      <c r="L16" s="50"/>
      <c r="M16" s="240"/>
      <c r="N16" s="40"/>
      <c r="O16" s="240"/>
      <c r="P16" s="40"/>
      <c r="Q16" s="240"/>
      <c r="R16" s="40"/>
      <c r="S16" s="240"/>
      <c r="T16" s="40"/>
      <c r="U16" s="240"/>
    </row>
    <row r="17" spans="1:21" s="9" customFormat="1" ht="40" customHeight="1" x14ac:dyDescent="0.4">
      <c r="A17" s="70"/>
      <c r="B17" s="64" t="s">
        <v>547</v>
      </c>
      <c r="D17" s="10"/>
      <c r="F17" s="10" t="s">
        <v>866</v>
      </c>
      <c r="G17" s="240"/>
      <c r="H17" s="10"/>
      <c r="I17" s="240"/>
      <c r="J17" s="418"/>
      <c r="K17" s="240"/>
      <c r="L17" s="50"/>
      <c r="M17" s="240"/>
      <c r="N17" s="40"/>
      <c r="O17" s="240"/>
      <c r="P17" s="40"/>
      <c r="Q17" s="240"/>
      <c r="R17" s="40"/>
      <c r="S17" s="240"/>
      <c r="T17" s="40"/>
      <c r="U17" s="240"/>
    </row>
    <row r="18" spans="1:21" s="9" customFormat="1" ht="30" x14ac:dyDescent="0.4">
      <c r="A18" s="70"/>
      <c r="B18" s="64" t="s">
        <v>548</v>
      </c>
      <c r="D18" s="320">
        <v>332468</v>
      </c>
      <c r="F18" s="10" t="s">
        <v>832</v>
      </c>
      <c r="G18" s="240"/>
      <c r="H18" s="10" t="s">
        <v>781</v>
      </c>
      <c r="I18" s="240"/>
      <c r="J18" s="418"/>
      <c r="K18" s="240"/>
      <c r="L18" s="50"/>
      <c r="M18" s="240"/>
      <c r="N18" s="40"/>
      <c r="O18" s="240"/>
      <c r="P18" s="40"/>
      <c r="Q18" s="240"/>
      <c r="R18" s="40"/>
      <c r="S18" s="240"/>
      <c r="T18" s="40"/>
      <c r="U18" s="240"/>
    </row>
    <row r="19" spans="1:21" s="9" customFormat="1" ht="30" x14ac:dyDescent="0.4">
      <c r="A19" s="70"/>
      <c r="B19" s="64" t="s">
        <v>549</v>
      </c>
      <c r="D19" s="388">
        <v>6680166</v>
      </c>
      <c r="F19" s="10" t="s">
        <v>832</v>
      </c>
      <c r="G19" s="240"/>
      <c r="H19" s="10" t="s">
        <v>781</v>
      </c>
      <c r="I19" s="240"/>
      <c r="J19" s="418"/>
      <c r="K19" s="240"/>
      <c r="L19" s="50"/>
      <c r="M19" s="240"/>
      <c r="N19" s="40"/>
      <c r="O19" s="240"/>
      <c r="P19" s="40"/>
      <c r="Q19" s="240"/>
      <c r="R19" s="40"/>
      <c r="S19" s="240"/>
      <c r="T19" s="40"/>
      <c r="U19" s="240"/>
    </row>
    <row r="20" spans="1:21" s="9" customFormat="1" ht="62" x14ac:dyDescent="0.4">
      <c r="A20" s="70"/>
      <c r="B20" s="64" t="s">
        <v>550</v>
      </c>
      <c r="D20" s="10" t="s">
        <v>868</v>
      </c>
      <c r="F20" s="351" t="s">
        <v>866</v>
      </c>
      <c r="G20" s="240"/>
      <c r="H20" s="10"/>
      <c r="I20" s="240"/>
      <c r="J20" s="418"/>
      <c r="K20" s="240"/>
      <c r="L20" s="50"/>
      <c r="M20" s="240"/>
      <c r="N20" s="40"/>
      <c r="O20" s="240"/>
      <c r="P20" s="40"/>
      <c r="Q20" s="240"/>
      <c r="R20" s="40"/>
      <c r="S20" s="240"/>
      <c r="T20" s="40"/>
      <c r="U20" s="240"/>
    </row>
    <row r="21" spans="1:21" s="9" customFormat="1" ht="62" x14ac:dyDescent="0.4">
      <c r="A21" s="70"/>
      <c r="B21" s="64" t="s">
        <v>551</v>
      </c>
      <c r="D21" s="10" t="s">
        <v>868</v>
      </c>
      <c r="F21" s="351" t="s">
        <v>866</v>
      </c>
      <c r="G21" s="240"/>
      <c r="H21" s="10"/>
      <c r="I21" s="240"/>
      <c r="J21" s="418"/>
      <c r="K21" s="240"/>
      <c r="L21" s="50"/>
      <c r="M21" s="240"/>
      <c r="N21" s="40"/>
      <c r="O21" s="240"/>
      <c r="P21" s="40"/>
      <c r="Q21" s="240"/>
      <c r="R21" s="40"/>
      <c r="S21" s="240"/>
      <c r="T21" s="40"/>
      <c r="U21" s="240"/>
    </row>
    <row r="22" spans="1:21" s="9" customFormat="1" ht="62" x14ac:dyDescent="0.35">
      <c r="A22" s="70"/>
      <c r="B22" s="67" t="s">
        <v>552</v>
      </c>
      <c r="D22" s="10" t="s">
        <v>782</v>
      </c>
      <c r="F22" s="351" t="s">
        <v>577</v>
      </c>
      <c r="G22" s="39"/>
      <c r="H22" s="10" t="s">
        <v>804</v>
      </c>
      <c r="I22" s="39"/>
      <c r="J22" s="419"/>
      <c r="K22" s="39"/>
      <c r="L22" s="50"/>
      <c r="M22" s="39"/>
      <c r="N22" s="40"/>
      <c r="O22" s="39"/>
      <c r="P22" s="40"/>
      <c r="Q22" s="39"/>
      <c r="R22" s="40"/>
      <c r="S22" s="39"/>
      <c r="T22" s="40"/>
      <c r="U22" s="39"/>
    </row>
    <row r="23" spans="1:21" s="239" customFormat="1" x14ac:dyDescent="0.4">
      <c r="A23" s="241"/>
      <c r="L23" s="240"/>
    </row>
    <row r="24" spans="1:21" x14ac:dyDescent="0.4">
      <c r="L24" s="239"/>
    </row>
  </sheetData>
  <mergeCells count="1">
    <mergeCell ref="J7:J22"/>
  </mergeCells>
  <hyperlinks>
    <hyperlink ref="B8" r:id="rId1"/>
    <hyperlink ref="F7" r:id="rId2" display="https://www.teiti.go.tz/storage/app/uploads/public/62b/d78/278/62bd782789fa8959777682.pdf"/>
    <hyperlink ref="F12" r:id="rId3"/>
    <hyperlink ref="F14" r:id="rId4" display="https://www.nbs.go.tz/index.php/sw/machapisho/pato-la-taifa/756-hali-ya-uchumi-wa-taifa-katika-mwaka-2021"/>
    <hyperlink ref="F16" r:id="rId5" display="https://www.teiti.go.tz/storage/app/uploads/public/62b/d78/278/62bd782789fa8959777682.pdf"/>
    <hyperlink ref="F15" r:id="rId6"/>
    <hyperlink ref="F18" r:id="rId7" display="https://www.teiti.go.tz/storage/app/uploads/public/62b/d78/278/62bd782789fa8959777682.pdf"/>
    <hyperlink ref="F19" r:id="rId8" display="https://www.teiti.go.tz/storage/app/uploads/public/62b/d78/278/62bd782789fa8959777682.pdf"/>
    <hyperlink ref="F20" r:id="rId9"/>
    <hyperlink ref="F21" r:id="rId10"/>
    <hyperlink ref="F22" r:id="rId11"/>
  </hyperlinks>
  <pageMargins left="0.7" right="0.7" top="0.75" bottom="0.75" header="0.3" footer="0.3"/>
  <pageSetup paperSize="8" orientation="landscape" horizontalDpi="1200" verticalDpi="1200"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U23"/>
  <sheetViews>
    <sheetView topLeftCell="B19" zoomScale="85" zoomScaleNormal="85" zoomScalePageLayoutView="80" workbookViewId="0">
      <selection activeCell="F8" sqref="F8"/>
    </sheetView>
  </sheetViews>
  <sheetFormatPr defaultColWidth="10.5" defaultRowHeight="16" x14ac:dyDescent="0.4"/>
  <cols>
    <col min="1" max="1" width="14" style="242" customWidth="1"/>
    <col min="2" max="2" width="48" style="237" customWidth="1"/>
    <col min="3" max="3" width="3" style="237" customWidth="1"/>
    <col min="4" max="4" width="28.25" style="237" customWidth="1"/>
    <col min="5" max="5" width="3" style="237" customWidth="1"/>
    <col min="6" max="6" width="40.25" style="237" customWidth="1"/>
    <col min="7" max="7" width="3" style="237" customWidth="1"/>
    <col min="8" max="8" width="35.75" style="237" customWidth="1"/>
    <col min="9" max="9" width="3" style="237" customWidth="1"/>
    <col min="10" max="10" width="39"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49" t="s">
        <v>91</v>
      </c>
    </row>
    <row r="3" spans="1:21" s="41" customFormat="1" ht="75" x14ac:dyDescent="0.35">
      <c r="A3" s="271" t="s">
        <v>92</v>
      </c>
      <c r="B3" s="58" t="s">
        <v>93</v>
      </c>
      <c r="D3" s="10" t="s">
        <v>94</v>
      </c>
      <c r="F3" s="59"/>
      <c r="H3" s="59"/>
      <c r="J3" s="50"/>
      <c r="L3" s="50"/>
      <c r="N3" s="40"/>
      <c r="P3" s="40"/>
      <c r="R3" s="40"/>
      <c r="T3" s="40"/>
    </row>
    <row r="4" spans="1:21" s="41" customFormat="1" ht="15" x14ac:dyDescent="0.35">
      <c r="A4" s="271"/>
      <c r="B4" s="58"/>
      <c r="D4" s="82"/>
      <c r="F4" s="82"/>
      <c r="H4" s="82"/>
      <c r="J4" s="9"/>
      <c r="N4" s="9"/>
      <c r="P4" s="9"/>
      <c r="R4" s="9"/>
      <c r="T4" s="9"/>
    </row>
    <row r="5" spans="1:21" s="54" customFormat="1" ht="76" x14ac:dyDescent="0.35">
      <c r="A5" s="68"/>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69"/>
      <c r="B6" s="48"/>
      <c r="D6" s="48"/>
      <c r="F6" s="48"/>
      <c r="H6" s="48"/>
      <c r="J6" s="49"/>
      <c r="N6" s="49"/>
      <c r="P6" s="49"/>
      <c r="R6" s="49"/>
      <c r="T6" s="49"/>
    </row>
    <row r="7" spans="1:21" s="9" customFormat="1" ht="15" x14ac:dyDescent="0.35">
      <c r="A7" s="415" t="s">
        <v>105</v>
      </c>
      <c r="B7" s="64" t="s">
        <v>106</v>
      </c>
      <c r="D7" s="28"/>
      <c r="F7" s="28"/>
      <c r="H7" s="28"/>
      <c r="K7" s="18"/>
      <c r="L7" s="18"/>
      <c r="M7" s="18"/>
      <c r="N7" s="18"/>
      <c r="O7" s="18"/>
      <c r="P7" s="18"/>
      <c r="Q7" s="18"/>
      <c r="R7" s="18"/>
      <c r="S7" s="18"/>
      <c r="T7" s="18"/>
      <c r="U7" s="18"/>
    </row>
    <row r="8" spans="1:21" s="9" customFormat="1" ht="19" x14ac:dyDescent="0.35">
      <c r="A8" s="416"/>
      <c r="B8" s="65" t="s">
        <v>107</v>
      </c>
      <c r="D8" s="10" t="s">
        <v>567</v>
      </c>
      <c r="F8" s="344" t="s">
        <v>577</v>
      </c>
      <c r="G8" s="91"/>
      <c r="H8" s="90" t="s">
        <v>569</v>
      </c>
      <c r="J8" s="417"/>
      <c r="K8" s="39"/>
      <c r="L8" s="50"/>
      <c r="M8" s="39"/>
      <c r="N8" s="40"/>
      <c r="O8" s="39"/>
      <c r="P8" s="40"/>
      <c r="Q8" s="39"/>
      <c r="R8" s="40"/>
      <c r="S8" s="39"/>
      <c r="T8" s="40"/>
      <c r="U8" s="39"/>
    </row>
    <row r="9" spans="1:21" s="9" customFormat="1" ht="15" x14ac:dyDescent="0.35">
      <c r="A9" s="416"/>
      <c r="B9" s="65" t="s">
        <v>109</v>
      </c>
      <c r="D9" s="10" t="s">
        <v>567</v>
      </c>
      <c r="F9" s="168" t="s">
        <v>577</v>
      </c>
      <c r="H9" s="90" t="s">
        <v>570</v>
      </c>
      <c r="J9" s="418"/>
      <c r="K9" s="41"/>
      <c r="L9" s="50"/>
      <c r="M9" s="41"/>
      <c r="N9" s="40"/>
      <c r="O9" s="41"/>
      <c r="P9" s="40"/>
      <c r="Q9" s="41"/>
      <c r="R9" s="40"/>
      <c r="S9" s="41"/>
      <c r="T9" s="40"/>
      <c r="U9" s="41"/>
    </row>
    <row r="10" spans="1:21" s="9" customFormat="1" ht="19" x14ac:dyDescent="0.35">
      <c r="A10" s="416"/>
      <c r="B10" s="65" t="s">
        <v>110</v>
      </c>
      <c r="D10" s="10" t="s">
        <v>568</v>
      </c>
      <c r="F10" s="168" t="s">
        <v>577</v>
      </c>
      <c r="H10" s="90" t="s">
        <v>575</v>
      </c>
      <c r="J10" s="418"/>
      <c r="K10" s="39"/>
      <c r="L10" s="50"/>
      <c r="M10" s="39"/>
      <c r="N10" s="40"/>
      <c r="O10" s="39"/>
      <c r="P10" s="40"/>
      <c r="Q10" s="39"/>
      <c r="R10" s="40"/>
      <c r="S10" s="39"/>
      <c r="T10" s="40"/>
      <c r="U10" s="39"/>
    </row>
    <row r="11" spans="1:21" s="9" customFormat="1" ht="15" x14ac:dyDescent="0.35">
      <c r="A11" s="416"/>
      <c r="B11" s="65" t="s">
        <v>111</v>
      </c>
      <c r="D11" s="10" t="s">
        <v>568</v>
      </c>
      <c r="F11" s="168" t="s">
        <v>577</v>
      </c>
      <c r="H11" s="90" t="s">
        <v>573</v>
      </c>
      <c r="J11" s="418"/>
      <c r="K11" s="18"/>
      <c r="L11" s="50"/>
      <c r="M11" s="18"/>
      <c r="N11" s="40"/>
      <c r="O11" s="18"/>
      <c r="P11" s="40"/>
      <c r="Q11" s="18"/>
      <c r="R11" s="40"/>
      <c r="S11" s="18"/>
      <c r="T11" s="40"/>
      <c r="U11" s="18"/>
    </row>
    <row r="12" spans="1:21" s="240" customFormat="1" ht="30" x14ac:dyDescent="0.4">
      <c r="A12" s="416"/>
      <c r="B12" s="65" t="s">
        <v>112</v>
      </c>
      <c r="D12" s="347" t="s">
        <v>568</v>
      </c>
      <c r="E12" s="9"/>
      <c r="F12" s="168" t="s">
        <v>577</v>
      </c>
      <c r="H12" s="348" t="s">
        <v>790</v>
      </c>
      <c r="I12" s="9"/>
      <c r="J12" s="418"/>
      <c r="K12" s="18"/>
      <c r="L12" s="50"/>
      <c r="M12" s="18"/>
      <c r="N12" s="40"/>
      <c r="O12" s="18"/>
      <c r="P12" s="40"/>
      <c r="Q12" s="18"/>
      <c r="R12" s="40"/>
      <c r="S12" s="18"/>
      <c r="T12" s="40"/>
      <c r="U12" s="18"/>
    </row>
    <row r="13" spans="1:21" s="240" customFormat="1" x14ac:dyDescent="0.4">
      <c r="A13" s="416"/>
      <c r="B13" s="65" t="s">
        <v>113</v>
      </c>
      <c r="D13" s="347" t="s">
        <v>568</v>
      </c>
      <c r="E13" s="9"/>
      <c r="F13" s="168" t="s">
        <v>577</v>
      </c>
      <c r="H13" s="348" t="s">
        <v>788</v>
      </c>
      <c r="I13" s="9"/>
      <c r="J13" s="419"/>
      <c r="K13" s="18"/>
      <c r="L13" s="50"/>
      <c r="M13" s="18"/>
      <c r="N13" s="40"/>
      <c r="O13" s="18"/>
      <c r="P13" s="40"/>
      <c r="Q13" s="18"/>
      <c r="R13" s="40"/>
      <c r="S13" s="18"/>
      <c r="T13" s="40"/>
      <c r="U13" s="18"/>
    </row>
    <row r="14" spans="1:21" s="240" customFormat="1" ht="16.149999999999999" customHeight="1" x14ac:dyDescent="0.4">
      <c r="A14" s="245"/>
      <c r="B14" s="65"/>
      <c r="N14" s="9"/>
      <c r="P14" s="9"/>
      <c r="R14" s="9"/>
      <c r="T14" s="9"/>
    </row>
    <row r="15" spans="1:21" s="240" customFormat="1" x14ac:dyDescent="0.4">
      <c r="A15" s="415" t="s">
        <v>114</v>
      </c>
      <c r="B15" s="64" t="s">
        <v>106</v>
      </c>
      <c r="C15" s="9"/>
      <c r="D15" s="28"/>
      <c r="E15" s="9"/>
      <c r="F15" s="28"/>
      <c r="G15" s="9"/>
      <c r="H15" s="28"/>
      <c r="I15" s="9"/>
      <c r="J15" s="9"/>
      <c r="N15" s="9"/>
      <c r="P15" s="9"/>
      <c r="R15" s="9"/>
      <c r="T15" s="9"/>
    </row>
    <row r="16" spans="1:21" s="240" customFormat="1" x14ac:dyDescent="0.4">
      <c r="A16" s="416"/>
      <c r="B16" s="65" t="s">
        <v>107</v>
      </c>
      <c r="C16" s="9"/>
      <c r="D16" s="10" t="s">
        <v>567</v>
      </c>
      <c r="E16" s="9"/>
      <c r="F16" s="168" t="s">
        <v>577</v>
      </c>
      <c r="G16" s="9"/>
      <c r="H16" s="90" t="s">
        <v>571</v>
      </c>
      <c r="I16" s="9"/>
      <c r="J16" s="417"/>
      <c r="L16" s="50"/>
      <c r="N16" s="40"/>
      <c r="P16" s="40"/>
      <c r="R16" s="40"/>
      <c r="T16" s="40"/>
    </row>
    <row r="17" spans="1:20" s="240" customFormat="1" x14ac:dyDescent="0.4">
      <c r="A17" s="416"/>
      <c r="B17" s="65" t="s">
        <v>109</v>
      </c>
      <c r="C17" s="9"/>
      <c r="D17" s="10" t="s">
        <v>568</v>
      </c>
      <c r="E17" s="9"/>
      <c r="F17" s="168" t="s">
        <v>577</v>
      </c>
      <c r="G17" s="9"/>
      <c r="H17" s="90" t="s">
        <v>572</v>
      </c>
      <c r="I17" s="9"/>
      <c r="J17" s="418"/>
      <c r="L17" s="50"/>
      <c r="N17" s="40"/>
      <c r="P17" s="40"/>
      <c r="R17" s="40"/>
      <c r="T17" s="40"/>
    </row>
    <row r="18" spans="1:20" s="240" customFormat="1" x14ac:dyDescent="0.4">
      <c r="A18" s="416"/>
      <c r="B18" s="65" t="s">
        <v>110</v>
      </c>
      <c r="C18" s="9"/>
      <c r="D18" s="10" t="s">
        <v>568</v>
      </c>
      <c r="E18" s="9"/>
      <c r="F18" s="168" t="s">
        <v>577</v>
      </c>
      <c r="G18" s="9"/>
      <c r="H18" s="90" t="s">
        <v>576</v>
      </c>
      <c r="I18" s="9"/>
      <c r="J18" s="418"/>
      <c r="L18" s="50"/>
      <c r="N18" s="40"/>
      <c r="P18" s="40"/>
      <c r="R18" s="40"/>
      <c r="T18" s="40"/>
    </row>
    <row r="19" spans="1:20" s="240" customFormat="1" x14ac:dyDescent="0.4">
      <c r="A19" s="416"/>
      <c r="B19" s="65" t="s">
        <v>111</v>
      </c>
      <c r="C19" s="9"/>
      <c r="D19" s="10" t="s">
        <v>568</v>
      </c>
      <c r="E19" s="9"/>
      <c r="F19" s="168" t="s">
        <v>577</v>
      </c>
      <c r="G19" s="9"/>
      <c r="H19" s="90" t="s">
        <v>574</v>
      </c>
      <c r="I19" s="9"/>
      <c r="J19" s="418"/>
      <c r="L19" s="50"/>
      <c r="N19" s="40"/>
      <c r="P19" s="40"/>
      <c r="R19" s="40"/>
      <c r="T19" s="40"/>
    </row>
    <row r="20" spans="1:20" s="240" customFormat="1" x14ac:dyDescent="0.4">
      <c r="A20" s="416"/>
      <c r="B20" s="65" t="s">
        <v>112</v>
      </c>
      <c r="D20" s="10" t="s">
        <v>568</v>
      </c>
      <c r="E20" s="9"/>
      <c r="F20" s="168" t="s">
        <v>577</v>
      </c>
      <c r="H20" s="348" t="s">
        <v>789</v>
      </c>
      <c r="I20" s="9"/>
      <c r="J20" s="418"/>
      <c r="L20" s="50"/>
      <c r="N20" s="40"/>
      <c r="P20" s="40"/>
      <c r="R20" s="40"/>
      <c r="T20" s="40"/>
    </row>
    <row r="21" spans="1:20" s="240" customFormat="1" x14ac:dyDescent="0.4">
      <c r="A21" s="416"/>
      <c r="B21" s="65" t="s">
        <v>113</v>
      </c>
      <c r="D21" s="10" t="s">
        <v>568</v>
      </c>
      <c r="E21" s="9"/>
      <c r="F21" s="168" t="s">
        <v>577</v>
      </c>
      <c r="H21" s="348" t="s">
        <v>576</v>
      </c>
      <c r="I21" s="9"/>
      <c r="J21" s="419"/>
      <c r="L21" s="50"/>
      <c r="N21" s="40"/>
      <c r="P21" s="40"/>
      <c r="R21" s="40"/>
      <c r="T21" s="40"/>
    </row>
    <row r="22" spans="1:20" s="240" customFormat="1" x14ac:dyDescent="0.4">
      <c r="A22" s="245"/>
    </row>
    <row r="23" spans="1:20" s="239" customFormat="1" x14ac:dyDescent="0.4">
      <c r="A23" s="241"/>
    </row>
  </sheetData>
  <mergeCells count="4">
    <mergeCell ref="A7:A13"/>
    <mergeCell ref="A15:A21"/>
    <mergeCell ref="J8:J13"/>
    <mergeCell ref="J16:J21"/>
  </mergeCells>
  <hyperlinks>
    <hyperlink ref="F8" r:id="rId1"/>
  </hyperlinks>
  <pageMargins left="0.70866141732283505" right="0.70866141732283505" top="0.74803149606299202" bottom="0.74803149606299202" header="0.31496062992126" footer="0.31496062992126"/>
  <pageSetup paperSize="8" orientation="landscape"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U14"/>
  <sheetViews>
    <sheetView zoomScaleNormal="100" workbookViewId="0">
      <selection activeCell="F3" sqref="F3"/>
    </sheetView>
  </sheetViews>
  <sheetFormatPr defaultColWidth="10.5" defaultRowHeight="16" x14ac:dyDescent="0.4"/>
  <cols>
    <col min="1" max="1" width="14.25" style="237" customWidth="1"/>
    <col min="2" max="2" width="42.25" style="237" customWidth="1"/>
    <col min="3" max="3" width="3" style="237" customWidth="1"/>
    <col min="4" max="4" width="24" style="237" customWidth="1"/>
    <col min="5" max="5" width="3" style="237" customWidth="1"/>
    <col min="6" max="6" width="22.25" style="237" customWidth="1"/>
    <col min="7" max="7" width="3" style="237" customWidth="1"/>
    <col min="8" max="8" width="22.25"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553</v>
      </c>
    </row>
    <row r="3" spans="1:21" s="41" customFormat="1" ht="105" x14ac:dyDescent="0.35">
      <c r="A3" s="271" t="s">
        <v>554</v>
      </c>
      <c r="B3" s="58" t="s">
        <v>555</v>
      </c>
      <c r="D3" s="10" t="s">
        <v>94</v>
      </c>
      <c r="F3" s="59"/>
      <c r="H3" s="59"/>
      <c r="J3" s="50"/>
      <c r="L3" s="50"/>
      <c r="N3" s="40"/>
      <c r="P3" s="40"/>
      <c r="R3" s="40"/>
      <c r="T3" s="40"/>
    </row>
    <row r="4" spans="1:21" s="39" customFormat="1" ht="19" x14ac:dyDescent="0.35">
      <c r="A4" s="57"/>
      <c r="B4" s="48"/>
      <c r="D4" s="48"/>
      <c r="F4" s="48"/>
      <c r="H4" s="48"/>
      <c r="J4" s="49"/>
      <c r="L4" s="41"/>
      <c r="N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41" customFormat="1" ht="45" x14ac:dyDescent="0.35">
      <c r="A7" s="271" t="s">
        <v>118</v>
      </c>
      <c r="B7" s="58" t="s">
        <v>556</v>
      </c>
      <c r="D7" s="10" t="s">
        <v>582</v>
      </c>
      <c r="F7" s="59"/>
      <c r="H7" s="59"/>
      <c r="J7" s="50"/>
      <c r="L7" s="50"/>
      <c r="N7" s="40"/>
      <c r="O7" s="39"/>
      <c r="P7" s="40"/>
      <c r="Q7" s="39"/>
      <c r="R7" s="40"/>
      <c r="S7" s="39"/>
      <c r="T7" s="40"/>
    </row>
    <row r="8" spans="1:21" s="39" customFormat="1" ht="19" x14ac:dyDescent="0.35">
      <c r="A8" s="57"/>
      <c r="B8" s="48"/>
      <c r="D8" s="48"/>
      <c r="F8" s="48"/>
      <c r="H8" s="48"/>
      <c r="J8" s="49"/>
      <c r="N8" s="49"/>
      <c r="P8" s="49"/>
      <c r="R8" s="49"/>
      <c r="T8" s="49"/>
    </row>
    <row r="9" spans="1:21" s="9" customFormat="1" ht="19" x14ac:dyDescent="0.35">
      <c r="A9" s="14"/>
      <c r="B9" s="64" t="s">
        <v>106</v>
      </c>
      <c r="D9" s="28"/>
      <c r="F9" s="28"/>
      <c r="G9" s="39"/>
      <c r="H9" s="28"/>
      <c r="I9" s="39"/>
      <c r="K9" s="39"/>
      <c r="L9" s="41"/>
      <c r="M9" s="39"/>
      <c r="O9" s="39"/>
      <c r="Q9" s="39"/>
      <c r="S9" s="39"/>
      <c r="U9" s="39"/>
    </row>
    <row r="10" spans="1:21" s="9" customFormat="1" ht="62" x14ac:dyDescent="0.35">
      <c r="A10" s="14"/>
      <c r="B10" s="25" t="s">
        <v>557</v>
      </c>
      <c r="D10" s="10" t="s">
        <v>869</v>
      </c>
      <c r="F10" s="351" t="s">
        <v>577</v>
      </c>
      <c r="G10" s="41"/>
      <c r="H10" s="10" t="s">
        <v>764</v>
      </c>
      <c r="I10" s="41"/>
      <c r="J10" s="417"/>
      <c r="K10" s="41"/>
      <c r="L10" s="50"/>
      <c r="M10" s="41"/>
      <c r="N10" s="40"/>
      <c r="O10" s="41"/>
      <c r="P10" s="40"/>
      <c r="Q10" s="41"/>
      <c r="R10" s="40"/>
      <c r="S10" s="41"/>
      <c r="T10" s="40"/>
      <c r="U10" s="41"/>
    </row>
    <row r="11" spans="1:21" s="9" customFormat="1" ht="15.5" x14ac:dyDescent="0.35">
      <c r="A11" s="14"/>
      <c r="B11" s="25"/>
      <c r="D11" s="10"/>
      <c r="F11" s="351"/>
      <c r="G11" s="41"/>
      <c r="H11" s="10"/>
      <c r="I11" s="41"/>
      <c r="J11" s="484"/>
      <c r="K11" s="41"/>
      <c r="L11" s="50"/>
      <c r="M11" s="41"/>
      <c r="N11" s="40"/>
      <c r="O11" s="41"/>
      <c r="P11" s="40"/>
      <c r="Q11" s="41"/>
      <c r="R11" s="40"/>
      <c r="S11" s="41"/>
      <c r="T11" s="40"/>
      <c r="U11" s="41"/>
    </row>
    <row r="12" spans="1:21" s="9" customFormat="1" ht="60" x14ac:dyDescent="0.35">
      <c r="A12" s="14"/>
      <c r="B12" s="25" t="s">
        <v>558</v>
      </c>
      <c r="D12" s="10" t="s">
        <v>763</v>
      </c>
      <c r="F12" s="351" t="s">
        <v>762</v>
      </c>
      <c r="G12" s="39"/>
      <c r="H12" s="10" t="str">
        <f>IF(F12=[2]Lists!$K$4,"&lt; Input URL to data source &gt;",IF(F12=[2]Lists!$K$5,"&lt; Reference section in EITI Report or URL &gt;",IF(F12=[2]Lists!$K$6,"&lt; Reference evidence of non-applicability &gt;","")))</f>
        <v/>
      </c>
      <c r="I12" s="39"/>
      <c r="J12" s="418"/>
      <c r="K12" s="39"/>
      <c r="L12" s="50"/>
      <c r="M12" s="39"/>
      <c r="N12" s="40"/>
      <c r="O12" s="39"/>
      <c r="P12" s="40"/>
      <c r="Q12" s="39"/>
      <c r="R12" s="40"/>
      <c r="S12" s="39"/>
      <c r="T12" s="40"/>
      <c r="U12" s="39"/>
    </row>
    <row r="13" spans="1:21" s="9" customFormat="1" ht="31" x14ac:dyDescent="0.35">
      <c r="A13" s="14"/>
      <c r="B13" s="25" t="s">
        <v>559</v>
      </c>
      <c r="D13" s="10" t="s">
        <v>763</v>
      </c>
      <c r="F13" s="389" t="s">
        <v>762</v>
      </c>
      <c r="G13" s="41"/>
      <c r="H13" s="10"/>
      <c r="I13" s="41"/>
      <c r="J13" s="419"/>
      <c r="K13" s="41"/>
      <c r="L13" s="50"/>
      <c r="M13" s="41"/>
      <c r="N13" s="40"/>
      <c r="O13" s="41"/>
      <c r="P13" s="40"/>
      <c r="Q13" s="41"/>
      <c r="R13" s="40"/>
      <c r="S13" s="41"/>
      <c r="T13" s="40"/>
      <c r="U13" s="41"/>
    </row>
    <row r="14" spans="1:21" s="239" customFormat="1" ht="60" x14ac:dyDescent="0.4">
      <c r="A14" s="238"/>
      <c r="D14" s="10" t="s">
        <v>568</v>
      </c>
      <c r="F14" s="10" t="s">
        <v>577</v>
      </c>
      <c r="H14" s="10" t="s">
        <v>764</v>
      </c>
    </row>
  </sheetData>
  <mergeCells count="1">
    <mergeCell ref="J10:J13"/>
  </mergeCells>
  <hyperlinks>
    <hyperlink ref="F10" r:id="rId1"/>
    <hyperlink ref="F12" r:id="rId2"/>
    <hyperlink ref="F13" r:id="rId3"/>
    <hyperlink ref="F14" r:id="rId4"/>
  </hyperlinks>
  <pageMargins left="0.7" right="0.7" top="0.75" bottom="0.75" header="0.3" footer="0.3"/>
  <pageSetup paperSize="8" orientation="landscape" horizontalDpi="1200" verticalDpi="1200" r:id="rId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5" defaultRowHeight="15.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U61"/>
  <sheetViews>
    <sheetView topLeftCell="A10" zoomScale="70" zoomScaleNormal="70" workbookViewId="0">
      <selection activeCell="J10" sqref="J10:J23"/>
    </sheetView>
  </sheetViews>
  <sheetFormatPr defaultColWidth="10.5" defaultRowHeight="16" x14ac:dyDescent="0.4"/>
  <cols>
    <col min="1" max="1" width="13" style="242" customWidth="1"/>
    <col min="2" max="2" width="69" style="247" customWidth="1"/>
    <col min="3" max="3" width="3.5" style="237" customWidth="1"/>
    <col min="4" max="4" width="29" style="237" customWidth="1"/>
    <col min="5" max="5" width="3.5" style="237" customWidth="1"/>
    <col min="6" max="6" width="20.5" style="237" customWidth="1"/>
    <col min="7" max="7" width="3.5" style="237" customWidth="1"/>
    <col min="8" max="8" width="20.5" style="237" customWidth="1"/>
    <col min="9" max="9" width="3.5" style="237" customWidth="1"/>
    <col min="10" max="10" width="44" style="237" customWidth="1"/>
    <col min="11" max="11" width="3" style="237" customWidth="1"/>
    <col min="12" max="12" width="36.25" style="237" customWidth="1"/>
    <col min="13" max="13" width="4.25"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49" t="s">
        <v>115</v>
      </c>
    </row>
    <row r="3" spans="1:21" s="41" customFormat="1" ht="75" x14ac:dyDescent="0.35">
      <c r="A3" s="271" t="s">
        <v>116</v>
      </c>
      <c r="B3" s="295" t="s">
        <v>117</v>
      </c>
      <c r="D3" s="10" t="s">
        <v>94</v>
      </c>
      <c r="F3" s="59"/>
      <c r="H3" s="59"/>
      <c r="J3" s="50"/>
      <c r="L3" s="50"/>
      <c r="N3" s="40"/>
      <c r="P3" s="40"/>
      <c r="R3" s="40"/>
      <c r="T3" s="40"/>
    </row>
    <row r="4" spans="1:21" s="39" customFormat="1" ht="19" x14ac:dyDescent="0.35">
      <c r="A4" s="69"/>
      <c r="B4" s="48"/>
      <c r="D4" s="48"/>
      <c r="F4" s="48"/>
      <c r="H4" s="48"/>
      <c r="J4" s="49"/>
      <c r="L4" s="41"/>
      <c r="M4" s="41"/>
      <c r="N4" s="49"/>
      <c r="P4" s="49"/>
      <c r="R4" s="49"/>
      <c r="T4" s="49"/>
    </row>
    <row r="5" spans="1:21" s="46" customFormat="1" ht="76" x14ac:dyDescent="0.35">
      <c r="A5" s="83"/>
      <c r="B5" s="84" t="s">
        <v>95</v>
      </c>
      <c r="D5" s="84" t="s">
        <v>96</v>
      </c>
      <c r="F5" s="84" t="s">
        <v>97</v>
      </c>
      <c r="H5" s="84" t="s">
        <v>98</v>
      </c>
      <c r="I5" s="54"/>
      <c r="J5" s="47" t="s">
        <v>99</v>
      </c>
      <c r="L5" s="47" t="s">
        <v>100</v>
      </c>
      <c r="N5" s="47" t="s">
        <v>101</v>
      </c>
      <c r="P5" s="47" t="s">
        <v>102</v>
      </c>
      <c r="R5" s="47" t="s">
        <v>103</v>
      </c>
      <c r="T5" s="47" t="s">
        <v>104</v>
      </c>
    </row>
    <row r="6" spans="1:21" s="39" customFormat="1" ht="19" x14ac:dyDescent="0.35">
      <c r="A6" s="69"/>
      <c r="B6" s="48"/>
      <c r="D6" s="48"/>
      <c r="F6" s="48"/>
      <c r="H6" s="48"/>
      <c r="J6" s="49"/>
      <c r="N6" s="49"/>
      <c r="P6" s="49"/>
      <c r="R6" s="49"/>
      <c r="T6" s="49"/>
    </row>
    <row r="7" spans="1:21" s="41" customFormat="1" ht="45" x14ac:dyDescent="0.35">
      <c r="A7" s="271" t="s">
        <v>118</v>
      </c>
      <c r="B7" s="58" t="s">
        <v>119</v>
      </c>
      <c r="D7" s="10" t="s">
        <v>582</v>
      </c>
      <c r="F7" s="59"/>
      <c r="H7" s="59"/>
      <c r="J7" s="50"/>
      <c r="L7" s="50"/>
      <c r="M7" s="18"/>
      <c r="N7" s="40"/>
      <c r="P7" s="40"/>
    </row>
    <row r="8" spans="1:21" s="39" customFormat="1" ht="19" x14ac:dyDescent="0.35">
      <c r="A8" s="69"/>
      <c r="B8" s="48"/>
      <c r="D8" s="48"/>
      <c r="F8" s="48"/>
      <c r="H8" s="48"/>
      <c r="J8" s="49"/>
      <c r="N8" s="49"/>
      <c r="P8" s="49"/>
    </row>
    <row r="9" spans="1:21" s="18" customFormat="1" ht="19" x14ac:dyDescent="0.35">
      <c r="A9" s="420" t="s">
        <v>105</v>
      </c>
      <c r="B9" s="85" t="s">
        <v>106</v>
      </c>
      <c r="D9" s="28"/>
      <c r="F9" s="85"/>
      <c r="H9" s="28"/>
      <c r="L9" s="41"/>
      <c r="M9" s="41"/>
      <c r="N9" s="40"/>
      <c r="O9" s="39"/>
      <c r="P9" s="40"/>
      <c r="Q9" s="39"/>
      <c r="R9" s="40"/>
      <c r="S9" s="39"/>
      <c r="T9" s="40"/>
    </row>
    <row r="10" spans="1:21" s="18" customFormat="1" ht="30" x14ac:dyDescent="0.35">
      <c r="A10" s="420"/>
      <c r="B10" s="86" t="s">
        <v>121</v>
      </c>
      <c r="D10" s="10" t="s">
        <v>601</v>
      </c>
      <c r="F10" s="321" t="s">
        <v>594</v>
      </c>
      <c r="H10" s="10" t="s">
        <v>824</v>
      </c>
      <c r="J10" s="422"/>
      <c r="K10" s="39"/>
      <c r="L10" s="50"/>
      <c r="M10" s="39"/>
      <c r="N10" s="40"/>
      <c r="O10" s="39"/>
      <c r="P10" s="40"/>
      <c r="Q10" s="39"/>
      <c r="R10" s="40"/>
      <c r="S10" s="39"/>
      <c r="T10" s="40"/>
      <c r="U10" s="39"/>
    </row>
    <row r="11" spans="1:21" s="18" customFormat="1" ht="19" x14ac:dyDescent="0.35">
      <c r="A11" s="420"/>
      <c r="B11" s="86"/>
      <c r="D11" s="10" t="s">
        <v>601</v>
      </c>
      <c r="F11" s="321" t="s">
        <v>595</v>
      </c>
      <c r="H11" s="10"/>
      <c r="J11" s="423"/>
      <c r="K11" s="39"/>
      <c r="L11" s="50"/>
      <c r="M11" s="39"/>
      <c r="N11" s="40"/>
      <c r="O11" s="39"/>
      <c r="P11" s="40"/>
      <c r="Q11" s="39"/>
      <c r="R11" s="40"/>
      <c r="S11" s="39"/>
      <c r="T11" s="40"/>
      <c r="U11" s="39"/>
    </row>
    <row r="12" spans="1:21" s="18" customFormat="1" ht="19" x14ac:dyDescent="0.35">
      <c r="A12" s="420"/>
      <c r="B12" s="86"/>
      <c r="D12" s="10" t="s">
        <v>601</v>
      </c>
      <c r="F12" s="321" t="s">
        <v>596</v>
      </c>
      <c r="H12" s="10"/>
      <c r="J12" s="423"/>
      <c r="K12" s="39"/>
      <c r="L12" s="50"/>
      <c r="M12" s="39"/>
      <c r="N12" s="40"/>
      <c r="O12" s="39"/>
      <c r="P12" s="40"/>
      <c r="Q12" s="39"/>
      <c r="R12" s="40"/>
      <c r="S12" s="39"/>
      <c r="T12" s="40"/>
      <c r="U12" s="39"/>
    </row>
    <row r="13" spans="1:21" s="18" customFormat="1" ht="19" x14ac:dyDescent="0.35">
      <c r="A13" s="420"/>
      <c r="B13" s="86"/>
      <c r="D13" s="10" t="s">
        <v>601</v>
      </c>
      <c r="F13" s="321" t="s">
        <v>597</v>
      </c>
      <c r="H13" s="10"/>
      <c r="J13" s="423"/>
      <c r="K13" s="39"/>
      <c r="L13" s="50"/>
      <c r="M13" s="39"/>
      <c r="N13" s="40"/>
      <c r="O13" s="39"/>
      <c r="P13" s="40"/>
      <c r="Q13" s="39"/>
      <c r="R13" s="40"/>
      <c r="S13" s="39"/>
      <c r="T13" s="40"/>
      <c r="U13" s="39"/>
    </row>
    <row r="14" spans="1:21" s="18" customFormat="1" ht="19" x14ac:dyDescent="0.35">
      <c r="A14" s="420"/>
      <c r="B14" s="86"/>
      <c r="D14" s="10" t="s">
        <v>601</v>
      </c>
      <c r="F14" s="321" t="s">
        <v>598</v>
      </c>
      <c r="H14" s="10"/>
      <c r="J14" s="423"/>
      <c r="K14" s="39"/>
      <c r="L14" s="50"/>
      <c r="M14" s="39"/>
      <c r="N14" s="40"/>
      <c r="O14" s="39"/>
      <c r="P14" s="40"/>
      <c r="Q14" s="39"/>
      <c r="R14" s="40"/>
      <c r="S14" s="39"/>
      <c r="T14" s="40"/>
      <c r="U14" s="39"/>
    </row>
    <row r="15" spans="1:21" s="18" customFormat="1" ht="15.5" x14ac:dyDescent="0.35">
      <c r="A15" s="421"/>
      <c r="B15" s="85" t="s">
        <v>122</v>
      </c>
      <c r="D15" s="10" t="s">
        <v>601</v>
      </c>
      <c r="F15" s="322"/>
      <c r="H15" s="90" t="s">
        <v>792</v>
      </c>
      <c r="J15" s="424"/>
      <c r="K15" s="41"/>
      <c r="L15" s="50"/>
      <c r="N15" s="40"/>
      <c r="O15" s="41"/>
      <c r="P15" s="40"/>
      <c r="Q15" s="41"/>
      <c r="R15" s="40"/>
      <c r="S15" s="41"/>
      <c r="T15" s="40"/>
      <c r="U15" s="41"/>
    </row>
    <row r="16" spans="1:21" s="18" customFormat="1" ht="19" x14ac:dyDescent="0.35">
      <c r="A16" s="421"/>
      <c r="B16" s="85" t="s">
        <v>123</v>
      </c>
      <c r="D16" s="10" t="s">
        <v>601</v>
      </c>
      <c r="F16" s="322"/>
      <c r="H16" s="90" t="s">
        <v>793</v>
      </c>
      <c r="J16" s="424"/>
      <c r="K16" s="39"/>
      <c r="L16" s="50"/>
      <c r="N16" s="40"/>
      <c r="O16" s="39"/>
      <c r="P16" s="40"/>
      <c r="Q16" s="39"/>
      <c r="R16" s="40"/>
      <c r="S16" s="39"/>
      <c r="T16" s="40"/>
      <c r="U16" s="39"/>
    </row>
    <row r="17" spans="1:21" s="18" customFormat="1" ht="30" x14ac:dyDescent="0.35">
      <c r="A17" s="421"/>
      <c r="B17" s="87" t="s">
        <v>124</v>
      </c>
      <c r="D17" s="10" t="s">
        <v>601</v>
      </c>
      <c r="F17" s="322"/>
      <c r="H17" s="90" t="s">
        <v>791</v>
      </c>
      <c r="J17" s="424"/>
      <c r="L17" s="50"/>
      <c r="N17" s="40"/>
      <c r="P17" s="40"/>
      <c r="R17" s="40"/>
      <c r="T17" s="40"/>
    </row>
    <row r="18" spans="1:21" s="18" customFormat="1" x14ac:dyDescent="0.4">
      <c r="A18" s="421"/>
      <c r="B18" s="88" t="s">
        <v>125</v>
      </c>
      <c r="D18" s="10" t="s">
        <v>601</v>
      </c>
      <c r="F18" s="322"/>
      <c r="H18" s="90" t="s">
        <v>825</v>
      </c>
      <c r="J18" s="424"/>
      <c r="L18" s="50"/>
      <c r="M18" s="240"/>
      <c r="N18" s="40"/>
      <c r="P18" s="40"/>
      <c r="R18" s="40"/>
      <c r="T18" s="40"/>
    </row>
    <row r="19" spans="1:21" s="18" customFormat="1" x14ac:dyDescent="0.4">
      <c r="A19" s="421"/>
      <c r="B19" s="87" t="s">
        <v>126</v>
      </c>
      <c r="D19" s="10" t="s">
        <v>601</v>
      </c>
      <c r="F19" s="322"/>
      <c r="H19" s="90" t="s">
        <v>604</v>
      </c>
      <c r="J19" s="424"/>
      <c r="L19" s="50"/>
      <c r="M19" s="240"/>
      <c r="N19" s="40"/>
      <c r="P19" s="40"/>
      <c r="R19" s="40"/>
      <c r="T19" s="40"/>
    </row>
    <row r="20" spans="1:21" s="18" customFormat="1" x14ac:dyDescent="0.4">
      <c r="A20" s="421"/>
      <c r="B20" s="85" t="s">
        <v>127</v>
      </c>
      <c r="D20" s="10" t="s">
        <v>601</v>
      </c>
      <c r="F20" s="322"/>
      <c r="H20" s="90" t="s">
        <v>605</v>
      </c>
      <c r="J20" s="424"/>
      <c r="K20" s="240"/>
      <c r="L20" s="50"/>
      <c r="M20" s="240"/>
      <c r="N20" s="40"/>
      <c r="O20" s="240"/>
      <c r="P20" s="40"/>
      <c r="Q20" s="240"/>
      <c r="R20" s="40"/>
      <c r="S20" s="240"/>
      <c r="T20" s="40"/>
      <c r="U20" s="240"/>
    </row>
    <row r="21" spans="1:21" s="18" customFormat="1" x14ac:dyDescent="0.4">
      <c r="A21" s="421"/>
      <c r="B21" s="85" t="s">
        <v>123</v>
      </c>
      <c r="D21" s="10" t="s">
        <v>601</v>
      </c>
      <c r="F21" s="322"/>
      <c r="H21" s="90" t="s">
        <v>605</v>
      </c>
      <c r="J21" s="424"/>
      <c r="K21" s="240"/>
      <c r="L21" s="50"/>
      <c r="M21" s="240"/>
      <c r="N21" s="40"/>
      <c r="O21" s="240"/>
      <c r="P21" s="40"/>
      <c r="Q21" s="240"/>
      <c r="R21" s="40"/>
      <c r="S21" s="240"/>
      <c r="T21" s="40"/>
      <c r="U21" s="240"/>
    </row>
    <row r="22" spans="1:21" s="18" customFormat="1" ht="30" x14ac:dyDescent="0.4">
      <c r="A22" s="421"/>
      <c r="B22" s="87" t="s">
        <v>128</v>
      </c>
      <c r="D22" s="10" t="s">
        <v>601</v>
      </c>
      <c r="F22" s="322"/>
      <c r="H22" s="90" t="s">
        <v>603</v>
      </c>
      <c r="J22" s="424"/>
      <c r="K22" s="240"/>
      <c r="L22" s="50"/>
      <c r="M22" s="240"/>
      <c r="N22" s="40"/>
      <c r="O22" s="240"/>
      <c r="P22" s="40"/>
      <c r="Q22" s="240"/>
      <c r="R22" s="40"/>
      <c r="S22" s="240"/>
      <c r="T22" s="40"/>
      <c r="U22" s="240"/>
    </row>
    <row r="23" spans="1:21" s="18" customFormat="1" x14ac:dyDescent="0.4">
      <c r="A23" s="421"/>
      <c r="B23" s="85" t="s">
        <v>129</v>
      </c>
      <c r="D23" s="10" t="s">
        <v>601</v>
      </c>
      <c r="F23" s="10" t="s">
        <v>296</v>
      </c>
      <c r="H23" s="10" t="s">
        <v>296</v>
      </c>
      <c r="J23" s="425"/>
      <c r="K23" s="240"/>
      <c r="L23" s="50"/>
      <c r="M23" s="240"/>
      <c r="N23" s="40"/>
      <c r="O23" s="240"/>
      <c r="P23" s="40"/>
      <c r="Q23" s="240"/>
      <c r="R23" s="40"/>
      <c r="S23" s="240"/>
      <c r="T23" s="40"/>
      <c r="U23" s="240"/>
    </row>
    <row r="24" spans="1:21" s="250" customFormat="1" ht="81.650000000000006" customHeight="1" x14ac:dyDescent="0.4">
      <c r="A24" s="251"/>
      <c r="B24" s="250" t="s">
        <v>130</v>
      </c>
      <c r="K24" s="240"/>
      <c r="L24" s="240"/>
      <c r="M24" s="240"/>
      <c r="N24" s="9"/>
      <c r="O24" s="240"/>
      <c r="P24" s="9"/>
      <c r="Q24" s="240"/>
      <c r="R24" s="9"/>
      <c r="S24" s="240"/>
      <c r="T24" s="9"/>
      <c r="U24" s="240"/>
    </row>
    <row r="25" spans="1:21" s="250" customFormat="1" x14ac:dyDescent="0.4">
      <c r="A25" s="420" t="s">
        <v>114</v>
      </c>
      <c r="B25" s="85" t="s">
        <v>106</v>
      </c>
      <c r="C25" s="18"/>
      <c r="D25" s="28"/>
      <c r="E25" s="18"/>
      <c r="F25" s="28"/>
      <c r="G25" s="18"/>
      <c r="H25" s="28"/>
      <c r="I25" s="18"/>
      <c r="J25" s="38"/>
      <c r="K25" s="240"/>
      <c r="L25" s="50"/>
      <c r="M25" s="240"/>
      <c r="N25" s="40"/>
      <c r="O25" s="240"/>
      <c r="P25" s="40"/>
      <c r="Q25" s="240"/>
      <c r="R25" s="40"/>
      <c r="S25" s="240"/>
      <c r="T25" s="40"/>
      <c r="U25" s="240"/>
    </row>
    <row r="26" spans="1:21" s="250" customFormat="1" x14ac:dyDescent="0.4">
      <c r="A26" s="420"/>
      <c r="B26" s="86" t="s">
        <v>121</v>
      </c>
      <c r="C26" s="18"/>
      <c r="D26" s="10" t="s">
        <v>601</v>
      </c>
      <c r="E26" s="18"/>
      <c r="F26" s="10"/>
      <c r="G26" s="18"/>
      <c r="H26" s="10"/>
      <c r="I26" s="18"/>
      <c r="J26" s="38"/>
      <c r="K26" s="240"/>
      <c r="L26" s="50"/>
      <c r="M26" s="240"/>
      <c r="N26" s="40"/>
      <c r="O26" s="240"/>
      <c r="P26" s="40"/>
      <c r="Q26" s="240"/>
      <c r="R26" s="40"/>
      <c r="S26" s="240"/>
      <c r="T26" s="40"/>
      <c r="U26" s="240"/>
    </row>
    <row r="27" spans="1:21" s="250" customFormat="1" ht="77.5" x14ac:dyDescent="0.4">
      <c r="A27" s="421"/>
      <c r="B27" s="85" t="s">
        <v>122</v>
      </c>
      <c r="C27" s="18"/>
      <c r="D27" s="10" t="s">
        <v>601</v>
      </c>
      <c r="E27" s="18"/>
      <c r="F27" s="322" t="s">
        <v>602</v>
      </c>
      <c r="G27" s="18"/>
      <c r="H27" s="90" t="s">
        <v>606</v>
      </c>
      <c r="I27" s="18"/>
      <c r="J27" s="38"/>
      <c r="K27" s="240"/>
      <c r="L27" s="50"/>
      <c r="M27" s="246"/>
      <c r="N27" s="40"/>
      <c r="O27" s="240"/>
      <c r="P27" s="40"/>
      <c r="Q27" s="240"/>
      <c r="R27" s="40"/>
      <c r="S27" s="240"/>
      <c r="T27" s="40"/>
      <c r="U27" s="240"/>
    </row>
    <row r="28" spans="1:21" s="250" customFormat="1" ht="77.5" x14ac:dyDescent="0.4">
      <c r="A28" s="421"/>
      <c r="B28" s="85" t="s">
        <v>123</v>
      </c>
      <c r="C28" s="18"/>
      <c r="D28" s="10" t="s">
        <v>601</v>
      </c>
      <c r="E28" s="18"/>
      <c r="F28" s="322" t="s">
        <v>602</v>
      </c>
      <c r="G28" s="18"/>
      <c r="H28" s="90" t="s">
        <v>607</v>
      </c>
      <c r="I28" s="18"/>
      <c r="J28" s="38"/>
      <c r="K28" s="240"/>
      <c r="L28" s="50"/>
      <c r="M28" s="237"/>
      <c r="N28" s="40"/>
      <c r="O28" s="240"/>
      <c r="P28" s="40"/>
      <c r="Q28" s="240"/>
      <c r="R28" s="40"/>
      <c r="S28" s="240"/>
      <c r="T28" s="40"/>
      <c r="U28" s="240"/>
    </row>
    <row r="29" spans="1:21" s="250" customFormat="1" ht="30" x14ac:dyDescent="0.4">
      <c r="A29" s="421"/>
      <c r="B29" s="87" t="s">
        <v>124</v>
      </c>
      <c r="C29" s="18"/>
      <c r="D29" s="10" t="s">
        <v>601</v>
      </c>
      <c r="E29" s="18"/>
      <c r="F29" s="90" t="s">
        <v>296</v>
      </c>
      <c r="G29" s="18"/>
      <c r="H29" s="90" t="s">
        <v>296</v>
      </c>
      <c r="I29" s="18"/>
      <c r="J29" s="38"/>
      <c r="K29" s="240"/>
      <c r="L29" s="50"/>
      <c r="M29" s="237"/>
      <c r="N29" s="40"/>
      <c r="O29" s="240"/>
      <c r="P29" s="40"/>
      <c r="Q29" s="240"/>
      <c r="R29" s="40"/>
      <c r="S29" s="240"/>
      <c r="T29" s="40"/>
      <c r="U29" s="240"/>
    </row>
    <row r="30" spans="1:21" s="250" customFormat="1" x14ac:dyDescent="0.4">
      <c r="A30" s="421"/>
      <c r="B30" s="88" t="s">
        <v>125</v>
      </c>
      <c r="C30" s="18"/>
      <c r="D30" s="10" t="s">
        <v>601</v>
      </c>
      <c r="E30" s="18"/>
      <c r="F30" s="90" t="s">
        <v>296</v>
      </c>
      <c r="G30" s="18"/>
      <c r="H30" s="90" t="s">
        <v>296</v>
      </c>
      <c r="I30" s="18"/>
      <c r="J30" s="38"/>
      <c r="K30" s="240"/>
      <c r="L30" s="50"/>
      <c r="M30" s="237"/>
      <c r="N30" s="40"/>
      <c r="O30" s="240"/>
      <c r="P30" s="40"/>
      <c r="Q30" s="240"/>
      <c r="R30" s="40"/>
      <c r="S30" s="240"/>
      <c r="T30" s="40"/>
      <c r="U30" s="240"/>
    </row>
    <row r="31" spans="1:21" s="250" customFormat="1" x14ac:dyDescent="0.4">
      <c r="A31" s="421"/>
      <c r="B31" s="87" t="s">
        <v>126</v>
      </c>
      <c r="C31" s="18"/>
      <c r="D31" s="10" t="s">
        <v>601</v>
      </c>
      <c r="E31" s="18"/>
      <c r="F31" s="90" t="s">
        <v>296</v>
      </c>
      <c r="G31" s="18"/>
      <c r="H31" s="90" t="s">
        <v>296</v>
      </c>
      <c r="I31" s="18"/>
      <c r="J31" s="38"/>
      <c r="K31" s="240"/>
      <c r="L31" s="50"/>
      <c r="M31" s="237"/>
      <c r="N31" s="40"/>
      <c r="O31" s="240"/>
      <c r="P31" s="40"/>
      <c r="Q31" s="240"/>
      <c r="R31" s="40"/>
      <c r="S31" s="240"/>
      <c r="T31" s="40"/>
      <c r="U31" s="240"/>
    </row>
    <row r="32" spans="1:21" s="250" customFormat="1" x14ac:dyDescent="0.4">
      <c r="A32" s="421"/>
      <c r="B32" s="85" t="s">
        <v>127</v>
      </c>
      <c r="C32" s="18"/>
      <c r="D32" s="10" t="s">
        <v>601</v>
      </c>
      <c r="E32" s="18"/>
      <c r="F32" s="90" t="s">
        <v>296</v>
      </c>
      <c r="G32" s="18"/>
      <c r="H32" s="90" t="s">
        <v>296</v>
      </c>
      <c r="I32" s="18"/>
      <c r="J32" s="38"/>
      <c r="K32" s="240"/>
      <c r="L32" s="50"/>
      <c r="M32" s="237"/>
      <c r="N32" s="40"/>
      <c r="O32" s="240"/>
      <c r="P32" s="40"/>
      <c r="Q32" s="240"/>
      <c r="R32" s="40"/>
      <c r="S32" s="240"/>
      <c r="T32" s="40"/>
      <c r="U32" s="240"/>
    </row>
    <row r="33" spans="1:21" s="250" customFormat="1" x14ac:dyDescent="0.4">
      <c r="A33" s="421"/>
      <c r="B33" s="85" t="s">
        <v>123</v>
      </c>
      <c r="C33" s="18"/>
      <c r="D33" s="10" t="s">
        <v>601</v>
      </c>
      <c r="E33" s="18"/>
      <c r="F33" s="90" t="s">
        <v>296</v>
      </c>
      <c r="G33" s="18"/>
      <c r="H33" s="90" t="s">
        <v>296</v>
      </c>
      <c r="I33" s="18"/>
      <c r="J33" s="38"/>
      <c r="K33" s="240"/>
      <c r="L33" s="50"/>
      <c r="M33" s="237"/>
      <c r="N33" s="40"/>
      <c r="O33" s="240"/>
      <c r="P33" s="40"/>
      <c r="Q33" s="240"/>
      <c r="R33" s="40"/>
      <c r="S33" s="240"/>
      <c r="T33" s="40"/>
      <c r="U33" s="240"/>
    </row>
    <row r="34" spans="1:21" s="250" customFormat="1" ht="30" x14ac:dyDescent="0.4">
      <c r="A34" s="421"/>
      <c r="B34" s="87" t="s">
        <v>128</v>
      </c>
      <c r="C34" s="18"/>
      <c r="D34" s="10" t="s">
        <v>601</v>
      </c>
      <c r="E34" s="18"/>
      <c r="F34" s="90" t="s">
        <v>296</v>
      </c>
      <c r="G34" s="18"/>
      <c r="H34" s="90" t="s">
        <v>296</v>
      </c>
      <c r="I34" s="18"/>
      <c r="J34" s="38"/>
      <c r="K34" s="240"/>
      <c r="L34" s="50"/>
      <c r="M34" s="237"/>
      <c r="N34" s="40"/>
      <c r="O34" s="240"/>
      <c r="P34" s="40"/>
      <c r="Q34" s="240"/>
      <c r="R34" s="40"/>
      <c r="S34" s="240"/>
      <c r="T34" s="40"/>
      <c r="U34" s="240"/>
    </row>
    <row r="35" spans="1:21" s="250" customFormat="1" x14ac:dyDescent="0.4">
      <c r="A35" s="421"/>
      <c r="B35" s="85" t="s">
        <v>129</v>
      </c>
      <c r="C35" s="18"/>
      <c r="D35" s="10" t="s">
        <v>601</v>
      </c>
      <c r="E35" s="18"/>
      <c r="F35" s="90" t="s">
        <v>296</v>
      </c>
      <c r="G35" s="18"/>
      <c r="H35" s="90" t="s">
        <v>296</v>
      </c>
      <c r="I35" s="18"/>
      <c r="J35" s="38"/>
      <c r="K35" s="240"/>
      <c r="L35" s="50"/>
      <c r="M35" s="237"/>
      <c r="N35" s="40"/>
      <c r="O35" s="240"/>
      <c r="P35" s="40"/>
      <c r="Q35" s="240"/>
      <c r="R35" s="40"/>
      <c r="S35" s="240"/>
      <c r="T35" s="40"/>
      <c r="U35" s="240"/>
    </row>
    <row r="36" spans="1:21" s="250" customFormat="1" ht="26.25" customHeight="1" x14ac:dyDescent="0.4">
      <c r="A36" s="251"/>
      <c r="B36" s="250" t="s">
        <v>130</v>
      </c>
      <c r="K36" s="240"/>
      <c r="L36" s="237"/>
      <c r="M36" s="237"/>
      <c r="N36" s="240"/>
      <c r="O36" s="240"/>
      <c r="P36" s="240"/>
      <c r="Q36" s="240"/>
      <c r="R36" s="240"/>
      <c r="S36" s="240"/>
      <c r="T36" s="240"/>
      <c r="U36" s="240"/>
    </row>
    <row r="37" spans="1:21" s="239" customFormat="1" x14ac:dyDescent="0.4">
      <c r="A37" s="241"/>
      <c r="B37" s="248"/>
      <c r="L37" s="237"/>
      <c r="M37" s="237"/>
    </row>
    <row r="38" spans="1:21" x14ac:dyDescent="0.4">
      <c r="A38" s="426"/>
      <c r="B38" s="283"/>
      <c r="C38" s="284"/>
      <c r="D38" s="285"/>
      <c r="E38" s="284"/>
      <c r="F38" s="285"/>
      <c r="G38" s="284"/>
      <c r="H38" s="285"/>
      <c r="I38" s="284"/>
    </row>
    <row r="39" spans="1:21" x14ac:dyDescent="0.4">
      <c r="A39" s="426"/>
      <c r="B39" s="286"/>
      <c r="C39" s="284"/>
      <c r="D39" s="285"/>
      <c r="E39" s="284"/>
      <c r="F39" s="285"/>
      <c r="G39" s="284"/>
      <c r="H39" s="285"/>
      <c r="I39" s="284"/>
    </row>
    <row r="40" spans="1:21" x14ac:dyDescent="0.4">
      <c r="A40" s="427"/>
      <c r="B40" s="283"/>
      <c r="C40" s="284"/>
      <c r="D40" s="285"/>
      <c r="E40" s="284"/>
      <c r="F40" s="287"/>
      <c r="G40" s="284"/>
      <c r="H40" s="287"/>
      <c r="I40" s="284"/>
    </row>
    <row r="41" spans="1:21" x14ac:dyDescent="0.4">
      <c r="A41" s="427"/>
      <c r="B41" s="283"/>
      <c r="C41" s="284"/>
      <c r="D41" s="285"/>
      <c r="E41" s="284"/>
      <c r="F41" s="287"/>
      <c r="G41" s="284"/>
      <c r="H41" s="287"/>
      <c r="I41" s="284"/>
    </row>
    <row r="42" spans="1:21" x14ac:dyDescent="0.4">
      <c r="A42" s="427"/>
      <c r="B42" s="288"/>
      <c r="C42" s="284"/>
      <c r="D42" s="285"/>
      <c r="E42" s="284"/>
      <c r="F42" s="287"/>
      <c r="G42" s="284"/>
      <c r="H42" s="287"/>
      <c r="I42" s="284"/>
    </row>
    <row r="43" spans="1:21" x14ac:dyDescent="0.4">
      <c r="A43" s="427"/>
      <c r="B43" s="289"/>
      <c r="C43" s="284"/>
      <c r="D43" s="285"/>
      <c r="E43" s="284"/>
      <c r="F43" s="287"/>
      <c r="G43" s="284"/>
      <c r="H43" s="287"/>
      <c r="I43" s="284"/>
    </row>
    <row r="44" spans="1:21" x14ac:dyDescent="0.4">
      <c r="A44" s="427"/>
      <c r="B44" s="288"/>
      <c r="C44" s="284"/>
      <c r="D44" s="285"/>
      <c r="E44" s="284"/>
      <c r="F44" s="287"/>
      <c r="G44" s="284"/>
      <c r="H44" s="287"/>
      <c r="I44" s="284"/>
    </row>
    <row r="45" spans="1:21" x14ac:dyDescent="0.4">
      <c r="A45" s="427"/>
      <c r="B45" s="283"/>
      <c r="C45" s="284"/>
      <c r="D45" s="285"/>
      <c r="E45" s="284"/>
      <c r="F45" s="287"/>
      <c r="G45" s="284"/>
      <c r="H45" s="287"/>
      <c r="I45" s="284"/>
    </row>
    <row r="46" spans="1:21" x14ac:dyDescent="0.4">
      <c r="A46" s="427"/>
      <c r="B46" s="283"/>
      <c r="C46" s="284"/>
      <c r="D46" s="285"/>
      <c r="E46" s="284"/>
      <c r="F46" s="287"/>
      <c r="G46" s="284"/>
      <c r="H46" s="287"/>
      <c r="I46" s="284"/>
    </row>
    <row r="47" spans="1:21" x14ac:dyDescent="0.4">
      <c r="A47" s="427"/>
      <c r="B47" s="288"/>
      <c r="C47" s="284"/>
      <c r="D47" s="285"/>
      <c r="E47" s="284"/>
      <c r="F47" s="287"/>
      <c r="G47" s="284"/>
      <c r="H47" s="287"/>
      <c r="I47" s="284"/>
    </row>
    <row r="48" spans="1:21" x14ac:dyDescent="0.4">
      <c r="A48" s="427"/>
      <c r="B48" s="283"/>
      <c r="C48" s="284"/>
      <c r="D48" s="285"/>
      <c r="E48" s="284"/>
      <c r="F48" s="287"/>
      <c r="G48" s="284"/>
      <c r="H48" s="287"/>
      <c r="I48" s="284"/>
    </row>
    <row r="49" spans="1:9" ht="29.25" customHeight="1" x14ac:dyDescent="0.4">
      <c r="A49" s="290"/>
      <c r="B49" s="291"/>
      <c r="C49" s="291"/>
      <c r="D49" s="291"/>
      <c r="E49" s="291"/>
      <c r="F49" s="291"/>
      <c r="G49" s="291"/>
      <c r="H49" s="291"/>
      <c r="I49" s="291"/>
    </row>
    <row r="50" spans="1:9" x14ac:dyDescent="0.4">
      <c r="A50" s="426"/>
      <c r="B50" s="283"/>
      <c r="C50" s="284"/>
      <c r="D50" s="285"/>
      <c r="E50" s="284"/>
      <c r="F50" s="285"/>
      <c r="G50" s="284"/>
      <c r="H50" s="285"/>
      <c r="I50" s="284"/>
    </row>
    <row r="51" spans="1:9" x14ac:dyDescent="0.4">
      <c r="A51" s="426"/>
      <c r="B51" s="286"/>
      <c r="C51" s="284"/>
      <c r="D51" s="285"/>
      <c r="E51" s="284"/>
      <c r="F51" s="285"/>
      <c r="G51" s="284"/>
      <c r="H51" s="285"/>
      <c r="I51" s="284"/>
    </row>
    <row r="52" spans="1:9" x14ac:dyDescent="0.4">
      <c r="A52" s="427"/>
      <c r="B52" s="283"/>
      <c r="C52" s="284"/>
      <c r="D52" s="285"/>
      <c r="E52" s="284"/>
      <c r="F52" s="287"/>
      <c r="G52" s="284"/>
      <c r="H52" s="287"/>
      <c r="I52" s="284"/>
    </row>
    <row r="53" spans="1:9" x14ac:dyDescent="0.4">
      <c r="A53" s="427"/>
      <c r="B53" s="283"/>
      <c r="C53" s="284"/>
      <c r="D53" s="285"/>
      <c r="E53" s="284"/>
      <c r="F53" s="287"/>
      <c r="G53" s="284"/>
      <c r="H53" s="287"/>
      <c r="I53" s="284"/>
    </row>
    <row r="54" spans="1:9" x14ac:dyDescent="0.4">
      <c r="A54" s="427"/>
      <c r="B54" s="288"/>
      <c r="C54" s="284"/>
      <c r="D54" s="285"/>
      <c r="E54" s="284"/>
      <c r="F54" s="287"/>
      <c r="G54" s="284"/>
      <c r="H54" s="287"/>
      <c r="I54" s="284"/>
    </row>
    <row r="55" spans="1:9" x14ac:dyDescent="0.4">
      <c r="A55" s="427"/>
      <c r="B55" s="289"/>
      <c r="C55" s="284"/>
      <c r="D55" s="285"/>
      <c r="E55" s="284"/>
      <c r="F55" s="287"/>
      <c r="G55" s="284"/>
      <c r="H55" s="287"/>
      <c r="I55" s="284"/>
    </row>
    <row r="56" spans="1:9" x14ac:dyDescent="0.4">
      <c r="A56" s="427"/>
      <c r="B56" s="288"/>
      <c r="C56" s="284"/>
      <c r="D56" s="285"/>
      <c r="E56" s="284"/>
      <c r="F56" s="287"/>
      <c r="G56" s="284"/>
      <c r="H56" s="287"/>
      <c r="I56" s="284"/>
    </row>
    <row r="57" spans="1:9" x14ac:dyDescent="0.4">
      <c r="A57" s="427"/>
      <c r="B57" s="283"/>
      <c r="C57" s="284"/>
      <c r="D57" s="285"/>
      <c r="E57" s="284"/>
      <c r="F57" s="287"/>
      <c r="G57" s="284"/>
      <c r="H57" s="287"/>
      <c r="I57" s="284"/>
    </row>
    <row r="58" spans="1:9" x14ac:dyDescent="0.4">
      <c r="A58" s="427"/>
      <c r="B58" s="283"/>
      <c r="C58" s="284"/>
      <c r="D58" s="285"/>
      <c r="E58" s="284"/>
      <c r="F58" s="287"/>
      <c r="G58" s="284"/>
      <c r="H58" s="287"/>
      <c r="I58" s="284"/>
    </row>
    <row r="59" spans="1:9" x14ac:dyDescent="0.4">
      <c r="A59" s="427"/>
      <c r="B59" s="288"/>
      <c r="C59" s="284"/>
      <c r="D59" s="285"/>
      <c r="E59" s="284"/>
      <c r="F59" s="287"/>
      <c r="G59" s="284"/>
      <c r="H59" s="287"/>
      <c r="I59" s="284"/>
    </row>
    <row r="60" spans="1:9" x14ac:dyDescent="0.4">
      <c r="A60" s="427"/>
      <c r="B60" s="283"/>
      <c r="C60" s="284"/>
      <c r="D60" s="285"/>
      <c r="E60" s="284"/>
      <c r="F60" s="287"/>
      <c r="G60" s="284"/>
      <c r="H60" s="287"/>
      <c r="I60" s="284"/>
    </row>
    <row r="61" spans="1:9" ht="26.25" customHeight="1" x14ac:dyDescent="0.4">
      <c r="A61" s="251"/>
      <c r="B61" s="250"/>
      <c r="C61" s="250"/>
      <c r="D61" s="250"/>
      <c r="E61" s="250"/>
      <c r="F61" s="250"/>
      <c r="G61" s="250"/>
      <c r="H61" s="250"/>
      <c r="I61" s="250"/>
    </row>
  </sheetData>
  <mergeCells count="5">
    <mergeCell ref="A9:A23"/>
    <mergeCell ref="A25:A35"/>
    <mergeCell ref="J10:J23"/>
    <mergeCell ref="A38:A48"/>
    <mergeCell ref="A50:A60"/>
  </mergeCells>
  <hyperlinks>
    <hyperlink ref="F10" r:id="rId1" display="https://www.teiti.go.tz/storage/app/uploads/public/626/13a/844/62613a8449c4c564316822.pdf"/>
    <hyperlink ref="F11" r:id="rId2" display="https://www.teiti.go.tz/storage/app/uploads/public/626/13a/d81/62613ad81a3eb604520783.pdf"/>
    <hyperlink ref="F12" r:id="rId3" display="https://www.teiti.go.tz/storage/app/uploads/public/626/13b/b04/62613bb04173b247304860.pdf"/>
    <hyperlink ref="F13" r:id="rId4" display="https://www.teiti.go.tz/storage/app/uploads/public/626/13b/82c/62613b82c3c43203840188.pdf"/>
    <hyperlink ref="F14" r:id="rId5"/>
    <hyperlink ref="F27" r:id="rId6"/>
    <hyperlink ref="F28" r:id="rId7"/>
  </hyperlinks>
  <pageMargins left="0.70866141732283505" right="0.70866141732283505" top="0.74803149606299202" bottom="0.74803149606299202" header="0.31496062992126" footer="0.31496062992126"/>
  <pageSetup paperSize="8" orientation="landscape" horizontalDpi="1200" verticalDpi="1200"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U24"/>
  <sheetViews>
    <sheetView topLeftCell="B10" zoomScale="90" zoomScaleNormal="90" workbookViewId="0">
      <selection activeCell="F19" sqref="F19"/>
    </sheetView>
  </sheetViews>
  <sheetFormatPr defaultColWidth="10.5" defaultRowHeight="16" x14ac:dyDescent="0.4"/>
  <cols>
    <col min="1" max="1" width="12" style="237" customWidth="1"/>
    <col min="2" max="2" width="41" style="237" customWidth="1"/>
    <col min="3" max="3" width="3.5" style="237" customWidth="1"/>
    <col min="4" max="4" width="39.25" style="237" customWidth="1"/>
    <col min="5" max="5" width="3.5" style="237" customWidth="1"/>
    <col min="6" max="6" width="37" style="237" customWidth="1"/>
    <col min="7" max="7" width="3.5" style="237" customWidth="1"/>
    <col min="8" max="8" width="37" style="237" customWidth="1"/>
    <col min="9" max="9" width="3.5" style="237" customWidth="1"/>
    <col min="10" max="10" width="54"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49" t="s">
        <v>131</v>
      </c>
    </row>
    <row r="3" spans="1:21" s="41" customFormat="1" ht="70.150000000000006" customHeight="1" x14ac:dyDescent="0.35">
      <c r="A3" s="271" t="s">
        <v>132</v>
      </c>
      <c r="B3" s="58" t="s">
        <v>133</v>
      </c>
      <c r="D3" s="10" t="s">
        <v>94</v>
      </c>
      <c r="F3" s="59"/>
      <c r="H3" s="59"/>
      <c r="J3" s="50"/>
      <c r="L3" s="50"/>
      <c r="N3" s="40"/>
      <c r="P3" s="40"/>
      <c r="R3" s="40"/>
      <c r="T3" s="40"/>
    </row>
    <row r="4" spans="1:21" s="39" customFormat="1" ht="19" x14ac:dyDescent="0.35">
      <c r="A4" s="57"/>
      <c r="B4" s="48"/>
      <c r="D4" s="48"/>
      <c r="F4" s="48"/>
      <c r="H4" s="48"/>
      <c r="J4" s="49"/>
      <c r="L4" s="41"/>
      <c r="N4" s="49"/>
      <c r="P4" s="49"/>
      <c r="R4" s="49"/>
      <c r="T4" s="49"/>
    </row>
    <row r="5" spans="1:21" s="54" customFormat="1" ht="104.25" customHeight="1" x14ac:dyDescent="0.35">
      <c r="A5" s="52"/>
      <c r="B5" s="89"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9" customFormat="1" ht="63" customHeight="1" x14ac:dyDescent="0.35">
      <c r="A7" s="415" t="s">
        <v>105</v>
      </c>
      <c r="B7" s="18" t="s">
        <v>134</v>
      </c>
      <c r="D7" s="10" t="s">
        <v>599</v>
      </c>
      <c r="F7" s="322" t="s">
        <v>608</v>
      </c>
      <c r="G7" s="18"/>
      <c r="H7" s="90" t="s">
        <v>604</v>
      </c>
      <c r="I7" s="18"/>
      <c r="J7" s="422"/>
      <c r="K7" s="18"/>
      <c r="L7" s="50"/>
      <c r="M7" s="18"/>
      <c r="N7" s="40"/>
      <c r="O7" s="39"/>
      <c r="P7" s="40"/>
      <c r="Q7" s="39"/>
      <c r="R7" s="40"/>
      <c r="S7" s="39"/>
      <c r="T7" s="40"/>
      <c r="U7" s="18"/>
    </row>
    <row r="8" spans="1:21" s="9" customFormat="1" ht="58.15" customHeight="1" x14ac:dyDescent="0.35">
      <c r="A8" s="415"/>
      <c r="B8" s="18" t="s">
        <v>135</v>
      </c>
      <c r="D8" s="10" t="s">
        <v>599</v>
      </c>
      <c r="F8" s="322" t="s">
        <v>608</v>
      </c>
      <c r="G8" s="18"/>
      <c r="H8" s="90" t="s">
        <v>604</v>
      </c>
      <c r="I8" s="18"/>
      <c r="J8" s="424"/>
      <c r="K8" s="39"/>
      <c r="L8" s="50"/>
      <c r="M8" s="39"/>
      <c r="N8" s="40"/>
      <c r="O8" s="39"/>
      <c r="P8" s="40"/>
      <c r="Q8" s="39"/>
      <c r="R8" s="40"/>
      <c r="S8" s="39"/>
      <c r="T8" s="40"/>
      <c r="U8" s="39"/>
    </row>
    <row r="9" spans="1:21" s="9" customFormat="1" ht="54" customHeight="1" x14ac:dyDescent="0.35">
      <c r="A9" s="415"/>
      <c r="B9" s="18" t="s">
        <v>136</v>
      </c>
      <c r="D9" s="10" t="s">
        <v>599</v>
      </c>
      <c r="F9" s="322" t="s">
        <v>608</v>
      </c>
      <c r="G9" s="18"/>
      <c r="H9" s="90" t="s">
        <v>604</v>
      </c>
      <c r="I9" s="18"/>
      <c r="J9" s="424"/>
      <c r="K9" s="41"/>
      <c r="L9" s="50"/>
      <c r="M9" s="41"/>
      <c r="N9" s="40"/>
      <c r="O9" s="41"/>
      <c r="P9" s="40"/>
      <c r="Q9" s="41"/>
      <c r="R9" s="40"/>
      <c r="S9" s="41"/>
      <c r="T9" s="40"/>
      <c r="U9" s="41"/>
    </row>
    <row r="10" spans="1:21" s="9" customFormat="1" ht="49.15" customHeight="1" x14ac:dyDescent="0.35">
      <c r="A10" s="415"/>
      <c r="B10" s="18" t="s">
        <v>137</v>
      </c>
      <c r="D10" s="10" t="s">
        <v>599</v>
      </c>
      <c r="F10" s="322" t="s">
        <v>608</v>
      </c>
      <c r="G10" s="18"/>
      <c r="H10" s="90" t="s">
        <v>604</v>
      </c>
      <c r="I10" s="18"/>
      <c r="J10" s="424"/>
      <c r="K10" s="39"/>
      <c r="L10" s="50"/>
      <c r="M10" s="39"/>
      <c r="N10" s="40"/>
      <c r="O10" s="39"/>
      <c r="P10" s="40"/>
      <c r="Q10" s="39"/>
      <c r="R10" s="40"/>
      <c r="S10" s="39"/>
      <c r="T10" s="40"/>
      <c r="U10" s="39"/>
    </row>
    <row r="11" spans="1:21" s="9" customFormat="1" ht="52.9" customHeight="1" x14ac:dyDescent="0.35">
      <c r="A11" s="415"/>
      <c r="B11" s="18" t="s">
        <v>138</v>
      </c>
      <c r="D11" s="10" t="s">
        <v>599</v>
      </c>
      <c r="F11" s="322" t="s">
        <v>608</v>
      </c>
      <c r="G11" s="18"/>
      <c r="H11" s="90" t="s">
        <v>604</v>
      </c>
      <c r="I11" s="18"/>
      <c r="J11" s="424"/>
      <c r="K11" s="18"/>
      <c r="L11" s="50"/>
      <c r="M11" s="18"/>
      <c r="N11" s="40"/>
      <c r="O11" s="18"/>
      <c r="P11" s="40"/>
      <c r="Q11" s="18"/>
      <c r="R11" s="40"/>
      <c r="S11" s="18"/>
      <c r="T11" s="40"/>
      <c r="U11" s="18"/>
    </row>
    <row r="12" spans="1:21" s="9" customFormat="1" ht="51" customHeight="1" x14ac:dyDescent="0.35">
      <c r="A12" s="428"/>
      <c r="B12" s="18" t="s">
        <v>139</v>
      </c>
      <c r="D12" s="10" t="s">
        <v>599</v>
      </c>
      <c r="F12" s="322" t="s">
        <v>608</v>
      </c>
      <c r="G12" s="18"/>
      <c r="H12" s="90" t="s">
        <v>604</v>
      </c>
      <c r="I12" s="18"/>
      <c r="J12" s="424"/>
      <c r="K12" s="18"/>
      <c r="L12" s="50"/>
      <c r="M12" s="18"/>
      <c r="N12" s="40"/>
      <c r="O12" s="18"/>
      <c r="P12" s="40"/>
      <c r="Q12" s="18"/>
      <c r="R12" s="40"/>
      <c r="S12" s="18"/>
      <c r="T12" s="40"/>
      <c r="U12" s="18"/>
    </row>
    <row r="13" spans="1:21" s="9" customFormat="1" ht="37.15" customHeight="1" x14ac:dyDescent="0.35">
      <c r="A13" s="428"/>
      <c r="B13" s="18" t="s">
        <v>140</v>
      </c>
      <c r="D13" s="10" t="s">
        <v>599</v>
      </c>
      <c r="F13" s="322" t="s">
        <v>608</v>
      </c>
      <c r="G13" s="18"/>
      <c r="H13" s="90" t="s">
        <v>604</v>
      </c>
      <c r="I13" s="18"/>
      <c r="J13" s="425"/>
      <c r="K13" s="18"/>
      <c r="L13" s="50"/>
      <c r="M13" s="18"/>
      <c r="N13" s="40"/>
      <c r="O13" s="18"/>
      <c r="P13" s="40"/>
      <c r="Q13" s="18"/>
      <c r="R13" s="40"/>
      <c r="S13" s="18"/>
      <c r="T13" s="40"/>
      <c r="U13" s="18"/>
    </row>
    <row r="14" spans="1:21" s="240" customFormat="1" ht="20.25" customHeight="1" x14ac:dyDescent="0.4">
      <c r="A14" s="243"/>
      <c r="B14" s="85"/>
      <c r="G14" s="18"/>
      <c r="I14" s="18"/>
      <c r="J14" s="18"/>
      <c r="N14" s="9"/>
      <c r="P14" s="9"/>
      <c r="R14" s="9"/>
      <c r="T14" s="9"/>
    </row>
    <row r="15" spans="1:21" s="9" customFormat="1" ht="37.15" customHeight="1" x14ac:dyDescent="0.4">
      <c r="A15" s="429" t="s">
        <v>114</v>
      </c>
      <c r="B15" s="18" t="s">
        <v>141</v>
      </c>
      <c r="D15" s="10" t="s">
        <v>600</v>
      </c>
      <c r="E15" s="9">
        <v>1</v>
      </c>
      <c r="F15" s="322" t="s">
        <v>794</v>
      </c>
      <c r="G15" s="18"/>
      <c r="H15" s="90" t="s">
        <v>610</v>
      </c>
      <c r="I15" s="18"/>
      <c r="J15" s="422"/>
      <c r="K15" s="240"/>
      <c r="L15" s="50"/>
      <c r="M15" s="240"/>
      <c r="N15" s="40"/>
      <c r="O15" s="240"/>
      <c r="P15" s="40"/>
      <c r="Q15" s="240"/>
      <c r="R15" s="40"/>
      <c r="S15" s="240"/>
      <c r="T15" s="40"/>
      <c r="U15" s="240"/>
    </row>
    <row r="16" spans="1:21" s="9" customFormat="1" ht="37.15" customHeight="1" x14ac:dyDescent="0.4">
      <c r="A16" s="429"/>
      <c r="B16" s="18"/>
      <c r="D16" s="10"/>
      <c r="E16" s="9">
        <v>2</v>
      </c>
      <c r="F16" s="322" t="s">
        <v>796</v>
      </c>
      <c r="G16" s="18"/>
      <c r="H16" s="90"/>
      <c r="I16" s="18"/>
      <c r="J16" s="423"/>
      <c r="K16" s="240"/>
      <c r="L16" s="50"/>
      <c r="M16" s="240"/>
      <c r="N16" s="40"/>
      <c r="O16" s="240"/>
      <c r="P16" s="40"/>
      <c r="Q16" s="240"/>
      <c r="R16" s="40"/>
      <c r="S16" s="240"/>
      <c r="T16" s="40"/>
      <c r="U16" s="240"/>
    </row>
    <row r="17" spans="1:21" s="9" customFormat="1" ht="42" customHeight="1" x14ac:dyDescent="0.4">
      <c r="A17" s="429"/>
      <c r="B17" s="18" t="s">
        <v>135</v>
      </c>
      <c r="D17" s="10" t="s">
        <v>600</v>
      </c>
      <c r="F17" s="322" t="s">
        <v>795</v>
      </c>
      <c r="G17" s="18"/>
      <c r="H17" s="90" t="s">
        <v>296</v>
      </c>
      <c r="I17" s="18"/>
      <c r="J17" s="424"/>
      <c r="K17" s="240"/>
      <c r="L17" s="50"/>
      <c r="M17" s="240"/>
      <c r="N17" s="40"/>
      <c r="O17" s="240"/>
      <c r="P17" s="40"/>
      <c r="Q17" s="240"/>
      <c r="R17" s="40"/>
      <c r="S17" s="240"/>
      <c r="T17" s="40"/>
      <c r="U17" s="240"/>
    </row>
    <row r="18" spans="1:21" s="9" customFormat="1" ht="40.5" customHeight="1" x14ac:dyDescent="0.4">
      <c r="A18" s="429"/>
      <c r="B18" s="18" t="s">
        <v>136</v>
      </c>
      <c r="D18" s="10" t="s">
        <v>600</v>
      </c>
      <c r="F18" s="322" t="s">
        <v>826</v>
      </c>
      <c r="G18" s="18"/>
      <c r="H18" s="90" t="s">
        <v>296</v>
      </c>
      <c r="I18" s="18"/>
      <c r="J18" s="424"/>
      <c r="K18" s="240"/>
      <c r="L18" s="50"/>
      <c r="M18" s="240"/>
      <c r="N18" s="40"/>
      <c r="O18" s="240"/>
      <c r="P18" s="40"/>
      <c r="Q18" s="240"/>
      <c r="R18" s="40"/>
      <c r="S18" s="240"/>
      <c r="T18" s="40"/>
      <c r="U18" s="240"/>
    </row>
    <row r="19" spans="1:21" s="9" customFormat="1" ht="37.15" customHeight="1" x14ac:dyDescent="0.4">
      <c r="A19" s="429"/>
      <c r="B19" s="18" t="s">
        <v>137</v>
      </c>
      <c r="D19" s="10" t="s">
        <v>600</v>
      </c>
      <c r="F19" s="322" t="s">
        <v>794</v>
      </c>
      <c r="G19" s="250"/>
      <c r="H19" s="90" t="s">
        <v>296</v>
      </c>
      <c r="I19" s="250"/>
      <c r="J19" s="424"/>
      <c r="K19" s="240"/>
      <c r="L19" s="50"/>
      <c r="M19" s="240"/>
      <c r="N19" s="40"/>
      <c r="O19" s="240"/>
      <c r="P19" s="40"/>
      <c r="Q19" s="240"/>
      <c r="R19" s="40"/>
      <c r="S19" s="240"/>
      <c r="T19" s="40"/>
      <c r="U19" s="240"/>
    </row>
    <row r="20" spans="1:21" s="9" customFormat="1" ht="37.15" customHeight="1" x14ac:dyDescent="0.4">
      <c r="A20" s="429"/>
      <c r="B20" s="18" t="s">
        <v>138</v>
      </c>
      <c r="D20" s="10" t="s">
        <v>600</v>
      </c>
      <c r="F20" s="322" t="s">
        <v>794</v>
      </c>
      <c r="G20" s="18"/>
      <c r="H20" s="90" t="s">
        <v>296</v>
      </c>
      <c r="I20" s="18"/>
      <c r="J20" s="424"/>
      <c r="K20" s="240"/>
      <c r="L20" s="50"/>
      <c r="M20" s="240"/>
      <c r="N20" s="40"/>
      <c r="O20" s="240"/>
      <c r="P20" s="40"/>
      <c r="Q20" s="240"/>
      <c r="R20" s="40"/>
      <c r="S20" s="240"/>
      <c r="T20" s="40"/>
      <c r="U20" s="240"/>
    </row>
    <row r="21" spans="1:21" s="9" customFormat="1" ht="37.15" customHeight="1" x14ac:dyDescent="0.4">
      <c r="A21" s="428"/>
      <c r="B21" s="18" t="s">
        <v>139</v>
      </c>
      <c r="D21" s="10" t="s">
        <v>600</v>
      </c>
      <c r="F21" s="322" t="s">
        <v>794</v>
      </c>
      <c r="G21" s="18"/>
      <c r="H21" s="90" t="s">
        <v>296</v>
      </c>
      <c r="I21" s="18"/>
      <c r="J21" s="424"/>
      <c r="K21" s="240"/>
      <c r="L21" s="50"/>
      <c r="M21" s="240"/>
      <c r="N21" s="40"/>
      <c r="O21" s="240"/>
      <c r="P21" s="40"/>
      <c r="Q21" s="240"/>
      <c r="R21" s="40"/>
      <c r="S21" s="240"/>
      <c r="T21" s="40"/>
      <c r="U21" s="240"/>
    </row>
    <row r="22" spans="1:21" s="9" customFormat="1" ht="37.15" customHeight="1" x14ac:dyDescent="0.4">
      <c r="A22" s="428"/>
      <c r="B22" s="18" t="s">
        <v>140</v>
      </c>
      <c r="D22" s="10" t="s">
        <v>600</v>
      </c>
      <c r="F22" s="322" t="s">
        <v>794</v>
      </c>
      <c r="G22" s="18"/>
      <c r="H22" s="90" t="s">
        <v>296</v>
      </c>
      <c r="I22" s="18"/>
      <c r="J22" s="425"/>
      <c r="K22" s="240"/>
      <c r="L22" s="50"/>
      <c r="M22" s="240"/>
      <c r="N22" s="40"/>
      <c r="O22" s="240"/>
      <c r="P22" s="40"/>
      <c r="Q22" s="240"/>
      <c r="R22" s="40"/>
      <c r="S22" s="240"/>
      <c r="T22" s="40"/>
      <c r="U22" s="240"/>
    </row>
    <row r="23" spans="1:21" s="239" customFormat="1" x14ac:dyDescent="0.4">
      <c r="A23" s="238"/>
      <c r="L23" s="240"/>
    </row>
    <row r="24" spans="1:21" x14ac:dyDescent="0.4">
      <c r="L24" s="239"/>
    </row>
  </sheetData>
  <mergeCells count="4">
    <mergeCell ref="A7:A13"/>
    <mergeCell ref="A15:A22"/>
    <mergeCell ref="J7:J13"/>
    <mergeCell ref="J15:J22"/>
  </mergeCells>
  <hyperlinks>
    <hyperlink ref="F7" r:id="rId1"/>
    <hyperlink ref="F8" r:id="rId2"/>
    <hyperlink ref="F9" r:id="rId3"/>
    <hyperlink ref="F10" r:id="rId4"/>
    <hyperlink ref="F11" r:id="rId5"/>
    <hyperlink ref="F12" r:id="rId6"/>
    <hyperlink ref="F13" r:id="rId7"/>
    <hyperlink ref="F15" r:id="rId8"/>
    <hyperlink ref="F17" r:id="rId9" display="https://www.pura.go.tz/pages/block-1"/>
    <hyperlink ref="F19" r:id="rId10"/>
    <hyperlink ref="F20" r:id="rId11"/>
    <hyperlink ref="F21" r:id="rId12"/>
    <hyperlink ref="F22" r:id="rId13"/>
    <hyperlink ref="F16" r:id="rId14"/>
    <hyperlink ref="F18" r:id="rId15"/>
  </hyperlinks>
  <pageMargins left="0.70866141732283472" right="0.70866141732283472" top="0.74803149606299213" bottom="0.74803149606299213" header="0.31496062992125984" footer="0.31496062992125984"/>
  <pageSetup paperSize="8" orientation="landscape" horizontalDpi="1200" verticalDpi="1200"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U29"/>
  <sheetViews>
    <sheetView topLeftCell="A19" zoomScaleNormal="100" workbookViewId="0">
      <selection activeCell="F25" sqref="F25"/>
    </sheetView>
  </sheetViews>
  <sheetFormatPr defaultColWidth="10.5" defaultRowHeight="16" x14ac:dyDescent="0.4"/>
  <cols>
    <col min="1" max="1" width="12.5" style="237" customWidth="1"/>
    <col min="2" max="2" width="49.75" style="237" customWidth="1"/>
    <col min="3" max="3" width="3.75" style="237" customWidth="1"/>
    <col min="4" max="4" width="41" style="237" customWidth="1"/>
    <col min="5" max="5" width="3.75" style="237" customWidth="1"/>
    <col min="6" max="6" width="27.5" style="237" customWidth="1"/>
    <col min="7" max="7" width="3.75" style="237" customWidth="1"/>
    <col min="8" max="8" width="27.5" style="237" customWidth="1"/>
    <col min="9" max="9" width="3.75" style="237" customWidth="1"/>
    <col min="10" max="10" width="48"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49" t="s">
        <v>142</v>
      </c>
    </row>
    <row r="3" spans="1:21" s="41" customFormat="1" ht="105" x14ac:dyDescent="0.35">
      <c r="A3" s="271" t="s">
        <v>143</v>
      </c>
      <c r="B3" s="295" t="s">
        <v>144</v>
      </c>
      <c r="D3" s="10" t="s">
        <v>94</v>
      </c>
      <c r="F3" s="59"/>
      <c r="H3" s="59"/>
      <c r="J3" s="50"/>
      <c r="L3" s="50"/>
      <c r="N3" s="40"/>
      <c r="P3" s="40"/>
      <c r="R3" s="40"/>
      <c r="T3" s="40"/>
    </row>
    <row r="4" spans="1:21" s="39" customFormat="1" ht="19" x14ac:dyDescent="0.35">
      <c r="A4" s="57"/>
      <c r="B4" s="49"/>
      <c r="D4" s="48"/>
      <c r="F4" s="48"/>
      <c r="H4" s="48"/>
      <c r="J4" s="49"/>
      <c r="L4" s="41"/>
      <c r="N4" s="49"/>
      <c r="P4" s="49"/>
      <c r="R4" s="49"/>
      <c r="T4" s="49"/>
    </row>
    <row r="5" spans="1:21" s="54" customFormat="1" ht="76" x14ac:dyDescent="0.35">
      <c r="A5" s="52"/>
      <c r="B5" s="297"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9"/>
      <c r="D6" s="48"/>
      <c r="F6" s="48"/>
      <c r="H6" s="48"/>
      <c r="J6" s="49"/>
      <c r="N6" s="49"/>
      <c r="P6" s="49"/>
      <c r="R6" s="49"/>
      <c r="T6" s="49"/>
    </row>
    <row r="7" spans="1:21" s="9" customFormat="1" ht="55.15" customHeight="1" x14ac:dyDescent="0.35">
      <c r="A7" s="14"/>
      <c r="B7" s="298" t="s">
        <v>145</v>
      </c>
      <c r="D7" s="10" t="s">
        <v>797</v>
      </c>
      <c r="F7" s="322" t="s">
        <v>798</v>
      </c>
      <c r="G7" s="18"/>
      <c r="H7" s="90" t="s">
        <v>610</v>
      </c>
      <c r="I7" s="18"/>
      <c r="J7" s="430"/>
      <c r="K7" s="18"/>
      <c r="L7" s="50"/>
      <c r="M7" s="18"/>
      <c r="N7" s="40"/>
      <c r="O7" s="39"/>
      <c r="P7" s="40"/>
      <c r="Q7" s="39"/>
      <c r="R7" s="40"/>
      <c r="S7" s="39"/>
      <c r="T7" s="40"/>
      <c r="U7" s="18"/>
    </row>
    <row r="8" spans="1:21" s="9" customFormat="1" ht="55.15" customHeight="1" x14ac:dyDescent="0.35">
      <c r="A8" s="14"/>
      <c r="B8" s="296" t="s">
        <v>146</v>
      </c>
      <c r="D8" s="10" t="s">
        <v>583</v>
      </c>
      <c r="F8" s="322" t="s">
        <v>602</v>
      </c>
      <c r="G8" s="18"/>
      <c r="H8" s="90" t="s">
        <v>610</v>
      </c>
      <c r="I8" s="18"/>
      <c r="J8" s="431"/>
      <c r="K8" s="39"/>
      <c r="L8" s="50"/>
      <c r="M8" s="39"/>
      <c r="N8" s="40"/>
      <c r="O8" s="39"/>
      <c r="P8" s="40"/>
      <c r="Q8" s="39"/>
      <c r="R8" s="40"/>
      <c r="S8" s="39"/>
      <c r="T8" s="40"/>
      <c r="U8" s="39"/>
    </row>
    <row r="9" spans="1:21" s="9" customFormat="1" ht="55.15" customHeight="1" x14ac:dyDescent="0.35">
      <c r="A9" s="14"/>
      <c r="B9" s="296" t="s">
        <v>147</v>
      </c>
      <c r="D9" s="10" t="s">
        <v>583</v>
      </c>
      <c r="F9" s="322" t="s">
        <v>827</v>
      </c>
      <c r="G9" s="18"/>
      <c r="H9" s="90" t="s">
        <v>603</v>
      </c>
      <c r="I9" s="18"/>
      <c r="J9" s="431"/>
      <c r="K9" s="41"/>
      <c r="L9" s="50"/>
      <c r="M9" s="41"/>
      <c r="N9" s="40"/>
      <c r="O9" s="41"/>
      <c r="P9" s="40"/>
      <c r="Q9" s="41"/>
      <c r="R9" s="40"/>
      <c r="S9" s="41"/>
      <c r="T9" s="40"/>
      <c r="U9" s="41"/>
    </row>
    <row r="10" spans="1:21" s="9" customFormat="1" ht="55.15" customHeight="1" x14ac:dyDescent="0.35">
      <c r="A10" s="14"/>
      <c r="B10" s="298" t="s">
        <v>148</v>
      </c>
      <c r="D10" s="10" t="s">
        <v>583</v>
      </c>
      <c r="E10" s="337"/>
      <c r="F10" s="322" t="s">
        <v>827</v>
      </c>
      <c r="G10" s="338"/>
      <c r="H10" s="348" t="s">
        <v>802</v>
      </c>
      <c r="I10" s="18"/>
      <c r="J10" s="431"/>
      <c r="K10" s="39"/>
      <c r="L10" s="50"/>
      <c r="M10" s="39"/>
      <c r="N10" s="40"/>
      <c r="O10" s="39"/>
      <c r="P10" s="40"/>
      <c r="Q10" s="39"/>
      <c r="R10" s="40"/>
      <c r="S10" s="39"/>
      <c r="T10" s="40"/>
      <c r="U10" s="39"/>
    </row>
    <row r="11" spans="1:21" s="9" customFormat="1" ht="55.15" customHeight="1" x14ac:dyDescent="0.35">
      <c r="A11" s="14"/>
      <c r="B11" s="298" t="s">
        <v>149</v>
      </c>
      <c r="D11" s="10" t="s">
        <v>583</v>
      </c>
      <c r="E11" s="337"/>
      <c r="F11" s="322" t="s">
        <v>828</v>
      </c>
      <c r="G11" s="338"/>
      <c r="H11" s="348" t="s">
        <v>800</v>
      </c>
      <c r="I11" s="18"/>
      <c r="J11" s="431"/>
      <c r="K11" s="18"/>
      <c r="L11" s="50"/>
      <c r="M11" s="18"/>
      <c r="N11" s="40"/>
      <c r="O11" s="18"/>
      <c r="P11" s="40"/>
      <c r="Q11" s="18"/>
      <c r="R11" s="40"/>
      <c r="S11" s="18"/>
      <c r="T11" s="40"/>
      <c r="U11" s="18"/>
    </row>
    <row r="12" spans="1:21" s="9" customFormat="1" ht="55.15" customHeight="1" x14ac:dyDescent="0.35">
      <c r="A12" s="14"/>
      <c r="B12" s="299" t="s">
        <v>150</v>
      </c>
      <c r="D12" s="10" t="s">
        <v>609</v>
      </c>
      <c r="F12" s="90" t="s">
        <v>296</v>
      </c>
      <c r="G12" s="18"/>
      <c r="H12" s="90" t="s">
        <v>296</v>
      </c>
      <c r="I12" s="18"/>
      <c r="J12" s="431"/>
      <c r="K12" s="18"/>
      <c r="L12" s="50"/>
      <c r="M12" s="18"/>
      <c r="N12" s="40"/>
      <c r="O12" s="18"/>
      <c r="P12" s="40"/>
      <c r="Q12" s="18"/>
      <c r="R12" s="40"/>
      <c r="S12" s="18"/>
      <c r="T12" s="40"/>
      <c r="U12" s="18"/>
    </row>
    <row r="13" spans="1:21" s="72" customFormat="1" ht="55.15" customHeight="1" x14ac:dyDescent="0.35">
      <c r="A13" s="14"/>
      <c r="B13" s="298" t="s">
        <v>151</v>
      </c>
      <c r="D13" s="10" t="s">
        <v>599</v>
      </c>
      <c r="E13" s="9"/>
      <c r="F13" s="322" t="s">
        <v>608</v>
      </c>
      <c r="G13" s="18"/>
      <c r="H13" s="90" t="s">
        <v>604</v>
      </c>
      <c r="I13" s="18"/>
      <c r="J13" s="431"/>
      <c r="K13" s="18"/>
      <c r="L13" s="50"/>
      <c r="M13" s="18"/>
      <c r="N13" s="40"/>
      <c r="O13" s="18"/>
      <c r="P13" s="40"/>
      <c r="Q13" s="18"/>
      <c r="R13" s="40"/>
      <c r="S13" s="18"/>
      <c r="T13" s="40"/>
      <c r="U13" s="18"/>
    </row>
    <row r="14" spans="1:21" s="72" customFormat="1" ht="55.15" customHeight="1" x14ac:dyDescent="0.35">
      <c r="A14" s="14"/>
      <c r="B14" s="298" t="s">
        <v>141</v>
      </c>
      <c r="D14" s="10" t="s">
        <v>599</v>
      </c>
      <c r="E14" s="9"/>
      <c r="F14" s="322" t="s">
        <v>794</v>
      </c>
      <c r="G14" s="18"/>
      <c r="H14" s="90" t="s">
        <v>801</v>
      </c>
      <c r="I14" s="18"/>
      <c r="J14" s="431"/>
      <c r="K14" s="18"/>
      <c r="L14" s="50"/>
      <c r="M14" s="18"/>
      <c r="N14" s="40"/>
      <c r="O14" s="18"/>
      <c r="P14" s="40"/>
      <c r="Q14" s="18"/>
      <c r="R14" s="40"/>
      <c r="S14" s="18"/>
      <c r="T14" s="40"/>
      <c r="U14" s="18"/>
    </row>
    <row r="15" spans="1:21" s="72" customFormat="1" ht="55.15" customHeight="1" x14ac:dyDescent="0.35">
      <c r="A15" s="14"/>
      <c r="B15" s="299" t="s">
        <v>152</v>
      </c>
      <c r="D15" s="10" t="s">
        <v>296</v>
      </c>
      <c r="E15" s="9"/>
      <c r="F15" s="90" t="s">
        <v>296</v>
      </c>
      <c r="G15" s="18"/>
      <c r="H15" s="90" t="s">
        <v>296</v>
      </c>
      <c r="I15" s="18"/>
      <c r="J15" s="431"/>
      <c r="K15" s="18"/>
      <c r="L15" s="50"/>
      <c r="M15" s="18"/>
      <c r="N15" s="40"/>
      <c r="O15" s="18"/>
      <c r="P15" s="40"/>
      <c r="Q15" s="18"/>
      <c r="R15" s="40"/>
      <c r="S15" s="18"/>
      <c r="T15" s="40"/>
      <c r="U15" s="18"/>
    </row>
    <row r="16" spans="1:21" s="239" customFormat="1" ht="31" x14ac:dyDescent="0.4">
      <c r="A16" s="14"/>
      <c r="B16" s="300" t="s">
        <v>153</v>
      </c>
      <c r="D16" s="10" t="s">
        <v>829</v>
      </c>
      <c r="E16" s="9"/>
      <c r="F16" s="322" t="s">
        <v>794</v>
      </c>
      <c r="G16" s="18"/>
      <c r="H16" s="90" t="s">
        <v>799</v>
      </c>
      <c r="I16" s="18"/>
      <c r="J16" s="431"/>
      <c r="K16" s="18"/>
      <c r="L16" s="50"/>
      <c r="M16" s="18"/>
      <c r="N16" s="40"/>
      <c r="O16" s="18"/>
      <c r="P16" s="40"/>
      <c r="Q16" s="18"/>
      <c r="R16" s="40"/>
      <c r="S16" s="18"/>
      <c r="T16" s="40"/>
      <c r="U16" s="18"/>
    </row>
    <row r="17" spans="1:21" s="349" customFormat="1" ht="62" x14ac:dyDescent="0.4">
      <c r="A17" s="71"/>
      <c r="B17" s="301"/>
      <c r="C17" s="264"/>
      <c r="D17" s="10"/>
      <c r="E17" s="72"/>
      <c r="F17" s="322" t="s">
        <v>608</v>
      </c>
      <c r="G17" s="292"/>
      <c r="H17" s="90" t="s">
        <v>830</v>
      </c>
      <c r="I17" s="292"/>
      <c r="J17" s="431"/>
      <c r="K17" s="292"/>
      <c r="L17" s="50"/>
      <c r="M17" s="292"/>
      <c r="N17" s="75"/>
      <c r="O17" s="292"/>
      <c r="P17" s="75"/>
      <c r="Q17" s="292"/>
      <c r="R17" s="75"/>
      <c r="S17" s="292"/>
      <c r="T17" s="75"/>
      <c r="U17" s="292"/>
    </row>
    <row r="18" spans="1:21" ht="62" x14ac:dyDescent="0.4">
      <c r="A18" s="71"/>
      <c r="B18" s="301" t="s">
        <v>154</v>
      </c>
      <c r="C18" s="264"/>
      <c r="D18" s="10" t="s">
        <v>599</v>
      </c>
      <c r="E18" s="72"/>
      <c r="F18" s="322" t="s">
        <v>608</v>
      </c>
      <c r="G18" s="292"/>
      <c r="H18" s="90" t="s">
        <v>831</v>
      </c>
      <c r="I18" s="292"/>
      <c r="J18" s="431"/>
      <c r="K18" s="292"/>
      <c r="L18" s="50"/>
      <c r="M18" s="292"/>
      <c r="N18" s="75"/>
      <c r="O18" s="292"/>
      <c r="P18" s="75"/>
      <c r="Q18" s="292"/>
      <c r="R18" s="75"/>
      <c r="S18" s="292"/>
      <c r="T18" s="75"/>
      <c r="U18" s="292"/>
    </row>
    <row r="19" spans="1:21" ht="64.5" customHeight="1" x14ac:dyDescent="0.4">
      <c r="A19" s="71"/>
      <c r="B19" s="301"/>
      <c r="C19" s="264"/>
      <c r="D19" s="10" t="s">
        <v>568</v>
      </c>
      <c r="E19" s="72"/>
      <c r="F19" s="322" t="s">
        <v>796</v>
      </c>
      <c r="G19" s="292"/>
      <c r="H19" s="90" t="s">
        <v>610</v>
      </c>
      <c r="I19" s="292"/>
      <c r="J19" s="431"/>
      <c r="K19" s="292"/>
      <c r="L19" s="50"/>
      <c r="M19" s="292"/>
      <c r="N19" s="75"/>
      <c r="O19" s="292"/>
      <c r="P19" s="75"/>
      <c r="Q19" s="292"/>
      <c r="R19" s="75"/>
      <c r="S19" s="292"/>
      <c r="T19" s="75"/>
      <c r="U19" s="292"/>
    </row>
    <row r="20" spans="1:21" ht="30" x14ac:dyDescent="0.4">
      <c r="A20" s="15"/>
      <c r="B20" s="302" t="s">
        <v>155</v>
      </c>
      <c r="C20" s="264"/>
      <c r="D20" s="10" t="s">
        <v>601</v>
      </c>
      <c r="E20" s="11"/>
      <c r="F20" s="10" t="s">
        <v>832</v>
      </c>
      <c r="G20" s="265"/>
      <c r="H20" s="90" t="s">
        <v>610</v>
      </c>
      <c r="I20" s="265"/>
      <c r="J20" s="432"/>
      <c r="K20" s="265"/>
      <c r="L20" s="50"/>
      <c r="M20" s="265"/>
      <c r="N20" s="42"/>
      <c r="O20" s="265"/>
      <c r="P20" s="42"/>
      <c r="Q20" s="265"/>
      <c r="R20" s="42"/>
      <c r="S20" s="265"/>
      <c r="T20" s="42"/>
      <c r="U20" s="265"/>
    </row>
    <row r="21" spans="1:21" x14ac:dyDescent="0.4">
      <c r="L21" s="240"/>
    </row>
    <row r="22" spans="1:21" x14ac:dyDescent="0.4">
      <c r="L22" s="240"/>
    </row>
    <row r="23" spans="1:21" x14ac:dyDescent="0.4">
      <c r="L23" s="240"/>
    </row>
    <row r="24" spans="1:21" x14ac:dyDescent="0.4">
      <c r="L24" s="240"/>
    </row>
    <row r="25" spans="1:21" x14ac:dyDescent="0.4">
      <c r="L25" s="240"/>
    </row>
    <row r="26" spans="1:21" x14ac:dyDescent="0.4">
      <c r="L26" s="240"/>
    </row>
    <row r="27" spans="1:21" x14ac:dyDescent="0.4">
      <c r="L27" s="240"/>
    </row>
    <row r="28" spans="1:21" x14ac:dyDescent="0.4">
      <c r="L28" s="240"/>
    </row>
    <row r="29" spans="1:21" x14ac:dyDescent="0.4">
      <c r="L29" s="239"/>
    </row>
  </sheetData>
  <mergeCells count="1">
    <mergeCell ref="J7:J20"/>
  </mergeCells>
  <hyperlinks>
    <hyperlink ref="F13" r:id="rId1"/>
    <hyperlink ref="F7" r:id="rId2"/>
    <hyperlink ref="F18" r:id="rId3"/>
    <hyperlink ref="F19" r:id="rId4"/>
    <hyperlink ref="F14" r:id="rId5"/>
    <hyperlink ref="F11" r:id="rId6"/>
    <hyperlink ref="F8" r:id="rId7"/>
    <hyperlink ref="F9" r:id="rId8"/>
    <hyperlink ref="F10" r:id="rId9"/>
    <hyperlink ref="F16" r:id="rId10"/>
    <hyperlink ref="F17" r:id="rId11"/>
    <hyperlink ref="F20" r:id="rId12" display="https://www.teiti.go.tz/storage/app/uploads/public/62b/d78/278/62bd782789fa8959777682.pdf"/>
  </hyperlinks>
  <pageMargins left="0.25" right="0.25" top="0.75" bottom="0.75" header="0.3" footer="0.3"/>
  <pageSetup paperSize="8" orientation="landscape" horizontalDpi="1200" verticalDpi="1200"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U24"/>
  <sheetViews>
    <sheetView topLeftCell="A19" zoomScale="90" zoomScaleNormal="90" zoomScalePageLayoutView="85" workbookViewId="0">
      <selection activeCell="D29" sqref="D29"/>
    </sheetView>
  </sheetViews>
  <sheetFormatPr defaultColWidth="10.5" defaultRowHeight="16" x14ac:dyDescent="0.4"/>
  <cols>
    <col min="1" max="1" width="18" style="237" customWidth="1"/>
    <col min="2" max="2" width="37" style="247" customWidth="1"/>
    <col min="3" max="3" width="3.5" style="237" customWidth="1"/>
    <col min="4" max="4" width="41.25" style="237" customWidth="1"/>
    <col min="5" max="5" width="3.5" style="237" customWidth="1"/>
    <col min="6" max="6" width="30.5" style="237" customWidth="1"/>
    <col min="7" max="7" width="3.5" style="237" customWidth="1"/>
    <col min="8" max="8" width="30.5" style="237" customWidth="1"/>
    <col min="9" max="9" width="3.5" style="237" customWidth="1"/>
    <col min="10" max="10" width="47.7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300" width="10.75" style="237"/>
    <col min="301" max="16384" width="10.5" style="237"/>
  </cols>
  <sheetData>
    <row r="1" spans="1:21" ht="25" x14ac:dyDescent="0.5">
      <c r="A1" s="236" t="s">
        <v>156</v>
      </c>
    </row>
    <row r="3" spans="1:21" s="41" customFormat="1" ht="120" x14ac:dyDescent="0.35">
      <c r="A3" s="271" t="s">
        <v>157</v>
      </c>
      <c r="B3" s="58" t="s">
        <v>158</v>
      </c>
      <c r="D3" s="10" t="s">
        <v>94</v>
      </c>
      <c r="F3" s="59"/>
      <c r="H3" s="59"/>
      <c r="J3" s="50"/>
      <c r="L3" s="50"/>
      <c r="N3" s="40"/>
      <c r="P3" s="40"/>
      <c r="R3" s="40"/>
      <c r="T3" s="40"/>
    </row>
    <row r="4" spans="1:21" s="39" customFormat="1" ht="19" x14ac:dyDescent="0.35">
      <c r="A4" s="57"/>
      <c r="B4" s="48"/>
      <c r="D4" s="48"/>
      <c r="F4" s="48"/>
      <c r="H4" s="48"/>
      <c r="J4" s="49"/>
      <c r="L4" s="41"/>
      <c r="N4" s="49"/>
      <c r="P4" s="49"/>
      <c r="R4" s="49"/>
      <c r="T4" s="49"/>
    </row>
    <row r="5" spans="1:21" s="54" customFormat="1" ht="76" x14ac:dyDescent="0.35">
      <c r="A5" s="52"/>
      <c r="B5" s="53"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8"/>
      <c r="D6" s="48"/>
      <c r="F6" s="48"/>
      <c r="H6" s="48"/>
      <c r="J6" s="49"/>
      <c r="N6" s="49"/>
      <c r="P6" s="49"/>
      <c r="R6" s="49"/>
      <c r="T6" s="49"/>
    </row>
    <row r="7" spans="1:21" s="9" customFormat="1" ht="32.25" customHeight="1" x14ac:dyDescent="0.35">
      <c r="A7" s="14"/>
      <c r="B7" s="16" t="s">
        <v>159</v>
      </c>
      <c r="D7" s="10" t="s">
        <v>581</v>
      </c>
      <c r="F7" s="316" t="s">
        <v>578</v>
      </c>
      <c r="G7" s="18"/>
      <c r="H7" s="90" t="s">
        <v>837</v>
      </c>
      <c r="I7" s="18"/>
      <c r="J7" s="422"/>
      <c r="K7" s="18"/>
      <c r="L7" s="50"/>
      <c r="M7" s="18"/>
      <c r="N7" s="40"/>
      <c r="O7" s="39"/>
      <c r="P7" s="40"/>
      <c r="Q7" s="39"/>
      <c r="R7" s="40"/>
      <c r="S7" s="39"/>
      <c r="T7" s="40"/>
      <c r="U7" s="18"/>
    </row>
    <row r="8" spans="1:21" s="9" customFormat="1" ht="63" customHeight="1" x14ac:dyDescent="0.35">
      <c r="A8" s="14"/>
      <c r="B8" s="233" t="s">
        <v>160</v>
      </c>
      <c r="D8" s="10" t="s">
        <v>585</v>
      </c>
      <c r="F8" s="322" t="s">
        <v>833</v>
      </c>
      <c r="G8" s="18"/>
      <c r="H8" s="90" t="s">
        <v>836</v>
      </c>
      <c r="I8" s="18"/>
      <c r="J8" s="424"/>
      <c r="K8" s="39"/>
      <c r="L8" s="50"/>
      <c r="M8" s="39"/>
      <c r="N8" s="40"/>
      <c r="O8" s="39"/>
      <c r="P8" s="40"/>
      <c r="Q8" s="39"/>
      <c r="R8" s="40"/>
      <c r="S8" s="39"/>
      <c r="T8" s="40"/>
      <c r="U8" s="39"/>
    </row>
    <row r="9" spans="1:21" s="9" customFormat="1" ht="45" customHeight="1" x14ac:dyDescent="0.35">
      <c r="A9" s="14"/>
      <c r="B9" s="234" t="s">
        <v>161</v>
      </c>
      <c r="D9" s="10" t="s">
        <v>580</v>
      </c>
      <c r="F9" s="339" t="s">
        <v>833</v>
      </c>
      <c r="G9" s="18"/>
      <c r="H9" s="90" t="s">
        <v>579</v>
      </c>
      <c r="I9" s="18"/>
      <c r="J9" s="424"/>
      <c r="K9" s="41"/>
      <c r="L9" s="50"/>
      <c r="M9" s="41"/>
      <c r="N9" s="40"/>
      <c r="O9" s="41"/>
      <c r="P9" s="40"/>
      <c r="Q9" s="41"/>
      <c r="R9" s="40"/>
      <c r="S9" s="41"/>
      <c r="T9" s="40"/>
      <c r="U9" s="41"/>
    </row>
    <row r="10" spans="1:21" s="9" customFormat="1" ht="45" customHeight="1" x14ac:dyDescent="0.35">
      <c r="A10" s="14"/>
      <c r="B10" s="234"/>
      <c r="D10" s="10"/>
      <c r="F10" s="339" t="s">
        <v>838</v>
      </c>
      <c r="G10" s="18"/>
      <c r="H10" s="90"/>
      <c r="I10" s="18"/>
      <c r="J10" s="424"/>
      <c r="K10" s="41"/>
      <c r="L10" s="50"/>
      <c r="M10" s="41"/>
      <c r="N10" s="40"/>
      <c r="O10" s="41"/>
      <c r="P10" s="40"/>
      <c r="Q10" s="41"/>
      <c r="R10" s="40"/>
      <c r="S10" s="41"/>
      <c r="T10" s="40"/>
      <c r="U10" s="41"/>
    </row>
    <row r="11" spans="1:21" s="9" customFormat="1" ht="56.15" customHeight="1" x14ac:dyDescent="0.35">
      <c r="A11" s="14"/>
      <c r="B11" s="234" t="s">
        <v>162</v>
      </c>
      <c r="D11" s="10" t="s">
        <v>835</v>
      </c>
      <c r="F11" s="339" t="s">
        <v>577</v>
      </c>
      <c r="G11" s="18"/>
      <c r="H11" s="90" t="s">
        <v>834</v>
      </c>
      <c r="I11" s="18"/>
      <c r="J11" s="424"/>
      <c r="K11" s="41"/>
      <c r="L11" s="50"/>
      <c r="M11" s="41"/>
      <c r="N11" s="40"/>
      <c r="O11" s="41"/>
      <c r="P11" s="40"/>
      <c r="Q11" s="41"/>
      <c r="R11" s="40"/>
      <c r="S11" s="41"/>
      <c r="T11" s="40"/>
      <c r="U11" s="41"/>
    </row>
    <row r="12" spans="1:21" s="9" customFormat="1" ht="52" customHeight="1" x14ac:dyDescent="0.35">
      <c r="A12" s="14"/>
      <c r="B12" s="232" t="s">
        <v>163</v>
      </c>
      <c r="D12" s="10" t="s">
        <v>583</v>
      </c>
      <c r="F12" s="339" t="s">
        <v>602</v>
      </c>
      <c r="G12" s="18"/>
      <c r="H12" s="90" t="s">
        <v>834</v>
      </c>
      <c r="I12" s="18"/>
      <c r="J12" s="424"/>
      <c r="K12" s="39"/>
      <c r="L12" s="50"/>
      <c r="M12" s="39"/>
      <c r="N12" s="40"/>
      <c r="O12" s="39"/>
      <c r="P12" s="40"/>
      <c r="Q12" s="39"/>
      <c r="R12" s="40"/>
      <c r="S12" s="39"/>
      <c r="T12" s="40"/>
      <c r="U12" s="39"/>
    </row>
    <row r="13" spans="1:21" s="9" customFormat="1" ht="52" customHeight="1" x14ac:dyDescent="0.35">
      <c r="A13" s="14"/>
      <c r="B13" s="234" t="s">
        <v>164</v>
      </c>
      <c r="D13" s="10" t="s">
        <v>583</v>
      </c>
      <c r="F13" s="339" t="s">
        <v>602</v>
      </c>
      <c r="G13" s="18"/>
      <c r="H13" s="90" t="s">
        <v>834</v>
      </c>
      <c r="I13" s="18"/>
      <c r="J13" s="424"/>
      <c r="K13" s="18"/>
      <c r="L13" s="50"/>
      <c r="M13" s="18"/>
      <c r="N13" s="40"/>
      <c r="O13" s="18"/>
      <c r="P13" s="40"/>
      <c r="Q13" s="18"/>
      <c r="R13" s="40"/>
      <c r="S13" s="18"/>
      <c r="T13" s="40"/>
      <c r="U13" s="18"/>
    </row>
    <row r="14" spans="1:21" s="9" customFormat="1" ht="32.25" customHeight="1" x14ac:dyDescent="0.35">
      <c r="A14" s="14"/>
      <c r="B14" s="233" t="s">
        <v>165</v>
      </c>
      <c r="D14" s="347" t="s">
        <v>612</v>
      </c>
      <c r="F14" s="90" t="s">
        <v>64</v>
      </c>
      <c r="G14" s="18"/>
      <c r="H14" s="348" t="s">
        <v>816</v>
      </c>
      <c r="I14" s="18"/>
      <c r="J14" s="424"/>
      <c r="K14" s="18"/>
      <c r="L14" s="50"/>
      <c r="M14" s="18"/>
      <c r="N14" s="40"/>
      <c r="O14" s="18"/>
      <c r="P14" s="40"/>
      <c r="Q14" s="18"/>
      <c r="R14" s="40"/>
      <c r="S14" s="18"/>
      <c r="T14" s="40"/>
      <c r="U14" s="18"/>
    </row>
    <row r="15" spans="1:21" s="9" customFormat="1" ht="32.25" customHeight="1" x14ac:dyDescent="0.35">
      <c r="A15" s="14"/>
      <c r="B15" s="233" t="s">
        <v>166</v>
      </c>
      <c r="D15" s="347" t="s">
        <v>818</v>
      </c>
      <c r="F15" s="90" t="s">
        <v>64</v>
      </c>
      <c r="G15" s="18"/>
      <c r="H15" s="348" t="s">
        <v>817</v>
      </c>
      <c r="I15" s="18"/>
      <c r="J15" s="424"/>
      <c r="K15" s="18"/>
      <c r="L15" s="50"/>
      <c r="M15" s="18"/>
      <c r="N15" s="40"/>
      <c r="O15" s="18"/>
      <c r="P15" s="40"/>
      <c r="Q15" s="18"/>
      <c r="R15" s="40"/>
      <c r="S15" s="18"/>
      <c r="T15" s="40"/>
      <c r="U15" s="18"/>
    </row>
    <row r="16" spans="1:21" s="9" customFormat="1" ht="32.25" customHeight="1" x14ac:dyDescent="0.4">
      <c r="A16" s="14"/>
      <c r="B16" s="234" t="s">
        <v>167</v>
      </c>
      <c r="D16" s="10" t="s">
        <v>567</v>
      </c>
      <c r="F16" s="90" t="s">
        <v>64</v>
      </c>
      <c r="G16" s="240"/>
      <c r="H16" s="90" t="s">
        <v>584</v>
      </c>
      <c r="I16" s="240"/>
      <c r="J16" s="424"/>
      <c r="K16" s="240"/>
      <c r="L16" s="50"/>
      <c r="M16" s="240"/>
      <c r="N16" s="40"/>
      <c r="O16" s="240"/>
      <c r="P16" s="40"/>
      <c r="Q16" s="240"/>
      <c r="R16" s="40"/>
      <c r="S16" s="240"/>
      <c r="T16" s="40"/>
      <c r="U16" s="240"/>
    </row>
    <row r="17" spans="1:21" s="9" customFormat="1" ht="32.25" customHeight="1" x14ac:dyDescent="0.4">
      <c r="A17" s="14"/>
      <c r="B17" s="233" t="s">
        <v>168</v>
      </c>
      <c r="D17" s="10" t="s">
        <v>568</v>
      </c>
      <c r="F17" s="90" t="s">
        <v>64</v>
      </c>
      <c r="G17" s="240"/>
      <c r="H17" s="90" t="s">
        <v>584</v>
      </c>
      <c r="I17" s="240"/>
      <c r="J17" s="424"/>
      <c r="K17" s="240"/>
      <c r="L17" s="50"/>
      <c r="M17" s="240"/>
      <c r="N17" s="40"/>
      <c r="O17" s="240"/>
      <c r="P17" s="40"/>
      <c r="Q17" s="240"/>
      <c r="R17" s="40"/>
      <c r="S17" s="240"/>
      <c r="T17" s="40"/>
      <c r="U17" s="240"/>
    </row>
    <row r="18" spans="1:21" s="9" customFormat="1" ht="32.25" customHeight="1" x14ac:dyDescent="0.4">
      <c r="A18" s="14"/>
      <c r="B18" s="235" t="s">
        <v>169</v>
      </c>
      <c r="D18" s="10" t="s">
        <v>763</v>
      </c>
      <c r="F18" s="322" t="s">
        <v>813</v>
      </c>
      <c r="G18" s="240"/>
      <c r="H18" s="348" t="s">
        <v>814</v>
      </c>
      <c r="I18" s="240"/>
      <c r="J18" s="424"/>
      <c r="K18" s="240"/>
      <c r="L18" s="50"/>
      <c r="M18" s="240"/>
      <c r="N18" s="40"/>
      <c r="O18" s="240"/>
      <c r="P18" s="40"/>
      <c r="Q18" s="240"/>
      <c r="R18" s="40"/>
      <c r="S18" s="240"/>
      <c r="T18" s="40"/>
      <c r="U18" s="240"/>
    </row>
    <row r="19" spans="1:21" s="9" customFormat="1" ht="32.25" customHeight="1" x14ac:dyDescent="0.4">
      <c r="A19" s="14"/>
      <c r="B19" s="16" t="s">
        <v>170</v>
      </c>
      <c r="D19" s="10" t="s">
        <v>763</v>
      </c>
      <c r="F19" s="322" t="s">
        <v>813</v>
      </c>
      <c r="G19" s="240"/>
      <c r="H19" s="348" t="s">
        <v>815</v>
      </c>
      <c r="I19" s="240"/>
      <c r="J19" s="425"/>
      <c r="K19" s="240"/>
      <c r="L19" s="50"/>
      <c r="M19" s="240"/>
      <c r="N19" s="40"/>
      <c r="O19" s="240"/>
      <c r="P19" s="40"/>
      <c r="Q19" s="240"/>
      <c r="R19" s="40"/>
      <c r="S19" s="240"/>
      <c r="T19" s="40"/>
      <c r="U19" s="240"/>
    </row>
    <row r="20" spans="1:21" s="239" customFormat="1" x14ac:dyDescent="0.4">
      <c r="A20" s="238"/>
      <c r="B20" s="248"/>
      <c r="L20" s="240"/>
    </row>
    <row r="21" spans="1:21" x14ac:dyDescent="0.4">
      <c r="L21" s="240"/>
    </row>
    <row r="22" spans="1:21" x14ac:dyDescent="0.4">
      <c r="L22" s="240"/>
    </row>
    <row r="23" spans="1:21" x14ac:dyDescent="0.4">
      <c r="L23" s="240"/>
    </row>
    <row r="24" spans="1:21" x14ac:dyDescent="0.4">
      <c r="L24" s="239"/>
    </row>
  </sheetData>
  <mergeCells count="1">
    <mergeCell ref="J7:J19"/>
  </mergeCells>
  <hyperlinks>
    <hyperlink ref="F9" r:id="rId1"/>
    <hyperlink ref="F19" r:id="rId2"/>
    <hyperlink ref="F18" r:id="rId3"/>
    <hyperlink ref="F8" r:id="rId4"/>
    <hyperlink ref="F11" r:id="rId5"/>
    <hyperlink ref="F12" r:id="rId6"/>
    <hyperlink ref="F13" r:id="rId7"/>
    <hyperlink ref="F10" r:id="rId8"/>
  </hyperlinks>
  <pageMargins left="0.7" right="0.7" top="0.75" bottom="0.75" header="0.3" footer="0.3"/>
  <pageSetup paperSize="8" orientation="landscape" horizontalDpi="1200" verticalDpi="1200"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U33"/>
  <sheetViews>
    <sheetView topLeftCell="B14" zoomScale="80" zoomScaleNormal="80" zoomScalePageLayoutView="50" workbookViewId="0">
      <selection activeCell="F27" sqref="F27"/>
    </sheetView>
  </sheetViews>
  <sheetFormatPr defaultColWidth="10.5" defaultRowHeight="16" x14ac:dyDescent="0.4"/>
  <cols>
    <col min="1" max="1" width="15" style="237" customWidth="1"/>
    <col min="2" max="2" width="65.25" style="237" customWidth="1"/>
    <col min="3" max="3" width="3.25" style="237" customWidth="1"/>
    <col min="4" max="4" width="38.5" style="237" customWidth="1"/>
    <col min="5" max="5" width="3.25" style="237" customWidth="1"/>
    <col min="6" max="6" width="26.25" style="237" customWidth="1"/>
    <col min="7" max="7" width="3.25" style="237" customWidth="1"/>
    <col min="8" max="8" width="26.25" style="237" customWidth="1"/>
    <col min="9" max="9" width="3.25" style="237" customWidth="1"/>
    <col min="10" max="10" width="51" style="237" customWidth="1"/>
    <col min="11" max="11" width="3.25" style="237" customWidth="1"/>
    <col min="12" max="12" width="36.25" style="237" customWidth="1"/>
    <col min="13" max="13" width="3.25" style="237" customWidth="1"/>
    <col min="14" max="14" width="39.5" style="237" customWidth="1"/>
    <col min="15" max="15" width="3.25" style="237" customWidth="1"/>
    <col min="16" max="16" width="39.5" style="237" customWidth="1"/>
    <col min="17" max="17" width="3.25" style="237" customWidth="1"/>
    <col min="18" max="18" width="39.5" style="237" customWidth="1"/>
    <col min="19" max="19" width="3.25" style="237" customWidth="1"/>
    <col min="20" max="20" width="39.5" style="237" customWidth="1"/>
    <col min="21" max="21" width="3.25" style="237" customWidth="1"/>
    <col min="22" max="16384" width="10.5" style="237"/>
  </cols>
  <sheetData>
    <row r="1" spans="1:21" ht="25" x14ac:dyDescent="0.5">
      <c r="A1" s="236" t="s">
        <v>171</v>
      </c>
    </row>
    <row r="3" spans="1:21" s="41" customFormat="1" ht="105" x14ac:dyDescent="0.35">
      <c r="A3" s="271" t="s">
        <v>172</v>
      </c>
      <c r="B3" s="295" t="s">
        <v>173</v>
      </c>
      <c r="D3" s="10" t="s">
        <v>94</v>
      </c>
      <c r="F3" s="59"/>
      <c r="H3" s="59"/>
      <c r="J3" s="50"/>
      <c r="L3" s="50"/>
      <c r="N3" s="40"/>
      <c r="P3" s="40"/>
      <c r="R3" s="40"/>
      <c r="T3" s="40"/>
    </row>
    <row r="4" spans="1:21" s="39" customFormat="1" ht="19" x14ac:dyDescent="0.35">
      <c r="A4" s="57"/>
      <c r="B4" s="49"/>
      <c r="D4" s="48"/>
      <c r="F4" s="48"/>
      <c r="H4" s="48"/>
      <c r="J4" s="49"/>
      <c r="L4" s="41"/>
      <c r="N4" s="49"/>
      <c r="P4" s="49"/>
      <c r="R4" s="49"/>
      <c r="T4" s="49"/>
    </row>
    <row r="5" spans="1:21" s="54" customFormat="1" ht="57" x14ac:dyDescent="0.35">
      <c r="A5" s="52"/>
      <c r="B5" s="297" t="s">
        <v>95</v>
      </c>
      <c r="D5" s="84" t="s">
        <v>96</v>
      </c>
      <c r="E5" s="46"/>
      <c r="F5" s="84" t="s">
        <v>97</v>
      </c>
      <c r="G5" s="46"/>
      <c r="H5" s="84" t="s">
        <v>98</v>
      </c>
      <c r="J5" s="47" t="s">
        <v>99</v>
      </c>
      <c r="K5" s="46"/>
      <c r="L5" s="47" t="s">
        <v>100</v>
      </c>
      <c r="M5" s="46"/>
      <c r="N5" s="47" t="s">
        <v>101</v>
      </c>
      <c r="O5" s="46"/>
      <c r="P5" s="47" t="s">
        <v>102</v>
      </c>
      <c r="Q5" s="46"/>
      <c r="R5" s="47" t="s">
        <v>103</v>
      </c>
      <c r="S5" s="46"/>
      <c r="T5" s="47" t="s">
        <v>104</v>
      </c>
      <c r="U5" s="46"/>
    </row>
    <row r="6" spans="1:21" s="39" customFormat="1" ht="19" x14ac:dyDescent="0.35">
      <c r="A6" s="57"/>
      <c r="B6" s="49"/>
      <c r="D6" s="48"/>
      <c r="F6" s="48"/>
      <c r="H6" s="48"/>
      <c r="J6" s="49"/>
      <c r="N6" s="49"/>
      <c r="P6" s="49"/>
      <c r="R6" s="49"/>
      <c r="T6" s="49"/>
    </row>
    <row r="7" spans="1:21" s="41" customFormat="1" ht="45" x14ac:dyDescent="0.35">
      <c r="A7" s="271" t="s">
        <v>118</v>
      </c>
      <c r="B7" s="295" t="s">
        <v>174</v>
      </c>
      <c r="D7" s="10" t="s">
        <v>62</v>
      </c>
      <c r="F7" s="59"/>
      <c r="H7" s="59"/>
      <c r="J7" s="50"/>
      <c r="L7" s="50"/>
    </row>
    <row r="8" spans="1:21" s="39" customFormat="1" ht="19" x14ac:dyDescent="0.35">
      <c r="A8" s="69"/>
      <c r="B8" s="49"/>
      <c r="D8" s="48"/>
      <c r="F8" s="48"/>
      <c r="H8" s="48"/>
      <c r="J8" s="49"/>
    </row>
    <row r="9" spans="1:21" s="9" customFormat="1" ht="51" customHeight="1" x14ac:dyDescent="0.35">
      <c r="A9" s="271" t="s">
        <v>175</v>
      </c>
      <c r="B9" s="299" t="s">
        <v>176</v>
      </c>
      <c r="D9" s="10" t="s">
        <v>567</v>
      </c>
      <c r="F9" s="314" t="s">
        <v>577</v>
      </c>
      <c r="G9" s="18"/>
      <c r="H9" s="90" t="s">
        <v>588</v>
      </c>
      <c r="I9" s="18"/>
      <c r="J9" s="422"/>
      <c r="K9" s="18"/>
      <c r="L9" s="50"/>
      <c r="M9" s="39"/>
      <c r="N9" s="40"/>
      <c r="O9" s="18"/>
      <c r="P9" s="40"/>
      <c r="Q9" s="39"/>
      <c r="R9" s="40"/>
      <c r="S9" s="39"/>
      <c r="T9" s="40"/>
      <c r="U9" s="18"/>
    </row>
    <row r="10" spans="1:21" s="9" customFormat="1" ht="51" customHeight="1" x14ac:dyDescent="0.35">
      <c r="A10" s="340"/>
      <c r="B10" s="299"/>
      <c r="D10" s="10"/>
      <c r="F10" s="350" t="s">
        <v>839</v>
      </c>
      <c r="G10" s="18"/>
      <c r="H10" s="90"/>
      <c r="I10" s="18"/>
      <c r="J10" s="423"/>
      <c r="K10" s="18"/>
      <c r="L10" s="50"/>
      <c r="M10" s="39"/>
      <c r="N10" s="40"/>
      <c r="O10" s="18"/>
      <c r="P10" s="40"/>
      <c r="Q10" s="39"/>
      <c r="R10" s="40"/>
      <c r="S10" s="39"/>
      <c r="T10" s="40"/>
      <c r="U10" s="18"/>
    </row>
    <row r="11" spans="1:21" s="9" customFormat="1" ht="62.5" customHeight="1" x14ac:dyDescent="0.35">
      <c r="A11" s="340"/>
      <c r="B11" s="299"/>
      <c r="D11" s="10"/>
      <c r="F11" s="350" t="s">
        <v>840</v>
      </c>
      <c r="G11" s="18"/>
      <c r="H11" s="90"/>
      <c r="I11" s="18"/>
      <c r="J11" s="423"/>
      <c r="K11" s="18"/>
      <c r="L11" s="50"/>
      <c r="M11" s="39"/>
      <c r="N11" s="40"/>
      <c r="O11" s="18"/>
      <c r="P11" s="40"/>
      <c r="Q11" s="39"/>
      <c r="R11" s="40"/>
      <c r="S11" s="39"/>
      <c r="T11" s="40"/>
      <c r="U11" s="18"/>
    </row>
    <row r="12" spans="1:21" s="9" customFormat="1" ht="81.650000000000006" customHeight="1" x14ac:dyDescent="0.35">
      <c r="A12" s="415" t="s">
        <v>177</v>
      </c>
      <c r="B12" s="300" t="s">
        <v>178</v>
      </c>
      <c r="D12" s="10" t="s">
        <v>580</v>
      </c>
      <c r="F12" s="322" t="s">
        <v>842</v>
      </c>
      <c r="G12" s="18"/>
      <c r="H12" s="317"/>
      <c r="I12" s="18"/>
      <c r="J12" s="424"/>
      <c r="K12" s="39"/>
      <c r="L12" s="50"/>
      <c r="M12" s="39"/>
      <c r="N12" s="40"/>
      <c r="O12" s="39"/>
      <c r="P12" s="40"/>
      <c r="Q12" s="39"/>
      <c r="R12" s="40"/>
      <c r="S12" s="39"/>
      <c r="T12" s="40"/>
      <c r="U12" s="39"/>
    </row>
    <row r="13" spans="1:21" s="9" customFormat="1" ht="81.650000000000006" customHeight="1" x14ac:dyDescent="0.35">
      <c r="A13" s="415"/>
      <c r="B13" s="300"/>
      <c r="D13" s="10"/>
      <c r="F13" s="322" t="s">
        <v>845</v>
      </c>
      <c r="G13" s="18"/>
      <c r="H13" s="317" t="s">
        <v>846</v>
      </c>
      <c r="I13" s="18"/>
      <c r="J13" s="424"/>
      <c r="K13" s="39"/>
      <c r="L13" s="50"/>
      <c r="M13" s="39"/>
      <c r="N13" s="40"/>
      <c r="O13" s="39"/>
      <c r="P13" s="40"/>
      <c r="Q13" s="39"/>
      <c r="R13" s="40"/>
      <c r="S13" s="39"/>
      <c r="T13" s="40"/>
      <c r="U13" s="39"/>
    </row>
    <row r="14" spans="1:21" s="9" customFormat="1" ht="81.650000000000006" customHeight="1" x14ac:dyDescent="0.35">
      <c r="A14" s="415"/>
      <c r="B14" s="300"/>
      <c r="D14" s="10" t="s">
        <v>567</v>
      </c>
      <c r="F14" s="10" t="s">
        <v>832</v>
      </c>
      <c r="G14" s="18"/>
      <c r="H14" s="317" t="s">
        <v>841</v>
      </c>
      <c r="I14" s="18"/>
      <c r="J14" s="424"/>
      <c r="K14" s="39"/>
      <c r="L14" s="50"/>
      <c r="M14" s="39"/>
      <c r="N14" s="40"/>
      <c r="O14" s="39"/>
      <c r="P14" s="40"/>
      <c r="Q14" s="39"/>
      <c r="R14" s="40"/>
      <c r="S14" s="39"/>
      <c r="T14" s="40"/>
      <c r="U14" s="39"/>
    </row>
    <row r="15" spans="1:21" s="9" customFormat="1" ht="64" customHeight="1" x14ac:dyDescent="0.35">
      <c r="A15" s="429"/>
      <c r="B15" s="303" t="s">
        <v>179</v>
      </c>
      <c r="D15" s="10" t="s">
        <v>580</v>
      </c>
      <c r="F15" s="322" t="s">
        <v>842</v>
      </c>
      <c r="G15" s="18"/>
      <c r="H15" s="317"/>
      <c r="I15" s="18"/>
      <c r="J15" s="424"/>
      <c r="K15" s="41"/>
      <c r="L15" s="50"/>
      <c r="M15" s="41"/>
      <c r="N15" s="40"/>
      <c r="O15" s="41"/>
      <c r="P15" s="40"/>
      <c r="Q15" s="41"/>
      <c r="R15" s="40"/>
      <c r="S15" s="41"/>
      <c r="T15" s="40"/>
      <c r="U15" s="41"/>
    </row>
    <row r="16" spans="1:21" s="9" customFormat="1" ht="51" customHeight="1" x14ac:dyDescent="0.35">
      <c r="A16" s="429"/>
      <c r="B16" s="303"/>
      <c r="D16" s="10"/>
      <c r="F16" s="10" t="s">
        <v>832</v>
      </c>
      <c r="G16" s="18"/>
      <c r="H16" s="317" t="s">
        <v>841</v>
      </c>
      <c r="I16" s="18"/>
      <c r="J16" s="424"/>
      <c r="K16" s="41"/>
      <c r="L16" s="50"/>
      <c r="M16" s="41"/>
      <c r="N16" s="40"/>
      <c r="O16" s="41"/>
      <c r="P16" s="40"/>
      <c r="Q16" s="41"/>
      <c r="R16" s="40"/>
      <c r="S16" s="41"/>
      <c r="T16" s="40"/>
      <c r="U16" s="41"/>
    </row>
    <row r="17" spans="1:21" s="9" customFormat="1" ht="51" customHeight="1" x14ac:dyDescent="0.35">
      <c r="A17" s="429"/>
      <c r="B17" s="303"/>
      <c r="D17" s="10"/>
      <c r="F17" s="351" t="s">
        <v>843</v>
      </c>
      <c r="G17" s="18"/>
      <c r="H17" s="317"/>
      <c r="I17" s="18"/>
      <c r="J17" s="424"/>
      <c r="K17" s="41"/>
      <c r="L17" s="50"/>
      <c r="M17" s="41"/>
      <c r="N17" s="40"/>
      <c r="O17" s="41"/>
      <c r="P17" s="40"/>
      <c r="Q17" s="41"/>
      <c r="R17" s="40"/>
      <c r="S17" s="41"/>
      <c r="T17" s="40"/>
      <c r="U17" s="41"/>
    </row>
    <row r="18" spans="1:21" s="9" customFormat="1" ht="85" customHeight="1" x14ac:dyDescent="0.35">
      <c r="A18" s="429"/>
      <c r="B18" s="303" t="s">
        <v>180</v>
      </c>
      <c r="D18" s="10" t="s">
        <v>580</v>
      </c>
      <c r="F18" s="322" t="s">
        <v>843</v>
      </c>
      <c r="G18" s="18"/>
      <c r="H18" s="317"/>
      <c r="I18" s="18"/>
      <c r="J18" s="424"/>
      <c r="K18" s="39"/>
      <c r="L18" s="50"/>
      <c r="M18" s="39"/>
      <c r="N18" s="40"/>
      <c r="O18" s="39"/>
      <c r="P18" s="40"/>
      <c r="Q18" s="39"/>
      <c r="R18" s="40"/>
      <c r="S18" s="39"/>
      <c r="T18" s="40"/>
      <c r="U18" s="39"/>
    </row>
    <row r="19" spans="1:21" s="9" customFormat="1" ht="57.65" customHeight="1" x14ac:dyDescent="0.35">
      <c r="A19" s="429"/>
      <c r="B19" s="303"/>
      <c r="D19" s="10"/>
      <c r="F19" s="322" t="s">
        <v>842</v>
      </c>
      <c r="G19" s="18"/>
      <c r="H19" s="317"/>
      <c r="I19" s="18"/>
      <c r="J19" s="424"/>
      <c r="K19" s="39"/>
      <c r="L19" s="50"/>
      <c r="M19" s="39"/>
      <c r="N19" s="40"/>
      <c r="O19" s="39"/>
      <c r="P19" s="40"/>
      <c r="Q19" s="39"/>
      <c r="R19" s="40"/>
      <c r="S19" s="39"/>
      <c r="T19" s="40"/>
      <c r="U19" s="39"/>
    </row>
    <row r="20" spans="1:21" s="9" customFormat="1" ht="60" customHeight="1" x14ac:dyDescent="0.35">
      <c r="A20" s="429"/>
      <c r="B20" s="303" t="s">
        <v>181</v>
      </c>
      <c r="D20" s="10" t="s">
        <v>580</v>
      </c>
      <c r="F20" s="322" t="s">
        <v>842</v>
      </c>
      <c r="G20" s="18"/>
      <c r="H20" s="317"/>
      <c r="I20" s="18"/>
      <c r="J20" s="424"/>
      <c r="K20" s="18"/>
      <c r="L20" s="50"/>
      <c r="M20" s="18"/>
      <c r="N20" s="40"/>
      <c r="O20" s="18"/>
      <c r="P20" s="40"/>
      <c r="Q20" s="18"/>
      <c r="R20" s="40"/>
      <c r="S20" s="18"/>
      <c r="T20" s="40"/>
      <c r="U20" s="18"/>
    </row>
    <row r="21" spans="1:21" s="9" customFormat="1" ht="60" customHeight="1" x14ac:dyDescent="0.35">
      <c r="A21" s="429"/>
      <c r="B21" s="303"/>
      <c r="D21" s="10"/>
      <c r="F21" s="322" t="s">
        <v>843</v>
      </c>
      <c r="G21" s="18"/>
      <c r="H21" s="317"/>
      <c r="I21" s="18"/>
      <c r="J21" s="424"/>
      <c r="K21" s="18"/>
      <c r="L21" s="50"/>
      <c r="M21" s="18"/>
      <c r="N21" s="40"/>
      <c r="O21" s="18"/>
      <c r="P21" s="40"/>
      <c r="Q21" s="18"/>
      <c r="R21" s="40"/>
      <c r="S21" s="18"/>
      <c r="T21" s="40"/>
      <c r="U21" s="18"/>
    </row>
    <row r="22" spans="1:21" s="9" customFormat="1" ht="70.5" customHeight="1" x14ac:dyDescent="0.35">
      <c r="A22" s="429"/>
      <c r="B22" s="303" t="s">
        <v>182</v>
      </c>
      <c r="D22" s="10" t="s">
        <v>580</v>
      </c>
      <c r="F22" s="322" t="s">
        <v>844</v>
      </c>
      <c r="G22" s="18"/>
      <c r="H22" s="317"/>
      <c r="I22" s="18"/>
      <c r="J22" s="424"/>
      <c r="K22" s="18"/>
      <c r="L22" s="50"/>
      <c r="M22" s="18"/>
      <c r="N22" s="40"/>
      <c r="O22" s="18"/>
      <c r="P22" s="40"/>
      <c r="Q22" s="18"/>
      <c r="R22" s="40"/>
      <c r="S22" s="18"/>
      <c r="T22" s="40"/>
      <c r="U22" s="18"/>
    </row>
    <row r="23" spans="1:21" s="9" customFormat="1" ht="86.15" customHeight="1" x14ac:dyDescent="0.35">
      <c r="A23" s="429"/>
      <c r="B23" s="303" t="s">
        <v>183</v>
      </c>
      <c r="D23" s="10" t="s">
        <v>580</v>
      </c>
      <c r="F23" s="322" t="s">
        <v>842</v>
      </c>
      <c r="G23" s="18"/>
      <c r="H23" s="317"/>
      <c r="I23" s="18"/>
      <c r="J23" s="424"/>
      <c r="K23" s="18"/>
      <c r="L23" s="50"/>
      <c r="M23" s="18"/>
      <c r="N23" s="40"/>
      <c r="O23" s="18"/>
      <c r="P23" s="40"/>
      <c r="Q23" s="18"/>
      <c r="R23" s="40"/>
      <c r="S23" s="18"/>
      <c r="T23" s="40"/>
      <c r="U23" s="18"/>
    </row>
    <row r="24" spans="1:21" s="9" customFormat="1" ht="51" customHeight="1" x14ac:dyDescent="0.4">
      <c r="A24" s="415" t="s">
        <v>184</v>
      </c>
      <c r="B24" s="299" t="s">
        <v>185</v>
      </c>
      <c r="D24" s="10" t="s">
        <v>580</v>
      </c>
      <c r="F24" s="317" t="s">
        <v>589</v>
      </c>
      <c r="G24" s="240"/>
      <c r="H24" s="90" t="s">
        <v>588</v>
      </c>
      <c r="I24" s="240"/>
      <c r="J24" s="424"/>
      <c r="K24" s="240"/>
      <c r="L24" s="50"/>
      <c r="M24" s="240"/>
      <c r="N24" s="40"/>
      <c r="O24" s="240"/>
      <c r="P24" s="40"/>
      <c r="Q24" s="240"/>
      <c r="R24" s="40"/>
      <c r="S24" s="240"/>
      <c r="T24" s="40"/>
      <c r="U24" s="240"/>
    </row>
    <row r="25" spans="1:21" s="9" customFormat="1" ht="51" customHeight="1" x14ac:dyDescent="0.4">
      <c r="A25" s="429"/>
      <c r="B25" s="299" t="s">
        <v>186</v>
      </c>
      <c r="D25" s="10" t="s">
        <v>580</v>
      </c>
      <c r="F25" s="317" t="s">
        <v>586</v>
      </c>
      <c r="G25" s="240"/>
      <c r="H25" s="90" t="s">
        <v>587</v>
      </c>
      <c r="I25" s="240"/>
      <c r="J25" s="424"/>
      <c r="K25" s="240"/>
      <c r="L25" s="50"/>
      <c r="M25" s="240"/>
      <c r="N25" s="40"/>
      <c r="O25" s="240"/>
      <c r="P25" s="40"/>
      <c r="Q25" s="240"/>
      <c r="R25" s="40"/>
      <c r="S25" s="240"/>
      <c r="T25" s="40"/>
      <c r="U25" s="240"/>
    </row>
    <row r="26" spans="1:21" s="9" customFormat="1" ht="51" customHeight="1" x14ac:dyDescent="0.4">
      <c r="A26" s="415" t="s">
        <v>187</v>
      </c>
      <c r="B26" s="303" t="s">
        <v>188</v>
      </c>
      <c r="D26" s="10" t="s">
        <v>567</v>
      </c>
      <c r="F26" s="316" t="s">
        <v>578</v>
      </c>
      <c r="G26" s="240"/>
      <c r="H26" s="90" t="s">
        <v>588</v>
      </c>
      <c r="I26" s="240"/>
      <c r="J26" s="424"/>
      <c r="K26" s="240"/>
      <c r="L26" s="50"/>
      <c r="M26" s="240"/>
      <c r="N26" s="40"/>
      <c r="O26" s="240"/>
      <c r="P26" s="40"/>
      <c r="Q26" s="240"/>
      <c r="R26" s="40"/>
      <c r="S26" s="240"/>
      <c r="T26" s="40"/>
      <c r="U26" s="240"/>
    </row>
    <row r="27" spans="1:21" s="9" customFormat="1" ht="51" customHeight="1" x14ac:dyDescent="0.4">
      <c r="A27" s="429"/>
      <c r="B27" s="303" t="s">
        <v>189</v>
      </c>
      <c r="D27" s="10" t="s">
        <v>567</v>
      </c>
      <c r="F27" s="316" t="s">
        <v>578</v>
      </c>
      <c r="G27" s="240"/>
      <c r="H27" s="90" t="s">
        <v>588</v>
      </c>
      <c r="I27" s="240"/>
      <c r="J27" s="424"/>
      <c r="K27" s="240"/>
      <c r="L27" s="50"/>
      <c r="M27" s="240"/>
      <c r="N27" s="40"/>
      <c r="O27" s="240"/>
      <c r="P27" s="40"/>
      <c r="Q27" s="240"/>
      <c r="R27" s="40"/>
      <c r="S27" s="240"/>
      <c r="T27" s="40"/>
      <c r="U27" s="240"/>
    </row>
    <row r="28" spans="1:21" s="9" customFormat="1" ht="51" customHeight="1" x14ac:dyDescent="0.4">
      <c r="A28" s="429"/>
      <c r="B28" s="303" t="s">
        <v>190</v>
      </c>
      <c r="D28" s="10" t="s">
        <v>567</v>
      </c>
      <c r="F28" s="316" t="s">
        <v>578</v>
      </c>
      <c r="G28" s="240"/>
      <c r="H28" s="90" t="s">
        <v>588</v>
      </c>
      <c r="I28" s="240"/>
      <c r="J28" s="424"/>
      <c r="K28" s="240"/>
      <c r="L28" s="50"/>
      <c r="M28" s="240"/>
      <c r="N28" s="40"/>
      <c r="O28" s="240"/>
      <c r="P28" s="40"/>
      <c r="Q28" s="240"/>
      <c r="R28" s="40"/>
      <c r="S28" s="240"/>
      <c r="T28" s="40"/>
      <c r="U28" s="240"/>
    </row>
    <row r="29" spans="1:21" s="9" customFormat="1" ht="51" customHeight="1" x14ac:dyDescent="0.4">
      <c r="A29" s="429"/>
      <c r="B29" s="303" t="s">
        <v>191</v>
      </c>
      <c r="D29" s="10" t="s">
        <v>567</v>
      </c>
      <c r="F29" s="316" t="s">
        <v>578</v>
      </c>
      <c r="G29" s="240"/>
      <c r="H29" s="90" t="s">
        <v>588</v>
      </c>
      <c r="I29" s="240"/>
      <c r="J29" s="424"/>
      <c r="K29" s="240"/>
      <c r="L29" s="50"/>
      <c r="M29" s="240"/>
      <c r="N29" s="40"/>
      <c r="O29" s="240"/>
      <c r="P29" s="40"/>
      <c r="Q29" s="240"/>
      <c r="R29" s="40"/>
      <c r="S29" s="240"/>
      <c r="T29" s="40"/>
      <c r="U29" s="240"/>
    </row>
    <row r="30" spans="1:21" s="9" customFormat="1" ht="51" customHeight="1" x14ac:dyDescent="0.4">
      <c r="A30" s="415" t="s">
        <v>192</v>
      </c>
      <c r="B30" s="303" t="s">
        <v>193</v>
      </c>
      <c r="D30" s="10" t="s">
        <v>567</v>
      </c>
      <c r="F30" s="316" t="s">
        <v>578</v>
      </c>
      <c r="G30" s="240"/>
      <c r="H30" s="90" t="s">
        <v>588</v>
      </c>
      <c r="I30" s="240"/>
      <c r="J30" s="424"/>
      <c r="K30" s="240"/>
      <c r="L30" s="50"/>
      <c r="M30" s="240"/>
      <c r="N30" s="40"/>
      <c r="O30" s="240"/>
      <c r="P30" s="40"/>
      <c r="Q30" s="240"/>
      <c r="R30" s="40"/>
      <c r="S30" s="240"/>
      <c r="T30" s="40"/>
      <c r="U30" s="240"/>
    </row>
    <row r="31" spans="1:21" s="9" customFormat="1" ht="51" customHeight="1" x14ac:dyDescent="0.4">
      <c r="A31" s="429"/>
      <c r="B31" s="303" t="s">
        <v>194</v>
      </c>
      <c r="D31" s="10" t="s">
        <v>567</v>
      </c>
      <c r="F31" s="316" t="s">
        <v>578</v>
      </c>
      <c r="G31" s="240"/>
      <c r="H31" s="90" t="s">
        <v>588</v>
      </c>
      <c r="I31" s="240"/>
      <c r="J31" s="424"/>
      <c r="K31" s="240"/>
      <c r="L31" s="50"/>
      <c r="M31" s="240"/>
      <c r="N31" s="40"/>
      <c r="O31" s="240"/>
      <c r="P31" s="40"/>
      <c r="Q31" s="240"/>
      <c r="R31" s="40"/>
      <c r="S31" s="240"/>
      <c r="T31" s="40"/>
      <c r="U31" s="240"/>
    </row>
    <row r="32" spans="1:21" s="9" customFormat="1" ht="51" customHeight="1" x14ac:dyDescent="0.4">
      <c r="A32" s="271" t="s">
        <v>195</v>
      </c>
      <c r="B32" s="303" t="s">
        <v>196</v>
      </c>
      <c r="D32" s="10" t="s">
        <v>567</v>
      </c>
      <c r="F32" s="316" t="s">
        <v>578</v>
      </c>
      <c r="G32" s="240"/>
      <c r="H32" s="90" t="s">
        <v>588</v>
      </c>
      <c r="I32" s="240"/>
      <c r="J32" s="425"/>
      <c r="K32" s="240"/>
      <c r="L32" s="50"/>
      <c r="M32" s="240"/>
      <c r="N32" s="40"/>
      <c r="O32" s="240"/>
      <c r="P32" s="40"/>
      <c r="Q32" s="240"/>
      <c r="R32" s="40"/>
      <c r="S32" s="240"/>
      <c r="T32" s="40"/>
      <c r="U32" s="240"/>
    </row>
    <row r="33" spans="1:1" s="239" customFormat="1" x14ac:dyDescent="0.4">
      <c r="A33" s="238"/>
    </row>
  </sheetData>
  <mergeCells count="5">
    <mergeCell ref="A12:A23"/>
    <mergeCell ref="A24:A25"/>
    <mergeCell ref="A26:A29"/>
    <mergeCell ref="A30:A31"/>
    <mergeCell ref="J9:J32"/>
  </mergeCells>
  <hyperlinks>
    <hyperlink ref="F9" r:id="rId1"/>
    <hyperlink ref="F10" r:id="rId2"/>
    <hyperlink ref="F11" r:id="rId3" location="SCH257THE_TANZANIA_PETROLEUM_DEVELOPMENT_CORPORATION_(ESTABLISHMENT)_ORDER"/>
    <hyperlink ref="F12" r:id="rId4"/>
    <hyperlink ref="F14" r:id="rId5" display="https://www.teiti.go.tz/storage/app/uploads/public/62b/d78/278/62bd782789fa8959777682.pdf"/>
    <hyperlink ref="F15" r:id="rId6"/>
    <hyperlink ref="F16" r:id="rId7" display="https://www.teiti.go.tz/storage/app/uploads/public/62b/d78/278/62bd782789fa8959777682.pdf"/>
    <hyperlink ref="F17" r:id="rId8"/>
    <hyperlink ref="F18" r:id="rId9"/>
    <hyperlink ref="F19" r:id="rId10"/>
    <hyperlink ref="F20" r:id="rId11"/>
    <hyperlink ref="F22" r:id="rId12"/>
    <hyperlink ref="F23" r:id="rId13"/>
  </hyperlinks>
  <pageMargins left="0.7" right="0.7" top="0.75" bottom="0.75" header="0.3" footer="0.3"/>
  <pageSetup paperSize="8" orientation="landscape" horizontalDpi="1200" verticalDpi="1200"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U9"/>
  <sheetViews>
    <sheetView zoomScale="90" zoomScaleNormal="90" zoomScalePageLayoutView="60" workbookViewId="0">
      <selection activeCell="F1" sqref="F1"/>
    </sheetView>
  </sheetViews>
  <sheetFormatPr defaultColWidth="10.5" defaultRowHeight="16" x14ac:dyDescent="0.4"/>
  <cols>
    <col min="1" max="1" width="18.25" style="237" customWidth="1"/>
    <col min="2" max="2" width="37.5" style="237" customWidth="1"/>
    <col min="3" max="3" width="3" style="237" customWidth="1"/>
    <col min="4" max="4" width="39" style="237" customWidth="1"/>
    <col min="5" max="5" width="3" style="237" customWidth="1"/>
    <col min="6" max="6" width="28.5" style="237" customWidth="1"/>
    <col min="7" max="7" width="3" style="237" customWidth="1"/>
    <col min="8" max="8" width="28.5" style="237" customWidth="1"/>
    <col min="9" max="9" width="3" style="237" customWidth="1"/>
    <col min="10" max="10" width="39.5" style="237" customWidth="1"/>
    <col min="11" max="11" width="3" style="237" customWidth="1"/>
    <col min="12" max="12" width="36.25" style="237" customWidth="1"/>
    <col min="13" max="13" width="3" style="237" customWidth="1"/>
    <col min="14" max="14" width="39.5" style="237" customWidth="1"/>
    <col min="15" max="15" width="3" style="237" customWidth="1"/>
    <col min="16" max="16" width="39.5" style="237" customWidth="1"/>
    <col min="17" max="17" width="3" style="237" customWidth="1"/>
    <col min="18" max="18" width="39.5" style="237" customWidth="1"/>
    <col min="19" max="19" width="3" style="237" customWidth="1"/>
    <col min="20" max="20" width="39.5" style="237" customWidth="1"/>
    <col min="21" max="21" width="3" style="237" customWidth="1"/>
    <col min="22" max="16384" width="10.5" style="237"/>
  </cols>
  <sheetData>
    <row r="1" spans="1:21" ht="25" x14ac:dyDescent="0.5">
      <c r="A1" s="236" t="s">
        <v>197</v>
      </c>
    </row>
    <row r="3" spans="1:21" s="31" customFormat="1" ht="90" x14ac:dyDescent="0.35">
      <c r="A3" s="32" t="s">
        <v>198</v>
      </c>
      <c r="B3" s="308" t="s">
        <v>199</v>
      </c>
      <c r="C3" s="34"/>
      <c r="D3" s="10" t="s">
        <v>94</v>
      </c>
      <c r="E3" s="34"/>
      <c r="F3" s="35"/>
      <c r="G3" s="34"/>
      <c r="H3" s="35"/>
      <c r="I3" s="34"/>
      <c r="J3" s="6"/>
      <c r="L3" s="6"/>
      <c r="N3" s="37"/>
      <c r="P3" s="37"/>
      <c r="R3" s="37"/>
      <c r="T3" s="37"/>
    </row>
    <row r="4" spans="1:21" s="1" customFormat="1" ht="19" x14ac:dyDescent="0.35">
      <c r="B4" s="3"/>
      <c r="D4" s="2"/>
      <c r="F4" s="2"/>
      <c r="H4" s="2"/>
      <c r="J4" s="3"/>
      <c r="L4" s="41"/>
      <c r="N4" s="3"/>
      <c r="P4" s="3"/>
      <c r="R4" s="3"/>
      <c r="T4" s="3"/>
    </row>
    <row r="5" spans="1:21" s="1" customFormat="1" ht="76" x14ac:dyDescent="0.35">
      <c r="B5" s="3" t="s">
        <v>95</v>
      </c>
      <c r="D5" s="84" t="s">
        <v>96</v>
      </c>
      <c r="E5" s="46"/>
      <c r="F5" s="84" t="s">
        <v>97</v>
      </c>
      <c r="G5" s="46"/>
      <c r="H5" s="84" t="s">
        <v>98</v>
      </c>
      <c r="I5" s="54"/>
      <c r="J5" s="47" t="s">
        <v>99</v>
      </c>
      <c r="K5" s="29"/>
      <c r="L5" s="47" t="s">
        <v>100</v>
      </c>
      <c r="M5" s="29"/>
      <c r="N5" s="30" t="s">
        <v>101</v>
      </c>
      <c r="O5" s="29"/>
      <c r="P5" s="30" t="s">
        <v>102</v>
      </c>
      <c r="Q5" s="29"/>
      <c r="R5" s="30" t="s">
        <v>103</v>
      </c>
      <c r="S5" s="29"/>
      <c r="T5" s="30" t="s">
        <v>104</v>
      </c>
      <c r="U5" s="29"/>
    </row>
    <row r="6" spans="1:21" s="1" customFormat="1" ht="19" x14ac:dyDescent="0.35">
      <c r="B6" s="3"/>
      <c r="D6" s="2"/>
      <c r="F6" s="2"/>
      <c r="H6" s="2"/>
      <c r="J6" s="3"/>
      <c r="L6" s="39"/>
      <c r="N6" s="3"/>
      <c r="P6" s="3"/>
      <c r="R6" s="3"/>
      <c r="T6" s="3"/>
    </row>
    <row r="7" spans="1:21" s="4" customFormat="1" ht="115.15" customHeight="1" x14ac:dyDescent="0.35">
      <c r="A7" s="13"/>
      <c r="B7" s="305" t="s">
        <v>200</v>
      </c>
      <c r="C7" s="7"/>
      <c r="D7" s="8" t="s">
        <v>568</v>
      </c>
      <c r="E7" s="7"/>
      <c r="F7" s="316" t="s">
        <v>578</v>
      </c>
      <c r="G7" s="19"/>
      <c r="H7" s="90" t="s">
        <v>590</v>
      </c>
      <c r="I7" s="19"/>
      <c r="J7" s="433"/>
      <c r="K7" s="20"/>
      <c r="L7" s="304"/>
      <c r="M7" s="20"/>
      <c r="N7" s="37"/>
      <c r="O7" s="20"/>
      <c r="P7" s="37"/>
      <c r="Q7" s="20"/>
      <c r="R7" s="37"/>
      <c r="S7" s="20"/>
      <c r="T7" s="37"/>
      <c r="U7" s="20"/>
    </row>
    <row r="8" spans="1:21" s="4" customFormat="1" ht="115.15" customHeight="1" x14ac:dyDescent="0.35">
      <c r="A8" s="14"/>
      <c r="B8" s="306" t="s">
        <v>201</v>
      </c>
      <c r="C8" s="9"/>
      <c r="D8" s="8" t="s">
        <v>568</v>
      </c>
      <c r="E8" s="9"/>
      <c r="F8" s="316" t="s">
        <v>578</v>
      </c>
      <c r="G8" s="21"/>
      <c r="H8" s="90" t="s">
        <v>590</v>
      </c>
      <c r="I8" s="21"/>
      <c r="J8" s="434"/>
      <c r="K8" s="1"/>
      <c r="L8" s="304"/>
      <c r="M8" s="1"/>
      <c r="N8" s="37"/>
      <c r="O8" s="1"/>
      <c r="P8" s="37"/>
      <c r="Q8" s="1"/>
      <c r="R8" s="37"/>
      <c r="S8" s="1"/>
      <c r="T8" s="37"/>
      <c r="U8" s="1"/>
    </row>
    <row r="9" spans="1:21" s="4" customFormat="1" ht="115.15" customHeight="1" x14ac:dyDescent="0.35">
      <c r="A9" s="15"/>
      <c r="B9" s="307" t="s">
        <v>202</v>
      </c>
      <c r="C9" s="9"/>
      <c r="D9" s="8" t="s">
        <v>568</v>
      </c>
      <c r="E9" s="11"/>
      <c r="F9" s="316" t="s">
        <v>578</v>
      </c>
      <c r="G9" s="21"/>
      <c r="H9" s="90" t="s">
        <v>591</v>
      </c>
      <c r="I9" s="21"/>
      <c r="J9" s="435"/>
      <c r="K9" s="31"/>
      <c r="L9" s="304"/>
      <c r="M9" s="31"/>
      <c r="N9" s="37"/>
      <c r="O9" s="31"/>
      <c r="P9" s="37"/>
      <c r="Q9" s="31"/>
      <c r="R9" s="37"/>
      <c r="S9" s="31"/>
      <c r="T9" s="37"/>
      <c r="U9" s="31"/>
    </row>
  </sheetData>
  <mergeCells count="1">
    <mergeCell ref="J7:J9"/>
  </mergeCells>
  <pageMargins left="0.7" right="0.7" top="0.75" bottom="0.75" header="0.3" footer="0.3"/>
  <pageSetup paperSize="8"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0F73AF77C8D2488DC5D676815B6B40" ma:contentTypeVersion="17" ma:contentTypeDescription="Create a new document." ma:contentTypeScope="" ma:versionID="96cfb1629f1e8f27ea2aa2b6c39643ed">
  <xsd:schema xmlns:xsd="http://www.w3.org/2001/XMLSchema" xmlns:xs="http://www.w3.org/2001/XMLSchema" xmlns:p="http://schemas.microsoft.com/office/2006/metadata/properties" xmlns:ns2="e5f84dc2-8d0a-4b0b-b04b-22a5c9c54e51" xmlns:ns3="84cc2e55-354e-4d6d-a994-23520a6368b5" targetNamespace="http://schemas.microsoft.com/office/2006/metadata/properties" ma:root="true" ma:fieldsID="9f3df6dc5152c36bd6fb531ffc3d6d27" ns2:_="" ns3:_="">
    <xsd:import namespace="e5f84dc2-8d0a-4b0b-b04b-22a5c9c54e51"/>
    <xsd:import namespace="84cc2e55-354e-4d6d-a994-23520a6368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84dc2-8d0a-4b0b-b04b-22a5c9c54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tus" ma:index="12" nillable="true" ma:displayName="Status" ma:format="Dropdown" ma:internalName="Status">
      <xsd:simpleType>
        <xsd:restriction base="dms:Choice">
          <xsd:enumeration value="Ongoing"/>
          <xsd:enumeration value="Completed"/>
          <xsd:enumeration value="Planned"/>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cc2e55-354e-4d6d-a994-23520a6368b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d29c57f-cd86-4771-916f-1d2b325681ea}" ma:internalName="TaxCatchAll" ma:showField="CatchAllData" ma:web="84cc2e55-354e-4d6d-a994-23520a6368b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4cc2e55-354e-4d6d-a994-23520a6368b5" xsi:nil="true"/>
    <lcf76f155ced4ddcb4097134ff3c332f xmlns="e5f84dc2-8d0a-4b0b-b04b-22a5c9c54e51">
      <Terms xmlns="http://schemas.microsoft.com/office/infopath/2007/PartnerControls"/>
    </lcf76f155ced4ddcb4097134ff3c332f>
    <Status xmlns="e5f84dc2-8d0a-4b0b-b04b-22a5c9c54e51" xsi:nil="true"/>
    <SharedWithUsers xmlns="84cc2e55-354e-4d6d-a994-23520a6368b5">
      <UserInfo>
        <DisplayName/>
        <AccountId xsi:nil="true"/>
        <AccountType/>
      </UserInfo>
    </SharedWithUsers>
  </documentManagement>
</p:properties>
</file>

<file path=customXml/itemProps1.xml><?xml version="1.0" encoding="utf-8"?>
<ds:datastoreItem xmlns:ds="http://schemas.openxmlformats.org/officeDocument/2006/customXml" ds:itemID="{4FFB6D0D-D249-4F1D-93EF-44E0345CB5A0}"/>
</file>

<file path=customXml/itemProps2.xml><?xml version="1.0" encoding="utf-8"?>
<ds:datastoreItem xmlns:ds="http://schemas.openxmlformats.org/officeDocument/2006/customXml" ds:itemID="{7C0BC6C0-7B6D-4886-820A-3A51F212CFFB}">
  <ds:schemaRefs>
    <ds:schemaRef ds:uri="http://schemas.microsoft.com/sharepoint/v3/contenttype/forms"/>
  </ds:schemaRefs>
</ds:datastoreItem>
</file>

<file path=customXml/itemProps3.xml><?xml version="1.0" encoding="utf-8"?>
<ds:datastoreItem xmlns:ds="http://schemas.openxmlformats.org/officeDocument/2006/customXml" ds:itemID="{8519F17E-4F5A-450D-B771-D83C95A89723}">
  <ds:schemaRefs>
    <ds:schemaRef ds:uri="http://schemas.microsoft.com/office/2006/metadata/properties"/>
    <ds:schemaRef ds:uri="d9eb0d81-beec-4074-bc6f-8be11319408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ec4d7596-7f32-41a8-9a95-4275d9a1ea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Introduction</vt:lpstr>
      <vt:lpstr>About</vt:lpstr>
      <vt:lpstr>#2.1</vt:lpstr>
      <vt:lpstr>#2.2</vt:lpstr>
      <vt:lpstr>#2.3</vt:lpstr>
      <vt:lpstr>#2.4</vt:lpstr>
      <vt:lpstr>#2.5</vt:lpstr>
      <vt:lpstr>#2.6</vt:lpstr>
      <vt:lpstr>#3.1</vt:lpstr>
      <vt:lpstr>#3.2</vt:lpstr>
      <vt:lpstr>#3.3</vt:lpstr>
      <vt:lpstr>#4.1</vt:lpstr>
      <vt:lpstr>#4.1 - Reporting entities</vt:lpstr>
      <vt:lpstr>#4.1 - Government</vt:lpstr>
      <vt:lpstr>#4.1 - Company</vt:lpstr>
      <vt:lpstr>#4.2</vt:lpstr>
      <vt:lpstr>#4.3</vt:lpstr>
      <vt:lpstr>#4.4</vt:lpstr>
      <vt:lpstr>#4.5</vt:lpstr>
      <vt:lpstr>#4.6</vt:lpstr>
      <vt:lpstr>#4.7</vt:lpstr>
      <vt:lpstr>#4.8</vt:lpstr>
      <vt:lpstr>#4.9</vt:lpstr>
      <vt:lpstr>#5.1</vt:lpstr>
      <vt:lpstr>#5.2</vt:lpstr>
      <vt:lpstr>#5.3</vt:lpstr>
      <vt:lpstr>#6.1</vt:lpstr>
      <vt:lpstr>#6.2</vt:lpstr>
      <vt:lpstr>#6.3</vt:lpstr>
      <vt:lpstr>#6.4</vt:lpstr>
      <vt:lpstr>Sheet1</vt:lpstr>
      <vt:lpstr>'#2.4'!Print_Area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Erick</cp:lastModifiedBy>
  <cp:revision/>
  <dcterms:created xsi:type="dcterms:W3CDTF">2020-07-14T03:16:31Z</dcterms:created>
  <dcterms:modified xsi:type="dcterms:W3CDTF">2023-03-31T14:35:44Z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0x010100AB0F73AF77C8D2488DC5D676815B6B40</vt:lpwstr>
  </property>
  <property fmtid="{D5CDD505-2E9C-101B-9397-08002B2CF9AE}" pid="3" name="Order">
    <vt:r8>281300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y fmtid="{D5CDD505-2E9C-101B-9397-08002B2CF9AE}" pid="9" name="TriggerFlowInfo">
    <vt:lpwstr/>
  </property>
  <property fmtid="{D5CDD505-2E9C-101B-9397-08002B2CF9AE}" pid="10" name="_SourceUrl">
    <vt:lpwstr/>
  </property>
  <property fmtid="{D5CDD505-2E9C-101B-9397-08002B2CF9AE}" pid="11" name="_SharedFileIndex">
    <vt:lpwstr/>
  </property>
  <property fmtid="{D5CDD505-2E9C-101B-9397-08002B2CF9AE}" pid="12" name="_ExtendedDescription">
    <vt:lpwstr/>
  </property>
</Properties>
</file>