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Users/lusinetovmasyan/Desktop/FInal_Validation Templates_01072023/CLEAN FINAL VALIDATION TEMPLATES/"/>
    </mc:Choice>
  </mc:AlternateContent>
  <xr:revisionPtr revIDLastSave="0" documentId="8_{642971EE-A392-2341-9CF4-2F4516941B80}" xr6:coauthVersionLast="47" xr6:coauthVersionMax="47" xr10:uidLastSave="{00000000-0000-0000-0000-000000000000}"/>
  <bookViews>
    <workbookView xWindow="0" yWindow="0" windowWidth="28800" windowHeight="18000" tabRatio="921" firstSheet="1" activeTab="1" xr2:uid="{74BF3EC9-BCBB-A447-9F1D-108DC027EA20}"/>
  </bookViews>
  <sheets>
    <sheet name="Introduction" sheetId="32" r:id="rId1"/>
    <sheet name="About" sheetId="30" r:id="rId2"/>
    <sheet name="#2.1" sheetId="1" r:id="rId3"/>
    <sheet name="#2.2" sheetId="2" r:id="rId4"/>
    <sheet name="#2.3" sheetId="3" r:id="rId5"/>
    <sheet name="#2.4" sheetId="4" r:id="rId6"/>
    <sheet name="#2.5" sheetId="5" r:id="rId7"/>
    <sheet name="-#2.6" sheetId="6" r:id="rId8"/>
    <sheet name="#3.1" sheetId="7" r:id="rId9"/>
    <sheet name="#3.2" sheetId="8" r:id="rId10"/>
    <sheet name="#3.3" sheetId="9" r:id="rId11"/>
    <sheet name="#4.1" sheetId="10" r:id="rId12"/>
    <sheet name="#4.1 - Reporting entities" sheetId="26" r:id="rId13"/>
    <sheet name="#4.1 - Government" sheetId="27" r:id="rId14"/>
    <sheet name="#4.1 - Company" sheetId="28" r:id="rId15"/>
    <sheet name="-#4.2" sheetId="11" r:id="rId16"/>
    <sheet name="-#4.3" sheetId="12" r:id="rId17"/>
    <sheet name="-#4.4" sheetId="13" r:id="rId18"/>
    <sheet name="-#4.5" sheetId="14" r:id="rId19"/>
    <sheet name="#4.6" sheetId="15" r:id="rId20"/>
    <sheet name="#4.7" sheetId="16" r:id="rId21"/>
    <sheet name="#4.8" sheetId="17" r:id="rId22"/>
    <sheet name="#4.9" sheetId="18" r:id="rId23"/>
    <sheet name="#5.1" sheetId="19" r:id="rId24"/>
    <sheet name="#5.2" sheetId="20" r:id="rId25"/>
    <sheet name="#5.3" sheetId="21" r:id="rId26"/>
    <sheet name="#6.1" sheetId="22" r:id="rId27"/>
    <sheet name="-#6.2" sheetId="23" r:id="rId28"/>
    <sheet name="#6.3" sheetId="24" r:id="rId29"/>
    <sheet name="#6.4" sheetId="25" r:id="rId30"/>
  </sheets>
  <externalReferences>
    <externalReference r:id="rId31"/>
    <externalReference r:id="rId32"/>
    <externalReference r:id="rId33"/>
    <externalReference r:id="rId34"/>
  </externalReferences>
  <definedNames>
    <definedName name="Agency_type">[1]!Government_entity_type[[#All],[&lt; Agency type &gt;]]</definedName>
    <definedName name="Commodities_list">[2]!Table5_Commodities_list[HS Product Description w volume]</definedName>
    <definedName name="Commodity_names">[1]!Table5_Commodities_list[HS Product Description]</definedName>
    <definedName name="Companies_list" localSheetId="14">[1]!Companies[Full company name]</definedName>
    <definedName name="Companies_list" localSheetId="13">[1]!Companies[Full company name]</definedName>
    <definedName name="Companies_list" localSheetId="1">[1]!Companies[Full company name]</definedName>
    <definedName name="Companies_list" localSheetId="0">[1]!Companies[Full company name]</definedName>
    <definedName name="Companies_list">Companies[Full company name]</definedName>
    <definedName name="Countries_list">[1]!Table1_Country_codes_and_currencies[Country or Area name]</definedName>
    <definedName name="Currency_code_list">[2]!Table1_Country_codes_and_currencies[Currency code (ISO-4217)]</definedName>
    <definedName name="dddd">Government_revenues_table[Revenue stream name]</definedName>
    <definedName name="GFS_list">[1]!Table6_GFS_codes_classification[Combined]</definedName>
    <definedName name="gogosx">Government_agencies[Full name of agency]</definedName>
    <definedName name="Government_entities_list" localSheetId="14">[1]!Government_agencies[Full name of agency]</definedName>
    <definedName name="Government_entities_list" localSheetId="13">[1]!Government_agencies[Full name of agency]</definedName>
    <definedName name="Government_entities_list" localSheetId="1">[1]!Government_agencies[Full name of agency]</definedName>
    <definedName name="Government_entities_list" localSheetId="0">[1]!Government_agencies[Full name of agency]</definedName>
    <definedName name="Government_entities_list">Government_agencies[Full name of agency]</definedName>
    <definedName name="over">Government_revenues_table[Revenue value]</definedName>
    <definedName name="_xlnm.Print_Area" localSheetId="5">'#2.4'!$A$1:$J$18</definedName>
    <definedName name="Project_phases_list">[1]!Table12[Project phases]</definedName>
    <definedName name="Projectname" localSheetId="14">[1]!Companies15[Full project name]</definedName>
    <definedName name="Projectname" localSheetId="13">[1]!Companies15[Full project name]</definedName>
    <definedName name="Projectname" localSheetId="1">[1]!Companies15[Full project name]</definedName>
    <definedName name="Projectname" localSheetId="0">[1]!Companies15[Full project name]</definedName>
    <definedName name="Projectname">Companies15[Full project name]</definedName>
    <definedName name="Reporting_options_list">[2]!Table3_Reporting_options[List]</definedName>
    <definedName name="Revenue_stream_list" localSheetId="14">[1]!Government_revenues_table[Revenue stream name]</definedName>
    <definedName name="Revenue_stream_list" localSheetId="1">[1]!Government_revenues_table[Revenue stream name]</definedName>
    <definedName name="Revenue_stream_list" localSheetId="0">[1]!Government_revenues_table[Revenue stream name]</definedName>
    <definedName name="Revenue_stream_list">Government_revenues_table[Revenue stream name]</definedName>
    <definedName name="Sector_list">[1]!Table7_sectors[Sector(s)]</definedName>
    <definedName name="Simple_options_list">[1]!Table2_Simple_options[List]</definedName>
    <definedName name="Total_reconciled" localSheetId="0">[1]!Table10[Revenue value]</definedName>
    <definedName name="Total_reconciled">Table10[Revenue value]</definedName>
    <definedName name="Total_revenues" localSheetId="14">[1]!Government_revenues_table[Revenue value]</definedName>
    <definedName name="Total_revenues" localSheetId="1">[1]!Government_revenues_table[Revenue value]</definedName>
    <definedName name="Total_revenues" localSheetId="0">[1]!Government_revenues_table[Revenue value]</definedName>
    <definedName name="Total_revenues">Government_revenues_table[Revenue value]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 i="10" l="1"/>
  <c r="E31" i="30"/>
  <c r="D16" i="24" l="1"/>
  <c r="D14" i="24"/>
  <c r="D13" i="24"/>
  <c r="D11" i="24"/>
  <c r="D8" i="24"/>
  <c r="D20" i="22"/>
  <c r="B21" i="9"/>
  <c r="B19" i="9"/>
  <c r="B17" i="9"/>
  <c r="B15" i="9"/>
  <c r="B13" i="9"/>
  <c r="B19" i="8"/>
  <c r="B17" i="8"/>
  <c r="B15" i="8"/>
  <c r="B13" i="8"/>
  <c r="B15" i="28" l="1"/>
  <c r="B16" i="28"/>
  <c r="B17" i="28"/>
  <c r="B18" i="28"/>
  <c r="B19" i="28"/>
  <c r="B20" i="28"/>
  <c r="B21" i="28"/>
  <c r="B22" i="28"/>
  <c r="B23" i="28"/>
  <c r="B24" i="28"/>
  <c r="B25" i="28"/>
  <c r="B26" i="28"/>
  <c r="B27" i="28"/>
  <c r="B28" i="28"/>
  <c r="B29" i="28"/>
  <c r="B30" i="28"/>
  <c r="B31" i="28"/>
  <c r="B32" i="28"/>
  <c r="B33" i="28"/>
  <c r="B34" i="28"/>
  <c r="B35" i="28"/>
  <c r="B36" i="28"/>
  <c r="B37" i="28"/>
  <c r="B38" i="28"/>
  <c r="B39" i="28"/>
  <c r="B40" i="28"/>
  <c r="B41" i="28"/>
  <c r="B42" i="28"/>
  <c r="B43" i="28"/>
  <c r="B44" i="28"/>
  <c r="B45" i="28"/>
  <c r="B46" i="28"/>
  <c r="B47" i="28"/>
  <c r="B48" i="28"/>
  <c r="B49" i="28"/>
  <c r="B50" i="28"/>
  <c r="B51" i="28"/>
  <c r="B52" i="28"/>
  <c r="B53" i="28"/>
  <c r="B54" i="28"/>
  <c r="B55" i="28"/>
  <c r="B56" i="28"/>
  <c r="B57" i="28"/>
  <c r="B58" i="28"/>
  <c r="B59" i="28"/>
  <c r="B60" i="28"/>
  <c r="B61" i="28"/>
  <c r="B62" i="28"/>
  <c r="B63" i="28"/>
  <c r="B64" i="28"/>
  <c r="J50" i="27"/>
  <c r="J52" i="27"/>
  <c r="I52" i="27"/>
  <c r="G48" i="26"/>
  <c r="G39" i="26"/>
  <c r="G38" i="26"/>
  <c r="K26" i="26"/>
  <c r="K27" i="26"/>
  <c r="K28" i="26"/>
  <c r="K29" i="26"/>
  <c r="K30" i="26"/>
  <c r="K31" i="26"/>
  <c r="K32" i="26"/>
  <c r="K33" i="26"/>
  <c r="K25" i="26"/>
  <c r="G17" i="26"/>
  <c r="G16" i="26"/>
  <c r="G15" i="26"/>
  <c r="J65" i="27" l="1"/>
  <c r="F14" i="20"/>
  <c r="H14" i="20" s="1"/>
  <c r="B65" i="28"/>
  <c r="J67" i="28"/>
  <c r="H69" i="28"/>
  <c r="J69" i="28"/>
  <c r="E48" i="27"/>
  <c r="D48" i="27"/>
  <c r="C48" i="27"/>
  <c r="B48" i="27"/>
  <c r="E47" i="27"/>
  <c r="D47" i="27"/>
  <c r="C47" i="27"/>
  <c r="B47" i="27"/>
  <c r="E46" i="27"/>
  <c r="D46" i="27"/>
  <c r="C46" i="27"/>
  <c r="B46" i="27"/>
  <c r="E45" i="27"/>
  <c r="D45" i="27"/>
  <c r="C45" i="27"/>
  <c r="B45" i="27"/>
  <c r="E44" i="27"/>
  <c r="D44" i="27"/>
  <c r="C44" i="27"/>
  <c r="B44" i="27"/>
  <c r="E43" i="27"/>
  <c r="D43" i="27"/>
  <c r="C43" i="27"/>
  <c r="B43" i="27"/>
  <c r="E42" i="27"/>
  <c r="D42" i="27"/>
  <c r="C42" i="27"/>
  <c r="B42" i="27"/>
  <c r="E41" i="27"/>
  <c r="D41" i="27"/>
  <c r="C41" i="27"/>
  <c r="B41" i="27"/>
  <c r="E40" i="27"/>
  <c r="D40" i="27"/>
  <c r="C40" i="27"/>
  <c r="B40" i="27"/>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N4" i="27"/>
  <c r="H10" i="25"/>
  <c r="F21" i="24"/>
  <c r="H21" i="24" s="1"/>
  <c r="F15" i="23"/>
  <c r="H15" i="23"/>
  <c r="F9" i="23"/>
  <c r="H9" i="23"/>
  <c r="F19" i="22"/>
  <c r="H19" i="22" s="1"/>
  <c r="F9" i="22"/>
  <c r="H9" i="21"/>
  <c r="H8" i="21"/>
  <c r="H7" i="21"/>
  <c r="H14" i="19"/>
  <c r="H7" i="19"/>
  <c r="F10" i="18"/>
  <c r="F9" i="17"/>
  <c r="F8" i="17"/>
  <c r="F7" i="17"/>
  <c r="F11" i="16"/>
  <c r="H11" i="16" s="1"/>
  <c r="F10" i="16"/>
  <c r="H10" i="16" s="1"/>
  <c r="F9" i="16"/>
  <c r="H9" i="16" s="1"/>
  <c r="F8" i="16"/>
  <c r="H8" i="16" s="1"/>
  <c r="F7" i="16"/>
  <c r="F9" i="14"/>
  <c r="H9" i="14"/>
  <c r="F9" i="13"/>
  <c r="H9" i="13"/>
  <c r="F9" i="12"/>
  <c r="H9" i="12"/>
  <c r="F23" i="11"/>
  <c r="H23" i="11"/>
  <c r="F22" i="11"/>
  <c r="H22" i="11"/>
  <c r="F10" i="11"/>
  <c r="H10" i="11"/>
  <c r="F9" i="11"/>
  <c r="H9" i="11"/>
  <c r="B21" i="11"/>
  <c r="B19" i="11"/>
  <c r="B1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tc={AE703E1E-8CBB-4BFF-A0DF-60AF31B7B380}</author>
  </authors>
  <commentList>
    <comment ref="G33" authorId="0" shapeId="0" xr:uid="{AE703E1E-8CBB-4BFF-A0DF-60AF31B7B380}">
      <text>
        <t>[Threaded comment]
Your version of Excel allows you to read this threaded comment; however, any edits to it will get removed if the file is opened in a newer version of Excel. Learn more: https://go.microsoft.com/fwlink/?linkid=870924
Comment:
    @Alex Gordy does this need to be reflected in RU form?</t>
      </text>
    </comment>
  </commentList>
</comments>
</file>

<file path=xl/sharedStrings.xml><?xml version="1.0" encoding="utf-8"?>
<sst xmlns="http://schemas.openxmlformats.org/spreadsheetml/2006/main" count="2197" uniqueCount="793">
  <si>
    <t>Completed on:</t>
  </si>
  <si>
    <t xml:space="preserve">Multi-stakeholder group approved on: </t>
  </si>
  <si>
    <t>Transparency template for EITI disclosures</t>
  </si>
  <si>
    <t>Version 1.2 as of June 2022</t>
  </si>
  <si>
    <t>Filling in this Transparency data collection template will help the MSG prepare for Validation and is a requirement of the 2021 EITI Validation procedure.</t>
  </si>
  <si>
    <t>How filling out the Transparency data collection template works:</t>
  </si>
  <si>
    <t>1. Use one excel workbook per fiscal year covered. If the country is reporting on both oil &amp; gas and mining, both can fit into one workbook.</t>
  </si>
  <si>
    <t xml:space="preserve">2. Fill in the entire workbook </t>
  </si>
  <si>
    <t>3. This Transparency sheet should be submitted to the EITI International Secretariat ahead of the commencement of Validation, alongside the data collection templates related to 'Stakeholder engagement' and 'Outcomes and impact'. Send it to your country manager at the International Secretariat.</t>
  </si>
  <si>
    <r>
      <rPr>
        <sz val="12"/>
        <rFont val="Franklin Gothic Book"/>
        <family val="2"/>
      </rPr>
      <t>4. The template will be used as the basis for the country's Validation</t>
    </r>
    <r>
      <rPr>
        <sz val="12"/>
        <color theme="1"/>
        <rFont val="Franklin Gothic Book"/>
        <family val="2"/>
      </rPr>
      <t xml:space="preserve">. </t>
    </r>
    <r>
      <rPr>
        <sz val="12"/>
        <rFont val="Franklin Gothic Book"/>
        <family val="2"/>
      </rPr>
      <t xml:space="preserve">You will receive the file back with questions and comments, to be addressed as part of the Validation process. </t>
    </r>
  </si>
  <si>
    <r>
      <t xml:space="preserve">This template should be </t>
    </r>
    <r>
      <rPr>
        <b/>
        <u/>
        <sz val="12"/>
        <rFont val="Franklin Gothic Book"/>
        <family val="2"/>
      </rPr>
      <t>completed in full and published</t>
    </r>
    <r>
      <rPr>
        <b/>
        <sz val="12"/>
        <rFont val="Franklin Gothic Book"/>
        <family val="2"/>
      </rPr>
      <t xml:space="preserve"> for each fiscal year covered under EITI Reporting.</t>
    </r>
  </si>
  <si>
    <t>The International Secretariat can provide advice and support on request. If you have any questions, please contact your country manager at the EITI International Secretariat.</t>
  </si>
  <si>
    <t>Cells in orange must be completed before submission</t>
  </si>
  <si>
    <t>Cells in light blue are for supplying sources and/or comments</t>
  </si>
  <si>
    <t>White cells require no action</t>
  </si>
  <si>
    <t>Cells in grey are for your information.</t>
  </si>
  <si>
    <r>
      <rPr>
        <b/>
        <i/>
        <u/>
        <sz val="11"/>
        <color theme="1"/>
        <rFont val="Franklin Gothic Book"/>
        <family val="2"/>
      </rPr>
      <t>Terminology:</t>
    </r>
    <r>
      <rPr>
        <b/>
        <i/>
        <sz val="11"/>
        <color theme="1"/>
        <rFont val="Franklin Gothic Book"/>
        <family val="2"/>
      </rPr>
      <t xml:space="preserve"> Disclosure</t>
    </r>
  </si>
  <si>
    <r>
      <rPr>
        <b/>
        <i/>
        <u/>
        <sz val="11"/>
        <color theme="1"/>
        <rFont val="Franklin Gothic Book"/>
        <family val="2"/>
      </rPr>
      <t>Terminology:</t>
    </r>
    <r>
      <rPr>
        <b/>
        <i/>
        <sz val="11"/>
        <color theme="1"/>
        <rFont val="Franklin Gothic Book"/>
        <family val="2"/>
      </rPr>
      <t xml:space="preserve"> Simple options</t>
    </r>
  </si>
  <si>
    <t>Sub requirement sheets</t>
  </si>
  <si>
    <r>
      <rPr>
        <i/>
        <u/>
        <sz val="11"/>
        <color theme="1"/>
        <rFont val="Franklin Gothic Book"/>
        <family val="2"/>
      </rPr>
      <t>Yes, systematically disclosed</t>
    </r>
    <r>
      <rPr>
        <i/>
        <sz val="11"/>
        <color theme="1"/>
        <rFont val="Franklin Gothic Book"/>
        <family val="2"/>
      </rPr>
      <t>: If data is regularly and publicly disclosed by government agencies or companies, and the data is reliable, please select Yes, systematically disclosed</t>
    </r>
  </si>
  <si>
    <r>
      <rPr>
        <i/>
        <u/>
        <sz val="11"/>
        <color theme="1"/>
        <rFont val="Franklin Gothic Book"/>
        <family val="2"/>
      </rPr>
      <t>Yes</t>
    </r>
    <r>
      <rPr>
        <i/>
        <sz val="11"/>
        <color theme="1"/>
        <rFont val="Franklin Gothic Book"/>
        <family val="2"/>
      </rPr>
      <t>: All the aspects of the question are answered/covered.</t>
    </r>
  </si>
  <si>
    <r>
      <rPr>
        <i/>
        <u/>
        <sz val="11"/>
        <color theme="1"/>
        <rFont val="Franklin Gothic Book"/>
        <family val="2"/>
      </rPr>
      <t>Underlying objectives</t>
    </r>
    <r>
      <rPr>
        <i/>
        <sz val="11"/>
        <color theme="1"/>
        <rFont val="Franklin Gothic Book"/>
        <family val="2"/>
      </rPr>
      <t>: The MSG to evaluate if they believe the country is meeting the underlying objective of the requirement</t>
    </r>
  </si>
  <si>
    <r>
      <rPr>
        <i/>
        <u/>
        <sz val="11"/>
        <color theme="1"/>
        <rFont val="Franklin Gothic Book"/>
        <family val="2"/>
      </rPr>
      <t>Yes, through EITI reporting</t>
    </r>
    <r>
      <rPr>
        <i/>
        <sz val="11"/>
        <color theme="1"/>
        <rFont val="Franklin Gothic Book"/>
        <family val="2"/>
      </rPr>
      <t>: If the EITI Report covers certain data gaps in government or corporate disclosures, please select "Yes, in EITI Report".</t>
    </r>
  </si>
  <si>
    <r>
      <t>Partially:</t>
    </r>
    <r>
      <rPr>
        <i/>
        <sz val="11"/>
        <color theme="1"/>
        <rFont val="Franklin Gothic Book"/>
        <family val="2"/>
      </rPr>
      <t xml:space="preserve"> Aspects of the question have been answered/covered.</t>
    </r>
  </si>
  <si>
    <r>
      <t>If a requirement is not applicable</t>
    </r>
    <r>
      <rPr>
        <i/>
        <sz val="11"/>
        <color theme="1"/>
        <rFont val="Franklin Gothic Book"/>
        <family val="2"/>
      </rPr>
      <t xml:space="preserve">, the MSG must include the reference to the document (MSG minutes) where the non-applicability is determined. </t>
    </r>
  </si>
  <si>
    <r>
      <rPr>
        <i/>
        <u/>
        <sz val="11"/>
        <color theme="1"/>
        <rFont val="Franklin Gothic Book"/>
        <family val="2"/>
      </rPr>
      <t>Not available</t>
    </r>
    <r>
      <rPr>
        <i/>
        <sz val="11"/>
        <color theme="1"/>
        <rFont val="Franklin Gothic Book"/>
        <family val="2"/>
      </rPr>
      <t>: The data is applicable in the country, but no data or information is available.</t>
    </r>
  </si>
  <si>
    <r>
      <rPr>
        <i/>
        <u/>
        <sz val="11"/>
        <color theme="1"/>
        <rFont val="Franklin Gothic Book"/>
        <family val="2"/>
      </rPr>
      <t>No</t>
    </r>
    <r>
      <rPr>
        <i/>
        <sz val="11"/>
        <color theme="1"/>
        <rFont val="Franklin Gothic Book"/>
        <family val="2"/>
      </rPr>
      <t>: No information is covered.</t>
    </r>
  </si>
  <si>
    <r>
      <t xml:space="preserve">Not applicable: </t>
    </r>
    <r>
      <rPr>
        <i/>
        <sz val="11"/>
        <color theme="1"/>
        <rFont val="Franklin Gothic Book"/>
        <family val="2"/>
      </rPr>
      <t xml:space="preserve">If a requirement is not relevant, please select "Not applicable". Refer to any evidence documented as part of the EITI Report, or through minutes of a multi-stakeholder meeting. </t>
    </r>
  </si>
  <si>
    <r>
      <t>Not applicable</t>
    </r>
    <r>
      <rPr>
        <i/>
        <sz val="11"/>
        <color theme="1"/>
        <rFont val="Franklin Gothic Book"/>
        <family val="2"/>
      </rPr>
      <t>: The question is not relevant for the case, When it is required, please refer to evidence of non-applicability.</t>
    </r>
  </si>
  <si>
    <t>EITI International Secretariat</t>
  </si>
  <si>
    <r>
      <t xml:space="preserve">Phone: </t>
    </r>
    <r>
      <rPr>
        <b/>
        <sz val="11"/>
        <color rgb="FF165B89"/>
        <rFont val="Franklin Gothic Book"/>
        <family val="2"/>
      </rPr>
      <t>+47 222 00 800</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E-mail: </t>
    </r>
    <r>
      <rPr>
        <b/>
        <u/>
        <sz val="11"/>
        <color rgb="FF165B89"/>
        <rFont val="Franklin Gothic Book"/>
        <family val="2"/>
      </rPr>
      <t>secretariat@eiti.org</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Twitter: </t>
    </r>
    <r>
      <rPr>
        <b/>
        <sz val="11"/>
        <color rgb="FF165B89"/>
        <rFont val="Franklin Gothic Book"/>
        <family val="2"/>
      </rPr>
      <t>@EITIorg</t>
    </r>
    <r>
      <rPr>
        <b/>
        <sz val="11"/>
        <color rgb="FF000000"/>
        <rFont val="Franklin Gothic Book"/>
        <family val="2"/>
      </rPr>
      <t xml:space="preserve">  </t>
    </r>
    <r>
      <rPr>
        <b/>
        <sz val="11"/>
        <color rgb="FF000000"/>
        <rFont val="Wingdings"/>
        <charset val="2"/>
      </rPr>
      <t xml:space="preserve"> </t>
    </r>
    <r>
      <rPr>
        <b/>
        <sz val="11"/>
        <color rgb="FF000000"/>
        <rFont val="Franklin Gothic Book"/>
        <family val="2"/>
      </rPr>
      <t xml:space="preserve">   </t>
    </r>
    <r>
      <rPr>
        <b/>
        <u/>
        <sz val="11"/>
        <color rgb="FF165B89"/>
        <rFont val="Franklin Gothic Book"/>
        <family val="2"/>
      </rPr>
      <t>www.eiti.org</t>
    </r>
  </si>
  <si>
    <t>Country or area</t>
  </si>
  <si>
    <r>
      <t xml:space="preserve">Address: </t>
    </r>
    <r>
      <rPr>
        <b/>
        <sz val="11"/>
        <color rgb="FF165B89"/>
        <rFont val="Franklin Gothic Book"/>
        <family val="2"/>
      </rPr>
      <t>Rådhusgata 26, 0151 Oslo, Norway</t>
    </r>
    <r>
      <rPr>
        <b/>
        <sz val="11"/>
        <color rgb="FF000000"/>
        <rFont val="Franklin Gothic Book"/>
        <family val="2"/>
      </rPr>
      <t xml:space="preserve">  </t>
    </r>
  </si>
  <si>
    <r>
      <rPr>
        <b/>
        <sz val="11"/>
        <color rgb="FF000000"/>
        <rFont val="Franklin Gothic Book"/>
        <family val="2"/>
      </rPr>
      <t xml:space="preserve">Part 1 (About) </t>
    </r>
    <r>
      <rPr>
        <sz val="11"/>
        <color rgb="FF000000"/>
        <rFont val="Franklin Gothic Book"/>
        <family val="2"/>
      </rPr>
      <t>covers country and data characteristics.</t>
    </r>
  </si>
  <si>
    <t>How to complete this sheet:</t>
  </si>
  <si>
    <r>
      <t xml:space="preserve">1. Starting from the top, </t>
    </r>
    <r>
      <rPr>
        <b/>
        <i/>
        <sz val="11"/>
        <rFont val="Franklin Gothic Book"/>
        <family val="2"/>
      </rPr>
      <t xml:space="preserve">enter your responses in the grey column. </t>
    </r>
  </si>
  <si>
    <t xml:space="preserve">2. Please respond to each question, until completed. </t>
  </si>
  <si>
    <r>
      <t xml:space="preserve">3. Include any additional information or comments as needed in the </t>
    </r>
    <r>
      <rPr>
        <b/>
        <i/>
        <sz val="11"/>
        <color theme="1"/>
        <rFont val="Franklin Gothic Book"/>
        <family val="2"/>
      </rPr>
      <t xml:space="preserve">Source/Comments" </t>
    </r>
    <r>
      <rPr>
        <i/>
        <sz val="11"/>
        <color theme="1"/>
        <rFont val="Franklin Gothic Book"/>
        <family val="2"/>
      </rPr>
      <t>column.</t>
    </r>
  </si>
  <si>
    <t>If you have any questions, please contact your country manager at the EITI International Secretariat.</t>
  </si>
  <si>
    <t>Cells in orange must be completed</t>
  </si>
  <si>
    <t>Cells in light blue are for voluntary input</t>
  </si>
  <si>
    <t xml:space="preserve">Part 1 - About </t>
  </si>
  <si>
    <t>Description</t>
  </si>
  <si>
    <t>Enter data in this column</t>
  </si>
  <si>
    <t>Source / Comments</t>
  </si>
  <si>
    <t>Country or area name</t>
  </si>
  <si>
    <t>Armenia</t>
  </si>
  <si>
    <t>ISO Alpha-3 Code</t>
  </si>
  <si>
    <t>ARM</t>
  </si>
  <si>
    <t>National currency name</t>
  </si>
  <si>
    <t>Armenia Dram</t>
  </si>
  <si>
    <t>National currency ISO-4217</t>
  </si>
  <si>
    <t>AMD</t>
  </si>
  <si>
    <t>Fiscal year covered by this data file</t>
  </si>
  <si>
    <t>Start Date</t>
  </si>
  <si>
    <t>End Date</t>
  </si>
  <si>
    <t>Data source</t>
  </si>
  <si>
    <t>Has an EITI Report been prepared by an Independent Administrator?</t>
  </si>
  <si>
    <t>Yes</t>
  </si>
  <si>
    <t>What is the name of the company?</t>
  </si>
  <si>
    <t xml:space="preserve">Ernst &amp; Young CJSC </t>
  </si>
  <si>
    <t>The Report covers 2020 and 2021. IA for the 2019 EIT Report was Grant Thornton CJSC.</t>
  </si>
  <si>
    <t>Date that the EITI Report was made public</t>
  </si>
  <si>
    <t>URL, EITI Report</t>
  </si>
  <si>
    <t>https://www.eiti.am/hy/annual-reports/2022</t>
  </si>
  <si>
    <t>2019 EITI Report https://www.eiti.am/en/annual-reports/2021/</t>
  </si>
  <si>
    <t>Does the government systematically disclose EITI data at a single location?</t>
  </si>
  <si>
    <t>Partially</t>
  </si>
  <si>
    <t>Publication date of the EITI data</t>
  </si>
  <si>
    <t>Systematically disclosed data are being published in a more timely manner</t>
  </si>
  <si>
    <t>Website link (URL) to EITI data</t>
  </si>
  <si>
    <t>https://reports.eiti.am/hy/</t>
  </si>
  <si>
    <t>Are there other files of relevance?</t>
  </si>
  <si>
    <t>No</t>
  </si>
  <si>
    <t>Date that other file was made public</t>
  </si>
  <si>
    <t>URL</t>
  </si>
  <si>
    <r>
      <t>EITI Requirement 7.2</t>
    </r>
    <r>
      <rPr>
        <b/>
        <sz val="11"/>
        <rFont val="Franklin Gothic Book"/>
        <family val="2"/>
      </rPr>
      <t>: Data accessibility and open data</t>
    </r>
  </si>
  <si>
    <t>Does the government have an open data policy?</t>
  </si>
  <si>
    <t>https://www.eiti.am/file_manager/EITI%20Documents/Minutes/en_EITI_Open_Data_Policy_Armenia_eng.pdf</t>
  </si>
  <si>
    <t>Data coverage / scope</t>
  </si>
  <si>
    <t>Open data portal / files</t>
  </si>
  <si>
    <t>Sector coverage</t>
  </si>
  <si>
    <t>Oil</t>
  </si>
  <si>
    <t>Gas</t>
  </si>
  <si>
    <t>Mining (incl. Quarrying)</t>
  </si>
  <si>
    <t>Other, non-upstream sectors</t>
  </si>
  <si>
    <t>If yes, please specify name (insert new rows if multiple)</t>
  </si>
  <si>
    <t>Number of reporting government entities (incl. SOEs if recipient)</t>
  </si>
  <si>
    <t>Number of reporting companies (incl SOEs if payer)</t>
  </si>
  <si>
    <t xml:space="preserve">As of the end of the reporting year 2021, 24 companies in Armenia have the right (permission) to extract metal ore, 10 have been considered material . As of the end of the reporting year 2022, 26 companies in Armenia have the right (permission) to extract metal ore, 10 have been considered material. As of the end of the reporting year 2019, 26 companies in Armenia have the right (permission) to extract metal ore, 2 of which have been declared bankrupt. Out of these 24 companies, 9 have been considered material. </t>
  </si>
  <si>
    <r>
      <rPr>
        <i/>
        <sz val="11"/>
        <rFont val="Franklin Gothic Book"/>
        <family val="2"/>
      </rPr>
      <t>Reporting currency (</t>
    </r>
    <r>
      <rPr>
        <i/>
        <sz val="11"/>
        <color theme="10"/>
        <rFont val="Franklin Gothic Book"/>
        <family val="2"/>
      </rPr>
      <t>ISO-4217 currency codes</t>
    </r>
    <r>
      <rPr>
        <i/>
        <sz val="11"/>
        <rFont val="Franklin Gothic Book"/>
        <family val="2"/>
      </rPr>
      <t>)</t>
    </r>
  </si>
  <si>
    <t xml:space="preserve">Exchange rate used: 1 USD = </t>
  </si>
  <si>
    <t>Exchange rate source (URL,…)</t>
  </si>
  <si>
    <t>www.cba.am</t>
  </si>
  <si>
    <r>
      <t>EITI Requirement 4.7</t>
    </r>
    <r>
      <rPr>
        <b/>
        <sz val="11"/>
        <rFont val="Franklin Gothic Book"/>
        <family val="2"/>
      </rPr>
      <t>: Disaggregation</t>
    </r>
  </si>
  <si>
    <t>… by revenue stream</t>
  </si>
  <si>
    <t xml:space="preserve">Yes </t>
  </si>
  <si>
    <t>… by government agency</t>
  </si>
  <si>
    <t>… by company</t>
  </si>
  <si>
    <t>… by project</t>
  </si>
  <si>
    <t>Partially/Yes</t>
  </si>
  <si>
    <t xml:space="preserve">As of the end of the reporting year 2021, each company holding a permission operated a single mine/project. </t>
  </si>
  <si>
    <t>Contact details: data submission</t>
  </si>
  <si>
    <t>Name and contact information of the person submitting this file</t>
  </si>
  <si>
    <t>Name</t>
  </si>
  <si>
    <t>Lusine Tovmasyan</t>
  </si>
  <si>
    <t>Organisation</t>
  </si>
  <si>
    <t>EITI Secretariat of Armenia</t>
  </si>
  <si>
    <t>Email address</t>
  </si>
  <si>
    <t>lusine.tovmasyan@gov.am</t>
  </si>
  <si>
    <t>Requirement 2.1: Legal framework</t>
  </si>
  <si>
    <t>Objective of Requirement 2.1</t>
  </si>
  <si>
    <t>Progress towards the objective of the requirement, to ensure public understanding of all aspects of the regulatory framework for the extractive industries, including the legal framework, fiscal regime, roles of government entities and reforms.</t>
  </si>
  <si>
    <t>Fully met</t>
  </si>
  <si>
    <t>Requirement</t>
  </si>
  <si>
    <t>How is this disclosed?</t>
  </si>
  <si>
    <t>Where is this systematically disclosed?</t>
  </si>
  <si>
    <t>Where is this disclosed in the EITI Report?</t>
  </si>
  <si>
    <t>Gaps or weaknesses in comprehensiveness, data quality, disaggregation and accessibility identified (by MSG, IA, others)</t>
  </si>
  <si>
    <t xml:space="preserve">International Secretariat Comments for pre-Validation support. Country team revision </t>
  </si>
  <si>
    <t xml:space="preserve">International Secretariat review and preliminary assessment </t>
  </si>
  <si>
    <t>International Secretariat questions to MSG</t>
  </si>
  <si>
    <t>MSG responses to International Secretariat questions</t>
  </si>
  <si>
    <t xml:space="preserve">International Secretariat final assessment </t>
  </si>
  <si>
    <t>Mining sector</t>
  </si>
  <si>
    <t>Does the government publish information about</t>
  </si>
  <si>
    <t>Laws and regulations?</t>
  </si>
  <si>
    <t xml:space="preserve">Yes, systematically disclosed </t>
  </si>
  <si>
    <t>https://www.arlis.am/, 
https://e-gov.am/, 
https://www.mtad.am/, 
http://mnp.am/ , 
http://mes.am/hy/,
 https://www.ecoinspect.am/hy
https://www.petekamutner.am/</t>
  </si>
  <si>
    <t xml:space="preserve">Overview given in the EITI Reports, 2020-2021 EITI Report, pp. 17-27, 2019 EITI Report, pp. 16-29
</t>
  </si>
  <si>
    <t>Overview of government agencies' roles?</t>
  </si>
  <si>
    <t>https://www.arlis.am/,
 https://e-gov.am/, 
https://www.mtad.am/,
 http://mnp.am/ ,
 http://mes.am/hy/, https://www.ecoinspect.am/hy
https://www.petekamutner.am/</t>
  </si>
  <si>
    <t>Overview given in the EITI Reports, 2019 EITI Report, pp. 41-49</t>
  </si>
  <si>
    <t>Mineral and petroleum rights' regime?</t>
  </si>
  <si>
    <t>https://www.arlis.am/,
https://www.mtad.am/,</t>
  </si>
  <si>
    <t>Fiscal regime?</t>
  </si>
  <si>
    <t>https://www.arlis.am/,
https://www.petekamutner.am/</t>
  </si>
  <si>
    <t xml:space="preserve">Overview given in the EITI Reports, 2020-2021 EITI Report, pp. 27-35, 2019 EITI Report, pp. 30-41
</t>
  </si>
  <si>
    <t>Level of fiscal devolution?</t>
  </si>
  <si>
    <t>https://www.arlis.am/, 
https://e-gov.am/, 
https://www.mtad.am/, https://minfin.am/hy#</t>
  </si>
  <si>
    <t>Ongoing and planned reforms?</t>
  </si>
  <si>
    <t>https://www.e-draft.am/   
https://e-gov.am/, 
https://www.mtad.am/, 
http://mnp.am/ , 
https://www.petekamutner.am/</t>
  </si>
  <si>
    <t xml:space="preserve">Overview given in the EITI Reports, 2020-2021 EITI Report, pp. 17-27,  2019 EITI Report, pp. 16-29
</t>
  </si>
  <si>
    <t>Oil and gas sector</t>
  </si>
  <si>
    <t>&lt; EITI reporting or systematically disclosed? &gt;</t>
  </si>
  <si>
    <t>EITI Report page reference</t>
  </si>
  <si>
    <t>H12</t>
  </si>
  <si>
    <t>Requirement 2.2: Contract and license allocations</t>
  </si>
  <si>
    <t>Objective of Requirement 2.2</t>
  </si>
  <si>
    <t>Progress towards the objective of the requirement, to provide a public overview of awards and transfers of oil, gas and mining licenses, the statutory procedures for license awards and transfers and whether these procedures are followed in practice. This can allow stakeholders to identify and address possible weaknesses in the license allocation process.</t>
  </si>
  <si>
    <t xml:space="preserve">Fully met </t>
  </si>
  <si>
    <t>Applicability of the Requirement</t>
  </si>
  <si>
    <t>Is Requirement 2.2 applicable in the period under review?</t>
  </si>
  <si>
    <t>No. of license awards for the covered year</t>
  </si>
  <si>
    <t xml:space="preserve">No metal mineral exploitation permit has been awarded during the reporting period. </t>
  </si>
  <si>
    <t>the award process(es)?</t>
  </si>
  <si>
    <t xml:space="preserve">https://www.arlis.am/documentview.aspx?docid=164787 </t>
  </si>
  <si>
    <t>and the technical and financial criteria used?</t>
  </si>
  <si>
    <t>https://www.arlis.am/DocumentView.aspx?DocID=82720</t>
  </si>
  <si>
    <t>the existence of any non-trivial deviations from statutory procedures in license awards in the period under review?</t>
  </si>
  <si>
    <t>Yes, through EITI reporting</t>
  </si>
  <si>
    <t>No. of license transfers for the covered year</t>
  </si>
  <si>
    <t>https://mtad.am/pages/extractive-industries-transparency-initiative?tab=1</t>
  </si>
  <si>
    <t>the number and identity of licenses transferred in the period under review?</t>
  </si>
  <si>
    <t>the transfer process(es)?</t>
  </si>
  <si>
    <t>https://www.arlis.am/documentview.aspx?docid=164787</t>
  </si>
  <si>
    <t>the existence of any non-trivial deviations from statutory procedures in license transfers in the period under review?</t>
  </si>
  <si>
    <t>bidding rounds/process(es)?</t>
  </si>
  <si>
    <t>MSG comments on efficiency:</t>
  </si>
  <si>
    <t>&lt; number &gt;</t>
  </si>
  <si>
    <t>&lt; EITI Reporting or systematically disclosed? &gt;</t>
  </si>
  <si>
    <t>Requirement 2.3: License registers</t>
  </si>
  <si>
    <t>Objective of Requirement 2.3</t>
  </si>
  <si>
    <t>Progress towards the objective of the requirement, to ensure the public accessibility of comprehensive information on property rights related to extractive deposits and projects.</t>
  </si>
  <si>
    <t xml:space="preserve"> Fully met </t>
  </si>
  <si>
    <t>License register for the mining sector</t>
  </si>
  <si>
    <t>Overview given in the EITI Reports, 
2020-2021 EITI Report, pp. 35-36, 2019 EITI Report, pp. 52-55,  59-60</t>
  </si>
  <si>
    <t xml:space="preserve">License-holder name: </t>
  </si>
  <si>
    <t xml:space="preserve">License coordinates: </t>
  </si>
  <si>
    <t xml:space="preserve">License dates of application, award and expiry: </t>
  </si>
  <si>
    <t>Commodity(ies) covered by licenses:</t>
  </si>
  <si>
    <t>Coverage of all active licenses?</t>
  </si>
  <si>
    <t>Coverage of all licenses held by material companies?</t>
  </si>
  <si>
    <t>License register for petroleum sector</t>
  </si>
  <si>
    <t>Requirement 2.4: Contracts</t>
  </si>
  <si>
    <t>Objective of Requirement 2.4</t>
  </si>
  <si>
    <t>Progress towards the objective of the requirement, to ensure the public accessibility of all licenses and contracts underpinning extractive activities (at least from 2021 onwards) as a basis for the public’s understanding of the contractual rights and obligations of companies operating in the country’s extractive industries.</t>
  </si>
  <si>
    <t>Exceeded</t>
  </si>
  <si>
    <t>Government policy on contract and license disclosure</t>
  </si>
  <si>
    <t>https://www.arlis.am/, 
https://e-gov.am/, 
https://www.mtad.am/</t>
  </si>
  <si>
    <t>Overview given in the EITI Reports, 
2020-2021 EITI Report, pp. 33-34, 2019 EITI Report, pp. 63-69</t>
  </si>
  <si>
    <t>For contracts executed after 1 January 2021: Are contracts texts  including annexes and amendments  fully disclosed?</t>
  </si>
  <si>
    <t xml:space="preserve">https://mtad.am/pages/extractive-industries-transparency-initiative 
</t>
  </si>
  <si>
    <t>For licenses executed after 1 January 2021 Are license texts including annexes and amendments  fully disclosed?</t>
  </si>
  <si>
    <t>Contract register for metal mining sector</t>
  </si>
  <si>
    <t>Contract register for petroleum sector</t>
  </si>
  <si>
    <t>Not applicable</t>
  </si>
  <si>
    <t>Contract register for other sector(s) - add rows if several</t>
  </si>
  <si>
    <t>License register for minerals mining sector</t>
  </si>
  <si>
    <t>https://mtad.am/pages/copies-of-entrails-use-right-agreements?tab=2</t>
  </si>
  <si>
    <t>License register for other sector(s) - add rows if several</t>
  </si>
  <si>
    <t xml:space="preserve">Is there a publicly accessible list of all active exploitation and exploration contracts? </t>
  </si>
  <si>
    <t>https://mtad.am/pages/extractive-industries-transparency-initiative</t>
  </si>
  <si>
    <t xml:space="preserve">Is there a publicly accessible list of all active exploitation and exploration licenses? </t>
  </si>
  <si>
    <t>https://mtad.am/pages/extractive-industries-transparency-initiative?tab=1 ; https://mtad.am/pages/extractive-industries-transparency-initiative?tab=2</t>
  </si>
  <si>
    <t xml:space="preserve">Are there contracts/licenses executed before 1 January 2021, that are publicly disclosed? </t>
  </si>
  <si>
    <t>Requirement 2.5: Beneficial ownership</t>
  </si>
  <si>
    <t>Objective of Requirement 2.5</t>
  </si>
  <si>
    <t>Progress towards the objective of the requirement, to enable the public to know who ultimately owns and controls the companies operating in the country’s extractive industries, particularly those identified by the MSG as high-risk, to help deter improper practices in the management of extractive resources.</t>
  </si>
  <si>
    <t xml:space="preserve"> Exceeded</t>
  </si>
  <si>
    <t>Government policy on beneficial ownership</t>
  </si>
  <si>
    <t>https://www.arlis.am/, 
https://e-gov.am/, 
https://www.moj.am/ ; https://www.arlis.am/DocumentView.aspx?DocID=168051</t>
  </si>
  <si>
    <t xml:space="preserve">
Overview given in the EITI Reports, 2020-2021 EITI Report,  pp. 17-20, 2019 EITI Report, pp. 19-22</t>
  </si>
  <si>
    <t>Definition of the term beneficial owner</t>
  </si>
  <si>
    <t>https://www.arlis.am/DocumentView.aspx?DocID=153756 ; https://www.arlis.am/DocumentView.aspx?DocID=153772</t>
  </si>
  <si>
    <t>Laws, regulations or policies on beneficial ownership</t>
  </si>
  <si>
    <t xml:space="preserve">https://www.arlis.am/, https://www.eiti.am/hy/%D4%BB%D6%80%D5%A1%D5%AF%D5%A1%D5%B6-%D5%BD%D5%A5%D6%83%D5%A1%D5%AF%D5%A1%D5%B6%D5%A1%D5%BF%D5%A5%D6%80%D5%A5%D6%80%D5%AB-%D5%A2%D5%A1%D6%81%D5%A1%D5%B0%D5%A1%D5%B5%D5%BF%D5%B8%D6%82%D5%B4 </t>
  </si>
  <si>
    <t>Is beneficial ownership data requested?</t>
  </si>
  <si>
    <t>https://www.arlis.am/DocumentView.aspx?docid=863 ; https://www.arlis.am/DocumentView.aspx?DocID=155465</t>
  </si>
  <si>
    <t>Is beneficial ownership data disclosed?</t>
  </si>
  <si>
    <t>https://www.e-register.am/am/ ; https://www.eiti.am/hy/%D4%BB%D5%8D-%D5%B0%D5%A1%D5%B5%D5%BF%D5%A1%D6%80%D5%A1%D6%80%D5%A1%D5%A3%D5%A5%D6%80/?tab=88</t>
  </si>
  <si>
    <t>Is beneficial ownership data disclosed by applicants and bidders?</t>
  </si>
  <si>
    <t>https://www.arlis.am/DocumentView.aspx?docid=164787</t>
  </si>
  <si>
    <t>MSG assessment of disclosures</t>
  </si>
  <si>
    <t>EITI Armenia Seretariat periodically reviews the BO declarations</t>
  </si>
  <si>
    <t>Quality assurances for data reliability</t>
  </si>
  <si>
    <t>BO online declaration system, BODS, mannual checks</t>
  </si>
  <si>
    <t>Names of stock exchanges for publicly-listed companies</t>
  </si>
  <si>
    <t>Is information on legal owners disclosed?</t>
  </si>
  <si>
    <t>Yes, systematically disclosed  and through EITI reporting</t>
  </si>
  <si>
    <t>https://www.e-register.am/am/ ;  https://www.eiti.am/hy/ԻՍ-հայտարարագեր/?tab=88</t>
  </si>
  <si>
    <t>Company register (legal ownership registry)</t>
  </si>
  <si>
    <t>https://www.e-register.am/am/</t>
  </si>
  <si>
    <t>Beneficial ownership registry</t>
  </si>
  <si>
    <t>Requirement 2.6: State participation</t>
  </si>
  <si>
    <t>Objective of Requirement 2.6</t>
  </si>
  <si>
    <t>Progress towards the objective of the requirement, to ensure an effective mechanism for transparency and accountability for well-governed SOEs and state participation more broadly through a public understanding of whether SOEs’ management is undertaken in accordance with the relevant regulatory framework. This information provides the basis for continuous improvements in the SOE’s contribution to the national economy, whether financially, economically or socially.</t>
  </si>
  <si>
    <t>As of the end of the reporting year 2021, the participation share of the Government in the capital charter of ZCMC is set at 25%. 
Overview given in the EITI Reports, 2020-2021 EITI Report, pp. 36-40,
MSG Decisions https://www.eiti.am/file_manager/EITI%20Documents/Minutes/MSG_meeting_minute_27_04_2022_eng.pdf</t>
  </si>
  <si>
    <t>Is Requirement 2.6 applicable in the period under review?</t>
  </si>
  <si>
    <t xml:space="preserve"> No</t>
  </si>
  <si>
    <t>Applicability</t>
  </si>
  <si>
    <t>Does the government report how it participates in the extractive sector?</t>
  </si>
  <si>
    <t>Statutory financial relations</t>
  </si>
  <si>
    <t>Where are the statutory rules and practices regarding SOEs' financial relations with government described?</t>
  </si>
  <si>
    <t>Where are the statutory rules and practices regarding SOEs' entitlements to transfers from government described?</t>
  </si>
  <si>
    <t>Where are the statutory rules and practices regarding SOEs' distribution of profits described?</t>
  </si>
  <si>
    <t>Where are the statutory rules and practices regarding SOEs' ability to retain earnings described?</t>
  </si>
  <si>
    <t>Where are the statutory rules and practices regarding SOEs' reinvestments described?</t>
  </si>
  <si>
    <t>Where are the statutory rules and practices regarding SOEs' third-party financing described?</t>
  </si>
  <si>
    <t>Financial relations in practice</t>
  </si>
  <si>
    <t>References to state-owned enterprises portals or company website(s), for example as stated in the Report (Add rows if several SOEs)</t>
  </si>
  <si>
    <t>References to state-owned enterprises or company Audited Financial Statement (Add rows if several SOEs)</t>
  </si>
  <si>
    <t>State ownership</t>
  </si>
  <si>
    <t>Where is information on state and SOE equity in extractive companies publicly disclosed?</t>
  </si>
  <si>
    <t>Where is information on the terms attached to state and SOE equity in extractive companies publicly disclosed?</t>
  </si>
  <si>
    <t>Where is information on state and SOE participating interests in extractive projects publicly disclosed?</t>
  </si>
  <si>
    <t>Where is information on the terms attached to state and SOE participating interests in extractive projects publicly disclosed?</t>
  </si>
  <si>
    <t>Loans and guarantees</t>
  </si>
  <si>
    <t>Where are loans and loan guarantees from the state to extractive companies and projects disclosed?</t>
  </si>
  <si>
    <t>Where are loans and loan guarantees from SOEs to extractive companies and projects disclosed?</t>
  </si>
  <si>
    <t>Corporate governance</t>
  </si>
  <si>
    <t>Where is corporate governance information on SOEs publicly disclosed?</t>
  </si>
  <si>
    <t>Requirement 3.1: Exploration activities</t>
  </si>
  <si>
    <t>Objective of Requirement 3.1</t>
  </si>
  <si>
    <t>Progress towards the objective of the requirement, to ensure public access to an overview of the extractive sector in the country and its potential, including recent, ongoing and planned significant exploration activities.</t>
  </si>
  <si>
    <t>Overview of the extractive industries</t>
  </si>
  <si>
    <t>https://mtad.am/pages/extractive-industries-transparency-initiative?tab=2</t>
  </si>
  <si>
    <t>2019 EITI Report, pp. 78-81
2020-2021 EITI Report, pp. 43-46</t>
  </si>
  <si>
    <t>Overview of key companies in the extractive industries</t>
  </si>
  <si>
    <t>Overview of significant exploration activities</t>
  </si>
  <si>
    <t>Requirement 3.2: Production data</t>
  </si>
  <si>
    <t>Objective of Requirement 3.2</t>
  </si>
  <si>
    <t>Progress towards the objective of the requirement, to ensure public understanding of extractive commodity(ies) production levels and the valuation of extractive commodity output, as a basis for addressing production-related issues in the extractive industries.</t>
  </si>
  <si>
    <t>Is Requirement 3.2 applicable in the period under review?</t>
  </si>
  <si>
    <t>(Harmonised System Codes)</t>
  </si>
  <si>
    <t>Disclosure of production volumes</t>
  </si>
  <si>
    <t>Yes, systematically disclosed</t>
  </si>
  <si>
    <t>https://statbank.armstat.am/pxweb/hy/ArmStatBank/ArmStatBank__3%20Industry,%20Construction,%20trade%20and%20services_</t>
  </si>
  <si>
    <t xml:space="preserve">
Overview given in the EITI Reports, 2020-2021 EITI Report,  pp. 42-60, 2019 EITI Report, pp. 82-91</t>
  </si>
  <si>
    <t>For the production volumes measured at wmt, the conversion rate of 0.8 reduction to the reported value has been applied.</t>
  </si>
  <si>
    <t>Disclosure of production values</t>
  </si>
  <si>
    <t>Copper (2603), volume</t>
  </si>
  <si>
    <t>Molybdenum (2613), volume</t>
  </si>
  <si>
    <t>Tonnes</t>
  </si>
  <si>
    <t>Ferro, alloys, manganese (7202), volume</t>
  </si>
  <si>
    <t>Zinc (2608), volume</t>
  </si>
  <si>
    <t>Gold (7108)</t>
  </si>
  <si>
    <t xml:space="preserve">Requirement 3.3: Export data </t>
  </si>
  <si>
    <t>Objective of Requirement 3.3</t>
  </si>
  <si>
    <t>Progress towards the objective of the requirement, to ensure public understanding of extractive commodity(ies) export levels and the valuation of extractive commodity exports, as a basis for addressing export-related issues in the extractive industries.</t>
  </si>
  <si>
    <t>Is Requirement 3.3 applicable in the period under review?</t>
  </si>
  <si>
    <t>Disclosure of export volumes</t>
  </si>
  <si>
    <t>Overview given in the EITI Reports, 2020-2021 EITI Report,  Section 3.4.1,  EITI report, 2019 EITI Report,  Section 3.3</t>
  </si>
  <si>
    <t>Disclosure of export values</t>
  </si>
  <si>
    <t>https://comtrade.un.org/data/</t>
  </si>
  <si>
    <t>USD</t>
  </si>
  <si>
    <t>Ferro, alloys, manganese (7202)</t>
  </si>
  <si>
    <t>Gold (7108), volume</t>
  </si>
  <si>
    <t>Requirement 4.1: Comprehensive disclosure of taxes and revenues</t>
  </si>
  <si>
    <t>Objective of Requirement 4.1</t>
  </si>
  <si>
    <t>Progress towards the objective of the requirement, to ensure comprehensive disclosures of company payments and government revenues from oil, gas and mining as the basis for a detailed public understanding of the contribution of the extractive industries to government revenues.</t>
  </si>
  <si>
    <t>Does the government fully disclose extractive sector revenues by revenue stream?</t>
  </si>
  <si>
    <t xml:space="preserve">https://reports.eiti.am/hy/report/search/company-pdf/ ; https://reports.eiti.am/hy/report/search/state-body-pdf/ </t>
  </si>
  <si>
    <t>"
https://www.eiti.am/en/annual-reports/2022 ; https://www.eiti.am/file_manager/EITI%20Documents/Minutes/MSG_meeting_minute_27_04_2022_eng.pdf    
 Overview given in the EITI Reports, 2020-2021 EITI Report, pp. 11-15, 123-139</t>
  </si>
  <si>
    <t>Are MSG decisions on the materiality threshold for revenue streams publicly available?</t>
  </si>
  <si>
    <t>Are MSG decisions on materiality thresholds for companies publicly available?</t>
  </si>
  <si>
    <t>Are the revenue streams considered material are publicly listed and described?</t>
  </si>
  <si>
    <t>https://reports.eiti.am/hy/report/search/company-pdf/ ; https://reports.eiti.am/hy/report/search/state-body-pdf/  ;  https://www.arlis.am/DocumentView.aspx?DocID=132674</t>
  </si>
  <si>
    <t>Have the revenue streams listed in Requirement 4.1.c been considered? Where the MSG has agreed to exclude certain revenue streams from the scope of EITI disclosures, are the rationale for their exclusion, and their values, clearly documented?</t>
  </si>
  <si>
    <t>Has the MSG identified the companies making material payments?</t>
  </si>
  <si>
    <t>https://www.arlis.am/DocumentView.aspx?DocID=132674</t>
  </si>
  <si>
    <t>"
https://www.eiti.am/en/annual-reports/2022 ; https://www.eiti.am/file_manager/EITI%20Documents/Minutes/MSG_meeting_minute_27_04_2022_eng.pdf   ;  https://www.eiti.am/en/agenda-protocols-other-related-documents/ ;     
 Overview given in the EITI Reports, 2020-2021 EITI Report, pp. 11-15, 123-139</t>
  </si>
  <si>
    <t>Have all material companies fully reported all payments in accordance with the materiality definition?</t>
  </si>
  <si>
    <t>Has the MSG identified the government entities receiving material revenues?</t>
  </si>
  <si>
    <t>Have all material government entities fully reported all receipts in accordance with the materiality definition?</t>
  </si>
  <si>
    <t xml:space="preserve"> https://reports.eiti.am/hy/report/search/state-body-pdf/ </t>
  </si>
  <si>
    <t>Has the government fully reported all revenues, including any revenues below the materiality thresholds? Note: for revenues related to revenue streams below the materiality threshold, this information can be provided in aggregate, if accompanied by an explanation of which precise revenue streams are included in the aggregate.</t>
  </si>
  <si>
    <t xml:space="preserve">https://reports.eiti.am/hy/report/search/company-pdf/ ; https://reports.eiti.am/hy/report/search/state-body-pdf/ ;  https://www.arlis.am/DocumentView.aspx?DocID=132674 </t>
  </si>
  <si>
    <t>Where companies or government entities paying or receiving material revenues have not submitted reporting templates, or have not fully disclosed all the payments and revenues, have public disclosures documented these issues and included an assessment of the impact on the comprehensiveness of the report?</t>
  </si>
  <si>
    <t>Reconciliation coverage</t>
  </si>
  <si>
    <t>2020-2021 EITI Report, pp. 129-130, 2020-2021 EITI Report, pp. 11-15, 123-139
https://www.eiti.am/en/annual-reports/2022 ; https://www.eiti.am/file_manager/EITI%20Documents/Minutes/MSG_meeting_minute_27_04_2022_eng.pdf    
 Overview given in the EITI Reports, 2020-2021 EITI Report, pp. 11-15, 123-139</t>
  </si>
  <si>
    <t>Have the companies making material payments to government publicly disclosed their audited financial statements, or the main items (i.e. balance sheet, profit/loss statement, cash flows) where financial statements are not available?</t>
  </si>
  <si>
    <t xml:space="preserve">#4.1 (Reporting entities) covers lists reporting entities (Government agencies, companies and projects) and related information. </t>
  </si>
  <si>
    <r>
      <t>1.Please begin  with the first box (</t>
    </r>
    <r>
      <rPr>
        <b/>
        <i/>
        <sz val="11"/>
        <color theme="1"/>
        <rFont val="Franklin Gothic Book"/>
        <family val="2"/>
      </rPr>
      <t>Reporting government entities list</t>
    </r>
    <r>
      <rPr>
        <i/>
        <sz val="11"/>
        <color theme="1"/>
        <rFont val="Franklin Gothic Book"/>
        <family val="2"/>
      </rPr>
      <t>), with the name of each government reporting agency</t>
    </r>
  </si>
  <si>
    <r>
      <t xml:space="preserve">2.Fill the </t>
    </r>
    <r>
      <rPr>
        <b/>
        <i/>
        <sz val="11"/>
        <color theme="1"/>
        <rFont val="Franklin Gothic Book"/>
        <family val="2"/>
      </rPr>
      <t>Company ID</t>
    </r>
    <r>
      <rPr>
        <i/>
        <sz val="11"/>
        <color theme="1"/>
        <rFont val="Franklin Gothic Book"/>
        <family val="2"/>
      </rPr>
      <t xml:space="preserve"> row. Guidance will be provided in yellow boxes once the cell is highlighted.</t>
    </r>
  </si>
  <si>
    <t>3.Fill the Reporting Companies' list, beginning with first column "Full Company name". Please fill out as directed, completing every column for each row before beginning the next.</t>
  </si>
  <si>
    <r>
      <t xml:space="preserve">4.Fill the </t>
    </r>
    <r>
      <rPr>
        <b/>
        <i/>
        <sz val="11"/>
        <color theme="1"/>
        <rFont val="Franklin Gothic Book"/>
        <family val="2"/>
      </rPr>
      <t xml:space="preserve">Reporting projects' list, </t>
    </r>
    <r>
      <rPr>
        <i/>
        <sz val="11"/>
        <color theme="1"/>
        <rFont val="Franklin Gothic Book"/>
        <family val="2"/>
      </rPr>
      <t>beginning with first column "Full project name"</t>
    </r>
  </si>
  <si>
    <t>#4.1 Reporting entities</t>
  </si>
  <si>
    <t>Please provide a list of all reporting entities, alongside relevant information</t>
  </si>
  <si>
    <t>Reporting government entities list</t>
  </si>
  <si>
    <t>Full name of agency</t>
  </si>
  <si>
    <t>Agency type</t>
  </si>
  <si>
    <t>ID number (if applicable)</t>
  </si>
  <si>
    <t>Submitted reporting templates?</t>
  </si>
  <si>
    <t>Adhered to MSG's quality assurances?</t>
  </si>
  <si>
    <t>Total reported</t>
  </si>
  <si>
    <t>Sate Revenue Committee</t>
  </si>
  <si>
    <t>Central government</t>
  </si>
  <si>
    <t>&lt;Use Legal Entity Identifier if available&gt;</t>
  </si>
  <si>
    <t>Ministry of Territorial Administration and Development</t>
  </si>
  <si>
    <t>Ministry of Environment</t>
  </si>
  <si>
    <t>Reporting companies' list</t>
  </si>
  <si>
    <t>Company ID references</t>
  </si>
  <si>
    <t>Example: Taxpayer Identification Number</t>
  </si>
  <si>
    <t>The Brønnøysund Register Centre</t>
  </si>
  <si>
    <t>If available, link to the registry or agency</t>
  </si>
  <si>
    <t>Full company name</t>
  </si>
  <si>
    <t>Company type</t>
  </si>
  <si>
    <t>Company ID number</t>
  </si>
  <si>
    <t>Sector</t>
  </si>
  <si>
    <t>Commodities (comma-separated)</t>
  </si>
  <si>
    <t xml:space="preserve">Stock exchange listing or company website </t>
  </si>
  <si>
    <t>Audited financial statement (or balance sheet, cash flows, profit/loss statement if unavailable)</t>
  </si>
  <si>
    <t>Payments to Governments Report</t>
  </si>
  <si>
    <t>“Agarak Copper Molybdenum Combine” CJSC</t>
  </si>
  <si>
    <t>Private</t>
  </si>
  <si>
    <t>Mining</t>
  </si>
  <si>
    <t>copper, molybdenum</t>
  </si>
  <si>
    <t>n/a</t>
  </si>
  <si>
    <t>https://www.azdarar.am/announcments/cat/115/01100348/</t>
  </si>
  <si>
    <t>“Akhtala Mining and Processing Enterprise” CJSC</t>
  </si>
  <si>
    <t>copper, gold, silver, zinc, lead, cadmium, sulphur, selenium</t>
  </si>
  <si>
    <t>Not available</t>
  </si>
  <si>
    <t>"Chaarat Kapan" CJSC</t>
  </si>
  <si>
    <t xml:space="preserve">gold,silver,copper zinc, lead   </t>
  </si>
  <si>
    <t>https://www.chaarat.com/wp-content/uploads/2022/04/Chaarat_2021_AR_2022.pdf</t>
  </si>
  <si>
    <t>“Geopromining Gold” LLC</t>
  </si>
  <si>
    <t>gold, silver</t>
  </si>
  <si>
    <t>https://gorcntac.am/pages/report?id=917</t>
  </si>
  <si>
    <t>“Ler-Ex” LLC</t>
  </si>
  <si>
    <t>“Lichkvaz” CJSC</t>
  </si>
  <si>
    <t>gold, silver, copper</t>
  </si>
  <si>
    <t>“Lydian Armenia” CJSC</t>
  </si>
  <si>
    <t>https://www.lydianarmenia.am/img/uploadFiles/94843acb7fc42b08c91cLydianArmeniaCJSC_FS_2021.pdf</t>
  </si>
  <si>
    <t>“Meghradzor Gold” LLC</t>
  </si>
  <si>
    <t>gold, silver, tellurium</t>
  </si>
  <si>
    <t>“Teghout” CJSC</t>
  </si>
  <si>
    <t>“Zangezur Copper-Molybdenum Combine” CJSC</t>
  </si>
  <si>
    <t>http://www.zcmc.am/files/FS_ZCMC%20SA_2021_Eng.pdf</t>
  </si>
  <si>
    <t>Add new rows as necessary, right click the row number to the left and select "Insert"</t>
  </si>
  <si>
    <t>&lt;URL&gt;</t>
  </si>
  <si>
    <t>&lt; Yes / No / Partially &gt;</t>
  </si>
  <si>
    <t>Reporting projects' list</t>
  </si>
  <si>
    <t>Full project name</t>
  </si>
  <si>
    <t>Legal agreement reference number(s): contract, licence, lease, concession, …</t>
  </si>
  <si>
    <t>Affiliated companies, start with Operator</t>
  </si>
  <si>
    <t>Commodities (one commodity/row)</t>
  </si>
  <si>
    <t>Status</t>
  </si>
  <si>
    <t>Production (volume)</t>
  </si>
  <si>
    <t>Unit</t>
  </si>
  <si>
    <t>Production (value)</t>
  </si>
  <si>
    <t>Currency</t>
  </si>
  <si>
    <t>SHATV-29/232</t>
  </si>
  <si>
    <t xml:space="preserve">ՊՎ-232 </t>
  </si>
  <si>
    <t>“Zangezur Copper-Molybdenum Combine“ CJSC</t>
  </si>
  <si>
    <t>Copper (2603)</t>
  </si>
  <si>
    <t>Production</t>
  </si>
  <si>
    <t>Molybdenum (2613)</t>
  </si>
  <si>
    <t xml:space="preserve">SHATV-29/376 </t>
  </si>
  <si>
    <t xml:space="preserve">ՊՎ-376 </t>
  </si>
  <si>
    <t>"Teghout" LLC</t>
  </si>
  <si>
    <t>SHATV-29/183</t>
  </si>
  <si>
    <t xml:space="preserve">ՊՎ-183 </t>
  </si>
  <si>
    <t>Zinc (2608)</t>
  </si>
  <si>
    <t>SHATV-29/311</t>
  </si>
  <si>
    <t xml:space="preserve">ՊՎ-311 </t>
  </si>
  <si>
    <t>"Agarak Copper Molybdenum Combine" CJSC</t>
  </si>
  <si>
    <t>SHATV-29/103</t>
  </si>
  <si>
    <t xml:space="preserve">ՊՎ-103 </t>
  </si>
  <si>
    <t>"Akhtala Mining and Processing Enterprise" CJSC</t>
  </si>
  <si>
    <t>SHATV-29/293</t>
  </si>
  <si>
    <t>ՊՎ-293</t>
  </si>
  <si>
    <t>"Lichkvaz" LLC</t>
  </si>
  <si>
    <t>SHATV-29/189</t>
  </si>
  <si>
    <t>ՊՎ-189</t>
  </si>
  <si>
    <t>Geopromining Gold LLC</t>
  </si>
  <si>
    <t xml:space="preserve">SHATV-29/057  </t>
  </si>
  <si>
    <t>ՊՎ-057</t>
  </si>
  <si>
    <t>Meghradzor Gold LLC</t>
  </si>
  <si>
    <t>SHAT-29/544</t>
  </si>
  <si>
    <t xml:space="preserve">P-544 </t>
  </si>
  <si>
    <t>"Geghi Gold" LLC</t>
  </si>
  <si>
    <t>SHAT-29/515</t>
  </si>
  <si>
    <t xml:space="preserve">ՊՎ-515 </t>
  </si>
  <si>
    <t>"Baktek Eco" LTD</t>
  </si>
  <si>
    <t>SHAT-29/547</t>
  </si>
  <si>
    <t xml:space="preserve">ՊՎ-547 </t>
  </si>
  <si>
    <t>"Gharagyulyanner" CJSC</t>
  </si>
  <si>
    <t>SHATV-29/514</t>
  </si>
  <si>
    <t xml:space="preserve">ՊՎ-514 </t>
  </si>
  <si>
    <t>"AT-Metals" LLC</t>
  </si>
  <si>
    <t>SHAT-29/459</t>
  </si>
  <si>
    <t xml:space="preserve">ՊՎ-459 </t>
  </si>
  <si>
    <t>"Tatstone" LLC</t>
  </si>
  <si>
    <t>SHAT-29/371</t>
  </si>
  <si>
    <t xml:space="preserve">ՊՎ-371 </t>
  </si>
  <si>
    <t>"Vayk Gold" LLC</t>
  </si>
  <si>
    <t>SHATV-29/093</t>
  </si>
  <si>
    <t xml:space="preserve">ՊՎ-093 </t>
  </si>
  <si>
    <t>"Sagamar" CJSC</t>
  </si>
  <si>
    <t>SHAT-29/366</t>
  </si>
  <si>
    <t xml:space="preserve">ՊՎ-366 </t>
  </si>
  <si>
    <t>"Assat" LLC</t>
  </si>
  <si>
    <t>SHATV-29/094</t>
  </si>
  <si>
    <t xml:space="preserve">ՊՎ-094 </t>
  </si>
  <si>
    <t>"Ler-Ex" LLC</t>
  </si>
  <si>
    <t>SHATV-29/245</t>
  </si>
  <si>
    <t xml:space="preserve">ՊՎ-245 </t>
  </si>
  <si>
    <t>"Lydian Armenia" LLC</t>
  </si>
  <si>
    <t>SHATV-29/239</t>
  </si>
  <si>
    <t xml:space="preserve">ՊՎ-239 </t>
  </si>
  <si>
    <t>"Vardani Zartonk" LLC</t>
  </si>
  <si>
    <t>SHATV-29/425</t>
  </si>
  <si>
    <t xml:space="preserve">ՊՎ-425 </t>
  </si>
  <si>
    <t>"Active Lernagorts" LLC</t>
  </si>
  <si>
    <t>SHATV-29/169</t>
  </si>
  <si>
    <t xml:space="preserve">ՊՎ-169 </t>
  </si>
  <si>
    <t>"Fortune Resources" LLC</t>
  </si>
  <si>
    <t>SHATV-29/089</t>
  </si>
  <si>
    <t>ՊՎ-089</t>
  </si>
  <si>
    <t>"Paramount Gold Mining" CJSC</t>
  </si>
  <si>
    <t>SHATV-29/213</t>
  </si>
  <si>
    <t xml:space="preserve">ՊՎ-213 </t>
  </si>
  <si>
    <t>"Multi Group Concern" LLC</t>
  </si>
  <si>
    <t xml:space="preserve">SHAT-29/174 </t>
  </si>
  <si>
    <t xml:space="preserve">ՊՎ-174 </t>
  </si>
  <si>
    <t>"Molibdeni Ashkharh" LLC</t>
  </si>
  <si>
    <t>&lt;Select unit&gt;</t>
  </si>
  <si>
    <t>&lt; XXX &gt;</t>
  </si>
  <si>
    <r>
      <t xml:space="preserve">Address: </t>
    </r>
    <r>
      <rPr>
        <b/>
        <sz val="11"/>
        <color rgb="FF165B89"/>
        <rFont val="Franklin Gothic Book"/>
        <family val="2"/>
      </rPr>
      <t>Rådhusgata 26, 0151 Oslo, Norway</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P.O. Box: </t>
    </r>
    <r>
      <rPr>
        <b/>
        <sz val="11"/>
        <color rgb="FF165B89"/>
        <rFont val="Franklin Gothic Book"/>
        <family val="2"/>
      </rPr>
      <t>Postboks 340 Sentrum, 0101 Oslo, Norway</t>
    </r>
  </si>
  <si>
    <t>Summary data template</t>
  </si>
  <si>
    <t>#4.1 (Government revenues)  contains comprehensive data on government revenues per revenue stream, according to GFSM classification.</t>
  </si>
  <si>
    <r>
      <t xml:space="preserve">1. Enter the name of all government </t>
    </r>
    <r>
      <rPr>
        <b/>
        <i/>
        <sz val="11"/>
        <color theme="1"/>
        <rFont val="Franklin Gothic Book"/>
        <family val="2"/>
      </rPr>
      <t>Revenue streams</t>
    </r>
    <r>
      <rPr>
        <i/>
        <sz val="11"/>
        <color theme="1"/>
        <rFont val="Franklin Gothic Book"/>
        <family val="2"/>
      </rPr>
      <t xml:space="preserve"> for the extractive sectors, including revenues that fall below agreed materiality thresholds (one row should be used for each individual revenue stream and individual government entity)</t>
    </r>
  </si>
  <si>
    <r>
      <t xml:space="preserve">2. Enter the name of the </t>
    </r>
    <r>
      <rPr>
        <b/>
        <i/>
        <sz val="11"/>
        <rFont val="Franklin Gothic Book"/>
        <family val="2"/>
      </rPr>
      <t>receiving Government entity</t>
    </r>
    <r>
      <rPr>
        <i/>
        <sz val="11"/>
        <rFont val="Franklin Gothic Book"/>
        <family val="2"/>
      </rPr>
      <t>.</t>
    </r>
  </si>
  <si>
    <r>
      <t xml:space="preserve">3.Choose the </t>
    </r>
    <r>
      <rPr>
        <b/>
        <i/>
        <sz val="11"/>
        <rFont val="Franklin Gothic Book"/>
        <family val="2"/>
      </rPr>
      <t>Sector</t>
    </r>
    <r>
      <rPr>
        <i/>
        <sz val="11"/>
        <rFont val="Franklin Gothic Book"/>
        <family val="2"/>
      </rPr>
      <t xml:space="preserve"> and the </t>
    </r>
    <r>
      <rPr>
        <b/>
        <i/>
        <sz val="11"/>
        <rFont val="Franklin Gothic Book"/>
        <family val="2"/>
      </rPr>
      <t>GFS Classification</t>
    </r>
    <r>
      <rPr>
        <i/>
        <sz val="11"/>
        <rFont val="Franklin Gothic Book"/>
        <family val="2"/>
      </rPr>
      <t xml:space="preserve"> this revenue applies to. Use the guidance provided in the </t>
    </r>
    <r>
      <rPr>
        <i/>
        <u/>
        <sz val="11"/>
        <rFont val="Franklin Gothic Book"/>
        <family val="2"/>
      </rPr>
      <t>GFS Framework</t>
    </r>
    <r>
      <rPr>
        <b/>
        <i/>
        <u/>
        <sz val="11"/>
        <rFont val="Franklin Gothic Book"/>
        <family val="2"/>
      </rPr>
      <t xml:space="preserve"> </t>
    </r>
    <r>
      <rPr>
        <i/>
        <u/>
        <sz val="11"/>
        <rFont val="Franklin Gothic Book"/>
        <family val="2"/>
      </rPr>
      <t xml:space="preserve">for EITI reporting. </t>
    </r>
    <r>
      <rPr>
        <sz val="11"/>
        <rFont val="Franklin Gothic Book"/>
        <family val="2"/>
      </rPr>
      <t>If a revenue stream cannot be disaggregated by sector, chose "Other".</t>
    </r>
  </si>
  <si>
    <r>
      <t xml:space="preserve">4. In the </t>
    </r>
    <r>
      <rPr>
        <b/>
        <i/>
        <sz val="11"/>
        <rFont val="Franklin Gothic Book"/>
        <family val="2"/>
      </rPr>
      <t xml:space="preserve">Revenue value </t>
    </r>
    <r>
      <rPr>
        <i/>
        <sz val="11"/>
        <rFont val="Franklin Gothic Book"/>
        <family val="2"/>
      </rPr>
      <t>column, enter total figure of each revenue stream as disclosed by government, including revenues that were not reconciled.</t>
    </r>
  </si>
  <si>
    <t xml:space="preserve"> Remember: Governments receipts from companies on behalf of their employees should be excluded (e.g. personal income tax PAYE, employee social security contributions, withholding tax) because they are not considered payments from companies to government.</t>
  </si>
  <si>
    <t>5. If there are any payments which are in the EITI Report, but cannot be matched with the GFS categories, please list them in the box below called "Additional information".</t>
  </si>
  <si>
    <t>Total government revenues from extractive sector (using GFS)</t>
  </si>
  <si>
    <t>GFS Framework for EITI Reporting</t>
  </si>
  <si>
    <r>
      <t>EITI Requirement 5.1.b</t>
    </r>
    <r>
      <rPr>
        <i/>
        <sz val="11"/>
        <rFont val="Franklin Gothic Book"/>
        <family val="2"/>
      </rPr>
      <t>: Revenue classification</t>
    </r>
  </si>
  <si>
    <r>
      <t>EITI Requirement 4.1.d</t>
    </r>
    <r>
      <rPr>
        <b/>
        <i/>
        <sz val="11"/>
        <rFont val="Franklin Gothic Book"/>
        <family val="2"/>
      </rPr>
      <t>: Full government disclosure</t>
    </r>
  </si>
  <si>
    <t>GFS Level 1</t>
  </si>
  <si>
    <t>GFS Level 2</t>
  </si>
  <si>
    <t>GFS Level 3</t>
  </si>
  <si>
    <t>GFS Level 4</t>
  </si>
  <si>
    <t>GFS Classification</t>
  </si>
  <si>
    <t>Revenue stream name</t>
  </si>
  <si>
    <t>Government entity</t>
  </si>
  <si>
    <t>Revenue value</t>
  </si>
  <si>
    <t>What is GFS?</t>
  </si>
  <si>
    <t>Royalties (1415E1)</t>
  </si>
  <si>
    <t>Mining Royalties</t>
  </si>
  <si>
    <t>Tax Revenue Authority</t>
  </si>
  <si>
    <r>
      <t>GFS, or Government Finance Statistics, is an international framework for categorising revenue streams so they are comparable across countries and time-periods. See full framework example below. The framework used below has been develo</t>
    </r>
    <r>
      <rPr>
        <i/>
        <sz val="11"/>
        <color rgb="FFFF0000"/>
        <rFont val="Franklin Gothic Book"/>
        <family val="2"/>
      </rPr>
      <t>p</t>
    </r>
    <r>
      <rPr>
        <i/>
        <sz val="11"/>
        <color theme="1"/>
        <rFont val="Franklin Gothic Book"/>
        <family val="2"/>
      </rPr>
      <t>ed by the IMF and EITI International Secretariat.
The letter E in the GFS codes means that these are codes only used for revenues from extractives companies. The digits to the right were specifically designed for extractive sector companies.</t>
    </r>
  </si>
  <si>
    <t>Ordinary taxes on income, profits and capital gains (1112E1)</t>
  </si>
  <si>
    <t>Profit tax</t>
  </si>
  <si>
    <t>Licence fees (114521E)</t>
  </si>
  <si>
    <t>State duty for mining permit</t>
  </si>
  <si>
    <t>Income tax</t>
  </si>
  <si>
    <t>General taxes on goods and services (VAT, sales tax, turnover tax) (1141E)</t>
  </si>
  <si>
    <t>VAT</t>
  </si>
  <si>
    <t>Customs and other import duties (1151E)</t>
  </si>
  <si>
    <t>Custom duties</t>
  </si>
  <si>
    <r>
      <rPr>
        <i/>
        <u/>
        <sz val="11"/>
        <rFont val="Franklin Gothic Book"/>
        <family val="2"/>
      </rPr>
      <t>For more guidance, please visit</t>
    </r>
    <r>
      <rPr>
        <u/>
        <sz val="11"/>
        <color theme="10"/>
        <rFont val="Franklin Gothic Book"/>
        <family val="2"/>
      </rPr>
      <t xml:space="preserve"> </t>
    </r>
    <r>
      <rPr>
        <b/>
        <u/>
        <sz val="11"/>
        <color theme="10"/>
        <rFont val="Franklin Gothic Book"/>
        <family val="2"/>
      </rPr>
      <t>https://eiti.org/summary-data-template</t>
    </r>
  </si>
  <si>
    <t>Other rent payments (1415E5)</t>
  </si>
  <si>
    <t>Rent fee</t>
  </si>
  <si>
    <r>
      <rPr>
        <i/>
        <u/>
        <sz val="11"/>
        <rFont val="Franklin Gothic Book"/>
        <family val="2"/>
      </rPr>
      <t xml:space="preserve">or, </t>
    </r>
    <r>
      <rPr>
        <b/>
        <u/>
        <sz val="11"/>
        <color theme="10"/>
        <rFont val="Franklin Gothic Book"/>
        <family val="2"/>
      </rPr>
      <t>https://www.imf.org/external/np/sta/gfsm/</t>
    </r>
  </si>
  <si>
    <t>Compulsory transfers to government (infrastructure and other) (1415E4)</t>
  </si>
  <si>
    <t xml:space="preserve">Social obligations envisaged by the Contract </t>
  </si>
  <si>
    <t>Emission and pollution taxes (114522E)</t>
  </si>
  <si>
    <t>Environmental payments (taxes)</t>
  </si>
  <si>
    <t xml:space="preserve">Contribution payment to the Environmental protection fund </t>
  </si>
  <si>
    <t>Taxes on property (113E)</t>
  </si>
  <si>
    <t>Real estate tax</t>
  </si>
  <si>
    <t>Nature utilisation fee</t>
  </si>
  <si>
    <t>Vehicle tax</t>
  </si>
  <si>
    <t>Monitoring payment</t>
  </si>
  <si>
    <t>Environmental fees for goods imported from EEU member states</t>
  </si>
  <si>
    <t>Environmental fees for goods imported from non EEU member states</t>
  </si>
  <si>
    <t>Environmental assessment fee</t>
  </si>
  <si>
    <t>Excise taxes (1142E)</t>
  </si>
  <si>
    <t>Excise taxes</t>
  </si>
  <si>
    <t>Other taxes payable by natural resource companies (116E)</t>
  </si>
  <si>
    <t>Land disposal</t>
  </si>
  <si>
    <t>Land tax</t>
  </si>
  <si>
    <t>Fines, penalties, and forfeits (143E)</t>
  </si>
  <si>
    <t>Penalties</t>
  </si>
  <si>
    <t>Import Excise taxes</t>
  </si>
  <si>
    <t>Profit tax for non-residents</t>
  </si>
  <si>
    <t>Property tax</t>
  </si>
  <si>
    <t>Total in USD</t>
  </si>
  <si>
    <t>formula problem when AMD</t>
  </si>
  <si>
    <t>Additional information</t>
  </si>
  <si>
    <t>Any additional information that is not eligible for inclusion in the table above, please include below as comments.</t>
  </si>
  <si>
    <t>Comment 1</t>
  </si>
  <si>
    <t>Please include comments here. PAYE and withholding taxes are not paid on behalf of companies and should therefore be excluded</t>
  </si>
  <si>
    <t>Comment 2</t>
  </si>
  <si>
    <t>Insert additional rows as needed. E.g., the below table covers the excluded revenues</t>
  </si>
  <si>
    <t>PAYE</t>
  </si>
  <si>
    <t>Revenue authority</t>
  </si>
  <si>
    <t>Withholding tax</t>
  </si>
  <si>
    <t>Total</t>
  </si>
  <si>
    <t>Comment 3</t>
  </si>
  <si>
    <t>Please include comments here.</t>
  </si>
  <si>
    <t>Comment 4</t>
  </si>
  <si>
    <t>Comment 5</t>
  </si>
  <si>
    <r>
      <rPr>
        <b/>
        <sz val="11"/>
        <color rgb="FF000000"/>
        <rFont val="Franklin Gothic Book"/>
        <family val="2"/>
      </rPr>
      <t xml:space="preserve">#4.1 (Company data)  </t>
    </r>
    <r>
      <rPr>
        <sz val="11"/>
        <color rgb="FF000000"/>
        <rFont val="Franklin Gothic Book"/>
        <family val="2"/>
      </rPr>
      <t xml:space="preserve">contains company- and project-level data per revenue stream. </t>
    </r>
  </si>
  <si>
    <t>How to fill this sheet:</t>
  </si>
  <si>
    <r>
      <t>1. Enter</t>
    </r>
    <r>
      <rPr>
        <b/>
        <i/>
        <sz val="11"/>
        <color theme="1"/>
        <rFont val="Franklin Gothic Book"/>
        <family val="2"/>
      </rPr>
      <t xml:space="preserve"> company</t>
    </r>
    <r>
      <rPr>
        <i/>
        <sz val="11"/>
        <color theme="1"/>
        <rFont val="Franklin Gothic Book"/>
        <family val="2"/>
      </rPr>
      <t xml:space="preserve"> name from drop-down menu</t>
    </r>
  </si>
  <si>
    <r>
      <t xml:space="preserve">2. Enter </t>
    </r>
    <r>
      <rPr>
        <b/>
        <i/>
        <sz val="11"/>
        <color theme="1"/>
        <rFont val="Franklin Gothic Book"/>
        <family val="2"/>
      </rPr>
      <t>government collecting entity</t>
    </r>
    <r>
      <rPr>
        <i/>
        <sz val="11"/>
        <color theme="1"/>
        <rFont val="Franklin Gothic Book"/>
        <family val="2"/>
      </rPr>
      <t xml:space="preserve"> and </t>
    </r>
    <r>
      <rPr>
        <b/>
        <i/>
        <sz val="11"/>
        <color theme="1"/>
        <rFont val="Franklin Gothic Book"/>
        <family val="2"/>
      </rPr>
      <t>payment name</t>
    </r>
    <r>
      <rPr>
        <i/>
        <sz val="11"/>
        <color theme="1"/>
        <rFont val="Franklin Gothic Book"/>
        <family val="2"/>
      </rPr>
      <t xml:space="preserve"> from drop-down menu</t>
    </r>
  </si>
  <si>
    <r>
      <t xml:space="preserve">3. Indicate whether the payment stream is (i) </t>
    </r>
    <r>
      <rPr>
        <b/>
        <i/>
        <sz val="11"/>
        <color theme="1"/>
        <rFont val="Franklin Gothic Book"/>
        <family val="2"/>
      </rPr>
      <t>levied on project</t>
    </r>
    <r>
      <rPr>
        <i/>
        <sz val="11"/>
        <color theme="1"/>
        <rFont val="Franklin Gothic Book"/>
        <family val="2"/>
      </rPr>
      <t xml:space="preserve"> and (ii) </t>
    </r>
    <r>
      <rPr>
        <b/>
        <i/>
        <sz val="11"/>
        <color theme="1"/>
        <rFont val="Franklin Gothic Book"/>
        <family val="2"/>
      </rPr>
      <t>reported by project</t>
    </r>
  </si>
  <si>
    <r>
      <t xml:space="preserve">4. Enter project information: </t>
    </r>
    <r>
      <rPr>
        <b/>
        <i/>
        <sz val="11"/>
        <color theme="1"/>
        <rFont val="Franklin Gothic Book"/>
        <family val="2"/>
      </rPr>
      <t>project name</t>
    </r>
    <r>
      <rPr>
        <i/>
        <sz val="11"/>
        <color theme="1"/>
        <rFont val="Franklin Gothic Book"/>
        <family val="2"/>
      </rPr>
      <t xml:space="preserve">, and </t>
    </r>
    <r>
      <rPr>
        <b/>
        <i/>
        <sz val="11"/>
        <color theme="1"/>
        <rFont val="Franklin Gothic Book"/>
        <family val="2"/>
      </rPr>
      <t>reporting currency</t>
    </r>
  </si>
  <si>
    <r>
      <t xml:space="preserve">5. Enter </t>
    </r>
    <r>
      <rPr>
        <b/>
        <i/>
        <sz val="11"/>
        <color theme="1"/>
        <rFont val="Franklin Gothic Book"/>
        <family val="2"/>
      </rPr>
      <t>revenue value</t>
    </r>
    <r>
      <rPr>
        <i/>
        <sz val="11"/>
        <color theme="1"/>
        <rFont val="Franklin Gothic Book"/>
        <family val="2"/>
      </rPr>
      <t xml:space="preserve">, </t>
    </r>
    <r>
      <rPr>
        <i/>
        <u/>
        <sz val="11"/>
        <color theme="1"/>
        <rFont val="Franklin Gothic Book"/>
        <family val="2"/>
      </rPr>
      <t>as disclosed by government</t>
    </r>
    <r>
      <rPr>
        <i/>
        <sz val="11"/>
        <color theme="1"/>
        <rFont val="Franklin Gothic Book"/>
        <family val="2"/>
      </rPr>
      <t xml:space="preserve"> and any </t>
    </r>
    <r>
      <rPr>
        <b/>
        <i/>
        <sz val="11"/>
        <color theme="1"/>
        <rFont val="Franklin Gothic Book"/>
        <family val="2"/>
      </rPr>
      <t>comments</t>
    </r>
    <r>
      <rPr>
        <i/>
        <sz val="11"/>
        <color theme="1"/>
        <rFont val="Franklin Gothic Book"/>
        <family val="2"/>
      </rPr>
      <t xml:space="preserve"> that may be applicable</t>
    </r>
  </si>
  <si>
    <t>Government revenues by company and project</t>
  </si>
  <si>
    <r>
      <t>EITI Requirement 4.1.c</t>
    </r>
    <r>
      <rPr>
        <b/>
        <i/>
        <sz val="11"/>
        <rFont val="Franklin Gothic Book"/>
        <family val="2"/>
      </rPr>
      <t xml:space="preserve">: Company payments ;  </t>
    </r>
    <r>
      <rPr>
        <b/>
        <i/>
        <u/>
        <sz val="11"/>
        <color rgb="FF0076AF"/>
        <rFont val="Franklin Gothic Book"/>
        <family val="2"/>
      </rPr>
      <t>EITI Requirement 4.7</t>
    </r>
    <r>
      <rPr>
        <b/>
        <i/>
        <sz val="11"/>
        <rFont val="Franklin Gothic Book"/>
        <family val="2"/>
      </rPr>
      <t>: Project-level reporting</t>
    </r>
  </si>
  <si>
    <t>Company</t>
  </si>
  <si>
    <t>Levied on project (Y/N)</t>
  </si>
  <si>
    <t>Reported by project (Y/N)</t>
  </si>
  <si>
    <t>Project name</t>
  </si>
  <si>
    <t>Reporting currency</t>
  </si>
  <si>
    <t>Payment made in-kind (Y/N)</t>
  </si>
  <si>
    <t>In-kind volume (if applicable)</t>
  </si>
  <si>
    <t>Unit (if applicable)</t>
  </si>
  <si>
    <t>Comments</t>
  </si>
  <si>
    <t>Has the company provided the required quality assurances for its disclosures?</t>
  </si>
  <si>
    <t>“Akhtala Mining And Processing Enterprise” CJSC</t>
  </si>
  <si>
    <t>“Chaarat Kapan” CJSC</t>
  </si>
  <si>
    <t>“Geopromining Gold“ LLC</t>
  </si>
  <si>
    <t>“Lichkvaz” LLC</t>
  </si>
  <si>
    <t>“Lydian Armenia” LLC</t>
  </si>
  <si>
    <t>SHATV-29/057</t>
  </si>
  <si>
    <t>SHATV-29/376</t>
  </si>
  <si>
    <t>Yes/No</t>
  </si>
  <si>
    <t>Requirement 4.2: In-kind revenues</t>
  </si>
  <si>
    <t>Objective of Requirement 4.2</t>
  </si>
  <si>
    <t>Progress towards the objective of the requirement, to ensure transparency in the sale of in-kind revenues of minerals, oil and gas to allow the public to assess whether the sales values correspond to market values and ensure the traceability of the proceeds from the sale of those commodities to the national Treasury.</t>
  </si>
  <si>
    <t>https://www.eiti.am/file_manager/EITI%20Documents/Minutes/MSG_meeting_minute_27_04_2022_eng.pdf</t>
  </si>
  <si>
    <t>Is Requirement 4.2 applicable in the period under review?</t>
  </si>
  <si>
    <t>Were the proceeds of the sales of the state's in-kind revenues considered material by the MSG in the period under review?</t>
  </si>
  <si>
    <t>Yes / No</t>
  </si>
  <si>
    <t>Does the government disclose data on in-kind revenues and sales of state share of production?</t>
  </si>
  <si>
    <t>If yes, what was the volume received?</t>
  </si>
  <si>
    <t>Crude oil (2709), volume</t>
  </si>
  <si>
    <t>Sm3</t>
  </si>
  <si>
    <t>Natural gas (2711), volume</t>
  </si>
  <si>
    <t>Sm3 o.e.</t>
  </si>
  <si>
    <t>Add commodities here, volume</t>
  </si>
  <si>
    <t>If yes, what was sold?</t>
  </si>
  <si>
    <t>If yes, do disclosures include payments related to swap agreements and resource-backed loans, where applicable?</t>
  </si>
  <si>
    <t>If yes, has the MSG considered whether disclosures should be broken down by individual sale, type of product and price?</t>
  </si>
  <si>
    <t>If yes, do public disclosures include information such as the type of product, price, market and sale volume, ownership of the product sold and nature of contract?</t>
  </si>
  <si>
    <t>If yes, do public disclosures include description of the process for selecting the buying companies, the technical and financial criteria used to make the selection, the list of selected buying companies, any material deviations from the applicable legal and regulatory framework governing the selection of buying companies, and the related sales agreements?</t>
  </si>
  <si>
    <t>If yes, have companies buying oil, gas and minerals from the state, including state-owned enterprises (or appointed third parties), disclosed volumes received from the state or state-owned enterprise and payments made for the purchase of oil, gas and solid minerals?</t>
  </si>
  <si>
    <t>If yes, has the MSG considered the reliability of data on in-kind revenues and considered further efforts to address any gaps, inconsistencies and irregularities in the information disclosed in accordance with Requirement 4.9?</t>
  </si>
  <si>
    <t>If yes, what was the total revenue transferred to the state from the proceeds of oil, gas and minerals sold?</t>
  </si>
  <si>
    <t>Requirement 4.3: Infrastructure provisions and barter arrangements</t>
  </si>
  <si>
    <t>Objective of Requirement 4.3</t>
  </si>
  <si>
    <t xml:space="preserve">Progress towards the objective of the requirement, to ensure public understanding of infrastructure provisions and barter-type arrangements, which provide a significant share of government benefits from an extractive project, that is commensurate with other cash-based company payments and government revenues from oil, gas and mining, as a basis for comparability to conventional agreements.  </t>
  </si>
  <si>
    <t xml:space="preserve">Not applicable </t>
  </si>
  <si>
    <t>Is Requirement 4.3 applicable in the period under review?</t>
  </si>
  <si>
    <t>Does the government disclose information on barter and infrastructure agreements?</t>
  </si>
  <si>
    <t>If yes, do public disclosures provide an explanation of key terms of the agreements?</t>
  </si>
  <si>
    <t>If yes, do public disclosures provide an explanation of the resources which have been pledged by the state under these agreements?</t>
  </si>
  <si>
    <t>If yes, what was the total value of the resources which have been pledged by the state under these agreements?</t>
  </si>
  <si>
    <t>If yes, do public disclosures provide an explanation of the value of the balancing benefit stream (e.g. infrastructure works) under these agreements?</t>
  </si>
  <si>
    <t>If yes, what was the total value of the balancing benefit stream (e.g. infrastructure works) under these agreements?</t>
  </si>
  <si>
    <t>If yes, do public disclosures provide an explanation of materiality of these agreements relative to conventional contracts?</t>
  </si>
  <si>
    <t>Has the MSG agreed a procedure to address data quality and assurance of the information set out above, in accordance with Requirement 4.9?</t>
  </si>
  <si>
    <t>Requirement 4.4: Transportation revenues</t>
  </si>
  <si>
    <t>Objective of Requirement 4.4</t>
  </si>
  <si>
    <t>Progress towards the objective of the requirement, to ensure transparency in government and SOE revenues from the transit of oil, gas and minerals as a basis for promoting greater accountability in extractive commodity transportation arrangements involving the state or SOEs.</t>
  </si>
  <si>
    <t>Is Requirement 4.4 applicable in the period under review?</t>
  </si>
  <si>
    <t>Does the government disclose information on transportation revenues?</t>
  </si>
  <si>
    <t>If yes, have these revenue flows  been fully disclosed to levels of disaggregation commensurate with other payments and revenues streams (4.7), with appropriate attention to data quality (4.9)?</t>
  </si>
  <si>
    <t>If yes, what was the total revenues received from transportation of commodities?</t>
  </si>
  <si>
    <t>If yes, has EITI implementation covered additional disclosures in accordance with Requirement 4.4.i-v?</t>
  </si>
  <si>
    <t>If no, has the MSG documented and explained the barriers to provision of this information and any government plans to overcome these barriers?</t>
  </si>
  <si>
    <t>Requirement 4.5: Transactions between SOEs and government entities</t>
  </si>
  <si>
    <t>Objective of Requirement 4.5</t>
  </si>
  <si>
    <t>Progress towards the objective of the requirement, to ensure the traceability of payments and transfers involving SOEs and strengthen public understanding of whether revenues accruable to the state are effectively transferred to the state and of the level of state financial support for SOEs.</t>
  </si>
  <si>
    <t>Is Requirement 4.5 applicable in the period under review?</t>
  </si>
  <si>
    <t>Does the government disclose information on SOE transactions?</t>
  </si>
  <si>
    <t>If yes, are company payments to SOEs considered material by the MSG?</t>
  </si>
  <si>
    <t>If yes, what were the total revenues received from companies by SOEs?</t>
  </si>
  <si>
    <t>If yes, are government transfers to SOEs considered material by the MSG?</t>
  </si>
  <si>
    <r>
      <t>If yes, what w</t>
    </r>
    <r>
      <rPr>
        <i/>
        <sz val="11"/>
        <color rgb="FFFF0000"/>
        <rFont val="Franklin Gothic Book"/>
        <family val="2"/>
      </rPr>
      <t>e</t>
    </r>
    <r>
      <rPr>
        <i/>
        <sz val="11"/>
        <rFont val="Franklin Gothic Book"/>
        <family val="2"/>
      </rPr>
      <t>re the total revenues received from government by SOEs?</t>
    </r>
  </si>
  <si>
    <t>If yes, are SOEs transfers to government considered material by the MSG?</t>
  </si>
  <si>
    <t>If yes, what were the total revenues received by government from SOEs?</t>
  </si>
  <si>
    <t>If yes, has the MSG demonstrated that the disclosures above are comprehensive and reliable?</t>
  </si>
  <si>
    <t>Requirement 4.6: Subnational direct payments</t>
  </si>
  <si>
    <t>Objective of Requirement 4.6</t>
  </si>
  <si>
    <t>Progress towards the objective of the requirement, to enable stakeholders to gain an understanding of benefits that accrue to local governments through transparency in companies’ direct payments to subnational entities and to strengthen public oversight of subnational governments’ management of their internally-generated extractive revenues.</t>
  </si>
  <si>
    <t>Is Requirement 4.6 applicable in the period under review?</t>
  </si>
  <si>
    <t>Does the government disclose information on direct subnational payments?</t>
  </si>
  <si>
    <t xml:space="preserve">
Overview given in the EITI Reports, 2020-2021 EITI Report, pp. 78-82, 2019 EITI Report, pp. 106-111</t>
  </si>
  <si>
    <t>If yes, what was the total sub-national revenues received?</t>
  </si>
  <si>
    <t>If yes, are there public disclosures by all companies of their material direct subnational payments?</t>
  </si>
  <si>
    <t>If yes, are there public disclosures by all local government units of material revenues collected from companies' direct subnational payments?</t>
  </si>
  <si>
    <t xml:space="preserve">If yes, has the MSG agreed a procedure to address data quality and assurance on subnational payments, in accordance with Requirement 4.9? </t>
  </si>
  <si>
    <t>Requirement 4.7: Level of disaggregation</t>
  </si>
  <si>
    <t>Objective of Requirement 4.7</t>
  </si>
  <si>
    <t>Progress towards the objective of the requirement, to ensure disaggregation in public disclosures of company payments and government revenues from oil, gas and mining that enables the public to assess the extent to which the government can monitor its revenue receipts as defined by its legal and fiscal framework, and that the government receives what it ought to from each individual extractive project.</t>
  </si>
  <si>
    <t>Are public disclosures of financial data (on material company payments and government revenues) disaggregated by individual company, government entity and revenue stream?</t>
  </si>
  <si>
    <t xml:space="preserve">Yes  </t>
  </si>
  <si>
    <t xml:space="preserve">
Overview given in the EITI Reports, 2020-2021 EITI Report, pp. 38-39</t>
  </si>
  <si>
    <t>Taking into account that de facto in Armenia every extraction right holder company has a one permit and operates one mine,  all extraction related revenues are reported by project.</t>
  </si>
  <si>
    <t>Has the MSG documented which forms of legal agreements constitute a project, in accordance with to the definition in Requirement 4.7?</t>
  </si>
  <si>
    <t>Has the MSG documented which legal agreements are substantially interconnected or overarching?</t>
  </si>
  <si>
    <t>Has the MSG documented which revenue streams are imposed or levied at the level of the legal agreements, not at a company level?</t>
  </si>
  <si>
    <t>Has the MSG ensured that the relevant revenue data is disaggregated by individual project?</t>
  </si>
  <si>
    <t>What percentage of revenues levied by project has been reported by project?</t>
  </si>
  <si>
    <t>Requirement 4.8: Data timeliness</t>
  </si>
  <si>
    <t>Objective of Requirement 4.8</t>
  </si>
  <si>
    <t>Progress towards the objective of the requirement, to ensure that public disclosures of company payments and government revenues from oil, gas and mining are sufficiently timely to be relevant to inform public debate and policy-making.</t>
  </si>
  <si>
    <t>Data timeliness (no. of years from fiscal year end to publication)</t>
  </si>
  <si>
    <t>https://www.eiti.am/hy/%D5%86%D5%B8%D6%80%D5%B8%D6%82%D5%A9%D5%B5%D5%B8%D6%82%D5%B6%D5%B6%D5%A5%D6%80/2022/12/23/armenia-eiti-4th-report-presentation-conference/138/</t>
  </si>
  <si>
    <t>Has the MSG approved the period for reporting?</t>
  </si>
  <si>
    <t xml:space="preserve">https://www.eiti.am/file_manager/EITI%20Documents/Minutes/MSG_meeting_minute_27_04_2022_eng.pdf  </t>
  </si>
  <si>
    <t>Are there any plans by the MSG to improve the timeliness of EITI data disclosures?</t>
  </si>
  <si>
    <t>Requirement 4.9: Data quality</t>
  </si>
  <si>
    <t>Objective of Requirement 4.9</t>
  </si>
  <si>
    <t>Progress towards the objective of the requirement, to ensure that appropriate measures have been taken to ensure the reliability of disclosures of company payments and government revenues from oil, gas and mining. The aim is for the EITI to contribute to strengthening routine government and company audit and assurance systems and practices and ensure that stakeholders can have confidence in the reliability of the financial data on payments and revenues.</t>
  </si>
  <si>
    <t>Does government routinely disclose financial data from Requirement 4.1 (full disclosure of revenue streams for both government and companies) of the EITI Standard?</t>
  </si>
  <si>
    <t xml:space="preserve">EITI Report 2020-2021, Section 4 </t>
  </si>
  <si>
    <t>Is the data subject to credible, independent audits, applying international standards?</t>
  </si>
  <si>
    <t xml:space="preserve">
Overview given in the EITI Reports, 2020-2021 EITI Report, pp. 39-40, 132-133</t>
  </si>
  <si>
    <t>Are government agencies subject to credible, independent audits?</t>
  </si>
  <si>
    <t>legal requirements for Internal audit  https://www.arlis.am/DocumentView.aspx?docid=12966</t>
  </si>
  <si>
    <t>Government audits database</t>
  </si>
  <si>
    <t>not available</t>
  </si>
  <si>
    <t>Are companies subject to credible, independent audits?</t>
  </si>
  <si>
    <t xml:space="preserve">
Overview given in the EITI Reports, 2020-2021 EITI Report, p. 147</t>
  </si>
  <si>
    <t>Company audits database</t>
  </si>
  <si>
    <t>Has the MSG applied a procedure for disclosures in accordance with the standard procedures endorsed by the EITI Board?</t>
  </si>
  <si>
    <t>If yes, has the MSG agreed on reporting templates?</t>
  </si>
  <si>
    <t>If yes, has the MSG undertaken a review of the audit and assurance procedures in companies and government entities participating in EITI reporting?</t>
  </si>
  <si>
    <t>If yes, has the MSG agreed on the assurances to be provided by the participating companies and government entities to assure the credibility of the data, including the types of assurances to be provided, the options considered and the rationale for the agreed assurances?</t>
  </si>
  <si>
    <t>If yes, has the MSG agreed on appropriate provisions for safeguarding confidential information?</t>
  </si>
  <si>
    <t xml:space="preserve">If yes, have the names of companies that did not provide the required quality assurances for their EITI disclosures been published, including the materiality of each company's payments to government? </t>
  </si>
  <si>
    <t>If yes, is there a summary of the key findings from the assessment of the comprehensiveness and reliability of the data disclosed by companies and government entities in the public domain?</t>
  </si>
  <si>
    <t>If yes, has any non-financial (contextual) information been clearly sourced?</t>
  </si>
  <si>
    <t>Has the EITI Board have approved that the MSG deviates from the standard procedures of Requirement 4.9.b (based on application to deviate from standard procedures and Board decision of approval)?</t>
  </si>
  <si>
    <t>Nօ</t>
  </si>
  <si>
    <t>If yes, is there public documentation that the rationale for deviating from the standard procedures continues to be applicable?</t>
  </si>
  <si>
    <t>If yes, is there public disclosure of the data required by the EITI Standard in requisite detail?</t>
  </si>
  <si>
    <t>If yes, are public disclosures of financial data subject to credible, independent audits, applying international standards?</t>
  </si>
  <si>
    <t>If yes, is there sufficient data retention of historical data?</t>
  </si>
  <si>
    <t>Requirement 5.1: Distribution of revenues</t>
  </si>
  <si>
    <t>Objective of Requirement 5.1</t>
  </si>
  <si>
    <t>Progress towards the objective of the requirement, to ensure the traceability of extractive revenues to the national budget and ensure the same level of transparency and accountability for extractive revenues that are not recorded in the national budget.</t>
  </si>
  <si>
    <t xml:space="preserve"> Fully met</t>
  </si>
  <si>
    <t>Does the government publicly clarify whether all extractive sector revenues are recorded in the national budget (i.e. enter the government's consolidated / single-treasury account)?</t>
  </si>
  <si>
    <t>https://www.arlis.am/DocumentView.aspx?DocID=173844</t>
  </si>
  <si>
    <t>Does the government publicly disclose the specific types of revenues that are not recorded in the budget?</t>
  </si>
  <si>
    <t>All revenues are recorded in the budget</t>
  </si>
  <si>
    <t>Does the government publicly disclose the value of revenues are not recorded in the budget?</t>
  </si>
  <si>
    <t>Is there a public explanation of the allocation of revenues to extra-budgetary entities, such as development or sovereign wealth funds?</t>
  </si>
  <si>
    <t>Are financial reports explaining the allocation of revenues to extra-budgetary entities, such as development or sovereign wealth funds, publicly accessible?</t>
  </si>
  <si>
    <t>Is there a public explanation of the allocation of extractive revenues collected by a government entity, or on behalf of the government (e.g. by an SOE), that are retained by that entity and not recorded in the national or subnational budget?</t>
  </si>
  <si>
    <t>Are financial reports explaining the allocation of extractive revenues collected by a government entity, or on behalf of the government (e.g. by an SOE), that are retained by that entity and not recorded in the national or subnational budget?</t>
  </si>
  <si>
    <t>Are there references to any national revenue classification systems or international data standards in the public domain?</t>
  </si>
  <si>
    <t>Requirement 5.2: Subnational transfers</t>
  </si>
  <si>
    <t>Objective of Requirement 5.2</t>
  </si>
  <si>
    <t>Progress towards the objective of the requirement, to enable stakeholders at the local level to assess whether the transfer and management of subnational transfers of extractive revenues are in line with statutory entitlements.</t>
  </si>
  <si>
    <t>Is Requirement 5.2 applicable in the period under review?</t>
  </si>
  <si>
    <t>Revenue-sharing mechanism 1</t>
  </si>
  <si>
    <t>Does the government disclose information on Subnational transfers?</t>
  </si>
  <si>
    <t>https://minfin.am/hy/page/petakan_byujei_hashvetvutyun_2021_t_tarekan_</t>
  </si>
  <si>
    <t xml:space="preserve">
Overview given in the EITI Reports, 2020-2021 EITI Report, pp. 82-86</t>
  </si>
  <si>
    <t xml:space="preserve">If yes, are there public disclosures of the statutory revenue-sharing formula? </t>
  </si>
  <si>
    <t>If yes, is information on how much the government should have transferred according to the revenue sharing formula to each of the relevant local governments publicly disclosed?</t>
  </si>
  <si>
    <t xml:space="preserve">
Overview given in the EITI Reports, 2020-2021 EITI Report, pp. 82-86  ,  https://www.eiti.am/hy/environmental-special-projects-arm/</t>
  </si>
  <si>
    <t>If yes, is information on how much the government actually transferred in practice to each of the relevant local governments publicly disclosed?</t>
  </si>
  <si>
    <t>yes</t>
  </si>
  <si>
    <t>Revenue-sharing mechanism 2</t>
  </si>
  <si>
    <t>Has the MSG agreed a procedure to address data quality and assurance of information on such transfers, in accordance with Requirement 4.9?</t>
  </si>
  <si>
    <t>Defined by the legislation</t>
  </si>
  <si>
    <t>Has the MSG reported on how extractive revenues earmarked for specific programmes or investments at the subnational level are managed, and actual disbursements?</t>
  </si>
  <si>
    <t>Has the MSG provided recommendations to improve the revenue sharing mechanism, ensure the traceability of shares of extractive revenues at the local level, strengthen the management of extractive revenues at the local level, and improve the accessibility of and timeliness of such information?</t>
  </si>
  <si>
    <t>Legislative improvements has been made during the reporting period. 
Overview given in the EITI Reports, 2020-2021 EITI Report, pp. 24-26</t>
  </si>
  <si>
    <t>Requirement 5.3: Additional information on revenue management and expenditures</t>
  </si>
  <si>
    <t>Objective of Requirement 5.3</t>
  </si>
  <si>
    <t>Progress towards the objective of the requirement, to strengthen public oversight of the management of extractive revenues, the use of extractives revenues to fund specific public expenditures and the assumptions underlying the budget process.</t>
  </si>
  <si>
    <t>Does the government disclose whether any extractive sector revenues are earmarked (i.e. pinned to specific uses, programmes, geographical zones)? - add rows if several</t>
  </si>
  <si>
    <t xml:space="preserve">Does the government disclose a description of the country’s budget and audit processes? </t>
  </si>
  <si>
    <t>Does the government disclose publicly available information about budgets and 
expenditures? - add rows if several</t>
  </si>
  <si>
    <t>Requirement 6.1: Social and environmental expenditures</t>
  </si>
  <si>
    <t>Objective of Requirement 6.1</t>
  </si>
  <si>
    <t xml:space="preserve">Progress towards the objective of the requirement, to enable public understanding of extractive companies’ social and environmental contributions and provide a basis for assessing extractive companies’s compliance with their legal and contractual obligations to undertake social and environmental expenditures. </t>
  </si>
  <si>
    <t>Is Requirement 6.1 applicable in the period under review?</t>
  </si>
  <si>
    <t>Social expenditures</t>
  </si>
  <si>
    <t>Does the government disclose information on social expenditures?</t>
  </si>
  <si>
    <t xml:space="preserve">EITI Report 2020-2021, Section 5.3 </t>
  </si>
  <si>
    <t>Government discloses only mandatory social contributions.</t>
  </si>
  <si>
    <t>If yes, what was the total mandatory social expenditures received?</t>
  </si>
  <si>
    <t>If yes, what was the total voluntary social expenditures received?</t>
  </si>
  <si>
    <t>Have government's public disclosures of mandatory social expenditures been disaggregated by payment type, company, between cash and in-kind and include information on the nature of in-kind expenditures and the identity of any non-government beneficiaries?</t>
  </si>
  <si>
    <t>If yes, have mandatory social expenditures been disclosed, with appropriate attention to data quality in accordance with Requirement 4.9?</t>
  </si>
  <si>
    <t>Do companies disclose information on social expenditures?</t>
  </si>
  <si>
    <t>Section 5.3 of EITI report</t>
  </si>
  <si>
    <t>If yes, what was the total mandatory social expenditures paid?</t>
  </si>
  <si>
    <t>If yes, what was the total voluntary social expenditures paid?</t>
  </si>
  <si>
    <t>EITI Report 2020-2021, p. 104, table 5.3.3</t>
  </si>
  <si>
    <t>Have companies' public disclosures of mandatory social expenditures been disaggregated by payment type, company, between cash and in-kind and include information on the nature of in-kind expenditures and the identity of any non-government beneficiaries?</t>
  </si>
  <si>
    <t>Environmental payments</t>
  </si>
  <si>
    <t>Does the government disclose information on environmental payments?</t>
  </si>
  <si>
    <t>If yes, what was the total mandatory environmental payments?</t>
  </si>
  <si>
    <t>If yes, what was the total voluntary environmental payments?</t>
  </si>
  <si>
    <t>not applicable</t>
  </si>
  <si>
    <t>If yes, have mandatory environmental expenditures been disclosed, with appropriate attention to data quality in accordance with Requirement 4.9?</t>
  </si>
  <si>
    <t>Requirement 6.2: SOE quasi-fiscal expenditures</t>
  </si>
  <si>
    <t>Objective of Requirement 6.2</t>
  </si>
  <si>
    <t xml:space="preserve">Progress towards the objective of the requirement, to ensure transparency and accountability in the management of extractive-funded state-owned enterprise expenditures on behalf of the government that are not reflected in the national budget. </t>
  </si>
  <si>
    <t>Is Requirement 6.2 applicable in the period under review?</t>
  </si>
  <si>
    <t>Quasi-fiscal expenditures type 1</t>
  </si>
  <si>
    <t>Does the government or SOEs disclose information on quasi-fiscal expenditures?</t>
  </si>
  <si>
    <t>If yes, what was the total value of quasi-fiscal expenditures performed by SOEs?</t>
  </si>
  <si>
    <t>If yes, were public disclosures of quasi-fiscal expenditures disaggregated to levels commensurate with Requirement 4.7?</t>
  </si>
  <si>
    <t>If yes, were public disclosures of quasi-fiscal expenditures comprehensive?</t>
  </si>
  <si>
    <t>If yes, were quasi-fiscal expenditures publicly disclosed with appropriate attention to data quality in accordance with Requirement 4.9?</t>
  </si>
  <si>
    <t>Quasi-fiscal expenditures type 2</t>
  </si>
  <si>
    <t>Requirement 6.3: Contribution of the extractive sector to the economy</t>
  </si>
  <si>
    <t>Objective of Requirement 6.3</t>
  </si>
  <si>
    <t>Progress towards the objective of the requirement, to ensure a public understanding of the extractive industries’ contribution to the national economy and the level of natural resource dependency in the economy.</t>
  </si>
  <si>
    <t>Does the government disclose information on the contribution of the extractive industries to the economy?</t>
  </si>
  <si>
    <t>https://www.armstat.am/en/</t>
  </si>
  <si>
    <t xml:space="preserve">EITI Report 2020-2021, Section 5.1 </t>
  </si>
  <si>
    <r>
      <t>Gross Domestic Product -</t>
    </r>
    <r>
      <rPr>
        <i/>
        <u/>
        <sz val="11"/>
        <color rgb="FF00B0F0"/>
        <rFont val="Franklin Gothic Book"/>
        <family val="2"/>
      </rPr>
      <t xml:space="preserve"> </t>
    </r>
    <r>
      <rPr>
        <i/>
        <u/>
        <sz val="11"/>
        <color rgb="FF0070C0"/>
        <rFont val="Franklin Gothic Book"/>
        <family val="2"/>
      </rPr>
      <t>SNA 2008</t>
    </r>
    <r>
      <rPr>
        <i/>
        <sz val="11"/>
        <color rgb="FF0070C0"/>
        <rFont val="Franklin Gothic Book"/>
        <family val="2"/>
      </rPr>
      <t xml:space="preserve"> C</t>
    </r>
    <r>
      <rPr>
        <i/>
        <sz val="11"/>
        <rFont val="Franklin Gothic Book"/>
        <family val="2"/>
      </rPr>
      <t>. Mining and quarrying, including oil and gas</t>
    </r>
  </si>
  <si>
    <t>Gross Domestic Product ASM and informal sector</t>
  </si>
  <si>
    <t>Gross Domestic Product - all sectors</t>
  </si>
  <si>
    <t>Government revenue - extractive industries</t>
  </si>
  <si>
    <t>Government revenue - all sectors</t>
  </si>
  <si>
    <t>Exports - extractive industries</t>
  </si>
  <si>
    <t>Exports - all sectors</t>
  </si>
  <si>
    <t>Employment - extractive sector - male</t>
  </si>
  <si>
    <t>people</t>
  </si>
  <si>
    <t>Employment - extractive sector - female</t>
  </si>
  <si>
    <t>Employment - extractive sector</t>
  </si>
  <si>
    <t>Employment - all sectors</t>
  </si>
  <si>
    <t>Investment - extractive sector</t>
  </si>
  <si>
    <t>Investment - all sectors</t>
  </si>
  <si>
    <t>Does the government disclose information on the location of the major extractive activities in the country?</t>
  </si>
  <si>
    <t>Requirement 6.4: Environmental impact</t>
  </si>
  <si>
    <t>Objective of Requirement 6.4</t>
  </si>
  <si>
    <t>Progress towards the objective of the requirement, to provide a basis for stakeholders to assess the adequacy of the regulatory framework and monitoring efforts to manage the environmental impact of extractive industries, and to assess extractive companies’ adherence to environmental obligations.</t>
  </si>
  <si>
    <t>Is Requirement 6.4 applicable in the period under review?</t>
  </si>
  <si>
    <t>the relevant legal and administrative rules for environmental management?</t>
  </si>
  <si>
    <t xml:space="preserve">https://www.arlis.am/documentView.aspx?docid=157091 , https://www.arlis.am/DocumentView.aspx?docID=120135 </t>
  </si>
  <si>
    <t>databases containing environmental impact assessments, certification schemes or similar documentation of environmental management?</t>
  </si>
  <si>
    <t xml:space="preserve">EITI Report 2020-2021, Section 5.5 </t>
  </si>
  <si>
    <t>other relevant information on environmental monitoring procedures and administration?</t>
  </si>
  <si>
    <t xml:space="preserve">EITI Report 2020-2021, Section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</si>
</sst>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_(* \(#,##0.00\);_(* &quot;-&quot;??_);_(@_)"/>
    <numFmt numFmtId="164" formatCode="_-* #,##0.00_-;\-* #,##0.00_-;_-* &quot;-&quot;??_-;_-@_-"/>
    <numFmt numFmtId="165" formatCode="_ * #,##0.00_ ;_ * \-#,##0.00_ ;_ * &quot;-&quot;??_ ;_ @_ "/>
    <numFmt numFmtId="166" formatCode="_ * #,##0_ ;_ * \-#,##0_ ;_ * &quot;-&quot;??_ ;_ @_ "/>
    <numFmt numFmtId="167" formatCode="yyyy\-mm\-dd"/>
    <numFmt numFmtId="168" formatCode="_(* #,##0_);_(* \(#,##0\);_(* &quot;-&quot;??_);_(@_)"/>
  </numFmts>
  <fonts count="75">
    <font>
      <sz val="12"/>
      <color theme="1"/>
      <name val="Calibri"/>
      <family val="2"/>
      <scheme val="minor"/>
    </font>
    <font>
      <sz val="12"/>
      <color theme="1"/>
      <name val="Calibri"/>
      <family val="2"/>
      <scheme val="minor"/>
    </font>
    <font>
      <u/>
      <sz val="12"/>
      <color theme="10"/>
      <name val="Calibri"/>
      <family val="2"/>
      <scheme val="minor"/>
    </font>
    <font>
      <i/>
      <u/>
      <sz val="14"/>
      <color theme="1"/>
      <name val="Franklin Gothic Book"/>
      <family val="2"/>
    </font>
    <font>
      <b/>
      <i/>
      <u/>
      <sz val="14"/>
      <color rgb="FF000000"/>
      <name val="Franklin Gothic Book"/>
      <family val="2"/>
    </font>
    <font>
      <b/>
      <i/>
      <u/>
      <sz val="14"/>
      <color theme="1"/>
      <name val="Franklin Gothic Book"/>
      <family val="2"/>
    </font>
    <font>
      <sz val="11"/>
      <color theme="1"/>
      <name val="Franklin Gothic Book"/>
      <family val="2"/>
    </font>
    <font>
      <i/>
      <sz val="11"/>
      <color rgb="FF000000"/>
      <name val="Franklin Gothic Book"/>
      <family val="2"/>
    </font>
    <font>
      <i/>
      <sz val="11"/>
      <name val="Franklin Gothic Book"/>
      <family val="2"/>
    </font>
    <font>
      <i/>
      <u/>
      <sz val="10.5"/>
      <color theme="10"/>
      <name val="Franklin Gothic Book"/>
      <family val="2"/>
    </font>
    <font>
      <sz val="11"/>
      <color rgb="FF000000"/>
      <name val="Franklin Gothic Book"/>
      <family val="2"/>
    </font>
    <font>
      <i/>
      <u/>
      <sz val="11"/>
      <color rgb="FF00B0F0"/>
      <name val="Franklin Gothic Book"/>
      <family val="2"/>
    </font>
    <font>
      <i/>
      <u/>
      <sz val="11"/>
      <color rgb="FF0070C0"/>
      <name val="Franklin Gothic Book"/>
      <family val="2"/>
    </font>
    <font>
      <i/>
      <sz val="11"/>
      <color rgb="FF0070C0"/>
      <name val="Franklin Gothic Book"/>
      <family val="2"/>
    </font>
    <font>
      <b/>
      <sz val="11"/>
      <color theme="1"/>
      <name val="Franklin Gothic Book"/>
      <family val="2"/>
    </font>
    <font>
      <i/>
      <sz val="11"/>
      <color theme="1"/>
      <name val="Franklin Gothic Book"/>
      <family val="2"/>
    </font>
    <font>
      <b/>
      <sz val="11"/>
      <color rgb="FF000000"/>
      <name val="Franklin Gothic Book"/>
      <family val="2"/>
    </font>
    <font>
      <i/>
      <u/>
      <sz val="11"/>
      <color theme="1"/>
      <name val="Franklin Gothic Book"/>
      <family val="2"/>
    </font>
    <font>
      <b/>
      <i/>
      <u/>
      <sz val="11"/>
      <color rgb="FF000000"/>
      <name val="Franklin Gothic Book"/>
      <family val="2"/>
    </font>
    <font>
      <b/>
      <i/>
      <u/>
      <sz val="18"/>
      <color theme="1"/>
      <name val="Franklin Gothic Book"/>
      <family val="2"/>
    </font>
    <font>
      <b/>
      <i/>
      <sz val="11"/>
      <color theme="1"/>
      <name val="Franklin Gothic Book"/>
      <family val="2"/>
    </font>
    <font>
      <u/>
      <sz val="10.5"/>
      <color theme="10"/>
      <name val="Calibri"/>
      <family val="2"/>
    </font>
    <font>
      <u/>
      <sz val="11"/>
      <color theme="10"/>
      <name val="Franklin Gothic Book"/>
      <family val="2"/>
    </font>
    <font>
      <b/>
      <u/>
      <sz val="11"/>
      <color theme="10"/>
      <name val="Franklin Gothic Book"/>
      <family val="2"/>
    </font>
    <font>
      <b/>
      <sz val="18"/>
      <color rgb="FF000000"/>
      <name val="Franklin Gothic Book"/>
      <family val="2"/>
    </font>
    <font>
      <i/>
      <u/>
      <sz val="11"/>
      <color rgb="FF000000"/>
      <name val="Franklin Gothic Book"/>
      <family val="2"/>
    </font>
    <font>
      <b/>
      <sz val="14"/>
      <color rgb="FF000000"/>
      <name val="Franklin Gothic Book"/>
      <family val="2"/>
    </font>
    <font>
      <b/>
      <sz val="11"/>
      <color theme="0"/>
      <name val="Franklin Gothic Book"/>
      <family val="2"/>
    </font>
    <font>
      <sz val="10.5"/>
      <color theme="1"/>
      <name val="Calibri"/>
      <family val="2"/>
    </font>
    <font>
      <b/>
      <sz val="11"/>
      <name val="Franklin Gothic Book"/>
      <family val="2"/>
    </font>
    <font>
      <b/>
      <sz val="11"/>
      <color rgb="FF165B89"/>
      <name val="Franklin Gothic Book"/>
      <family val="2"/>
    </font>
    <font>
      <b/>
      <sz val="11"/>
      <color rgb="FF000000"/>
      <name val="Wingdings"/>
      <charset val="2"/>
    </font>
    <font>
      <b/>
      <u/>
      <sz val="11"/>
      <color rgb="FF165B89"/>
      <name val="Franklin Gothic Book"/>
      <family val="2"/>
    </font>
    <font>
      <b/>
      <i/>
      <sz val="11"/>
      <name val="Franklin Gothic Book"/>
      <family val="2"/>
    </font>
    <font>
      <i/>
      <u/>
      <sz val="11"/>
      <name val="Franklin Gothic Book"/>
      <family val="2"/>
    </font>
    <font>
      <b/>
      <i/>
      <u/>
      <sz val="11"/>
      <name val="Franklin Gothic Book"/>
      <family val="2"/>
    </font>
    <font>
      <sz val="11"/>
      <name val="Franklin Gothic Book"/>
      <family val="2"/>
    </font>
    <font>
      <i/>
      <u/>
      <sz val="11"/>
      <color theme="10"/>
      <name val="Franklin Gothic Book"/>
      <family val="2"/>
    </font>
    <font>
      <b/>
      <sz val="18"/>
      <color theme="1"/>
      <name val="Franklin Gothic Book"/>
      <family val="2"/>
    </font>
    <font>
      <b/>
      <i/>
      <u/>
      <sz val="11"/>
      <color theme="10"/>
      <name val="Franklin Gothic Book"/>
      <family val="2"/>
    </font>
    <font>
      <i/>
      <sz val="10.5"/>
      <color rgb="FF7F7F7F"/>
      <name val="Calibri"/>
      <family val="2"/>
    </font>
    <font>
      <i/>
      <sz val="11"/>
      <color rgb="FF7F7F7F"/>
      <name val="Franklin Gothic Book"/>
      <family val="2"/>
    </font>
    <font>
      <b/>
      <sz val="12"/>
      <color theme="1"/>
      <name val="Franklin Gothic Book"/>
      <family val="2"/>
    </font>
    <font>
      <sz val="10.5"/>
      <color theme="1"/>
      <name val="Franklin Gothic Book"/>
      <family val="2"/>
    </font>
    <font>
      <b/>
      <sz val="16"/>
      <color theme="1"/>
      <name val="Franklin Gothic Book"/>
      <family val="2"/>
    </font>
    <font>
      <b/>
      <i/>
      <u/>
      <sz val="11"/>
      <color rgb="FF0076AF"/>
      <name val="Franklin Gothic Book"/>
      <family val="2"/>
    </font>
    <font>
      <b/>
      <i/>
      <u/>
      <sz val="16"/>
      <color theme="1"/>
      <name val="Franklin Gothic Book"/>
      <family val="2"/>
    </font>
    <font>
      <sz val="12"/>
      <color theme="1"/>
      <name val="Franklin Gothic Book"/>
      <family val="2"/>
    </font>
    <font>
      <sz val="18"/>
      <color theme="1"/>
      <name val="Franklin Gothic Book"/>
      <family val="2"/>
    </font>
    <font>
      <b/>
      <u/>
      <sz val="11"/>
      <color theme="1"/>
      <name val="Franklin Gothic Book"/>
      <family val="2"/>
    </font>
    <font>
      <b/>
      <u/>
      <sz val="11"/>
      <name val="Franklin Gothic Book"/>
      <family val="2"/>
    </font>
    <font>
      <i/>
      <u/>
      <sz val="12"/>
      <color theme="1"/>
      <name val="Franklin Gothic Book"/>
      <family val="2"/>
    </font>
    <font>
      <b/>
      <sz val="12"/>
      <color rgb="FF000000"/>
      <name val="Franklin Gothic Book"/>
      <family val="2"/>
    </font>
    <font>
      <i/>
      <sz val="12"/>
      <color theme="1"/>
      <name val="Franklin Gothic Book"/>
      <family val="2"/>
    </font>
    <font>
      <i/>
      <sz val="11"/>
      <color rgb="FF0076AF"/>
      <name val="Franklin Gothic Book"/>
      <family val="2"/>
    </font>
    <font>
      <i/>
      <u/>
      <sz val="11"/>
      <color rgb="FF0076AF"/>
      <name val="Franklin Gothic Book"/>
      <family val="2"/>
    </font>
    <font>
      <i/>
      <sz val="11"/>
      <color theme="10"/>
      <name val="Franklin Gothic Book"/>
      <family val="2"/>
    </font>
    <font>
      <b/>
      <i/>
      <sz val="11"/>
      <color rgb="FF000000"/>
      <name val="Franklin Gothic Book"/>
      <family val="2"/>
    </font>
    <font>
      <i/>
      <sz val="12"/>
      <color rgb="FF000000"/>
      <name val="Franklin Gothic Book"/>
      <family val="2"/>
    </font>
    <font>
      <sz val="12"/>
      <color rgb="FF000000"/>
      <name val="Franklin Gothic Book"/>
      <family val="2"/>
    </font>
    <font>
      <b/>
      <u/>
      <sz val="12"/>
      <color theme="10"/>
      <name val="Franklin Gothic Book"/>
      <family val="2"/>
    </font>
    <font>
      <b/>
      <sz val="10"/>
      <color theme="1"/>
      <name val="Franklin Gothic Book"/>
      <family val="2"/>
    </font>
    <font>
      <sz val="11"/>
      <color theme="1"/>
      <name val="Calibri"/>
      <family val="2"/>
    </font>
    <font>
      <b/>
      <i/>
      <u/>
      <sz val="11"/>
      <color theme="1"/>
      <name val="Franklin Gothic Book"/>
      <family val="2"/>
    </font>
    <font>
      <b/>
      <sz val="20"/>
      <color rgb="FF000000"/>
      <name val="Franklin Gothic Book"/>
      <family val="2"/>
    </font>
    <font>
      <b/>
      <sz val="20"/>
      <color theme="1"/>
      <name val="Franklin Gothic Book"/>
      <family val="2"/>
    </font>
    <font>
      <b/>
      <u/>
      <sz val="12"/>
      <name val="Franklin Gothic Book"/>
      <family val="2"/>
    </font>
    <font>
      <b/>
      <sz val="12"/>
      <name val="Franklin Gothic Book"/>
      <family val="2"/>
    </font>
    <font>
      <sz val="12"/>
      <name val="Franklin Gothic Book"/>
      <family val="2"/>
    </font>
    <font>
      <sz val="11"/>
      <color theme="0"/>
      <name val="Franklin Gothic Book"/>
      <family val="2"/>
    </font>
    <font>
      <i/>
      <sz val="11"/>
      <color rgb="FFFF0000"/>
      <name val="Franklin Gothic Book"/>
      <family val="2"/>
    </font>
    <font>
      <sz val="11"/>
      <color theme="1"/>
      <name val="Franklin Gothic Book"/>
      <family val="2"/>
      <charset val="204"/>
    </font>
    <font>
      <i/>
      <sz val="10.5"/>
      <name val="Calibri"/>
      <family val="2"/>
      <charset val="204"/>
    </font>
    <font>
      <b/>
      <sz val="11"/>
      <color theme="1"/>
      <name val="Franklin Gothic Book"/>
      <family val="2"/>
      <charset val="204"/>
    </font>
    <font>
      <i/>
      <sz val="11"/>
      <color theme="1"/>
      <name val="Franklin Gothic Book"/>
      <family val="2"/>
      <charset val="204"/>
    </font>
  </fonts>
  <fills count="15">
    <fill>
      <patternFill patternType="none"/>
    </fill>
    <fill>
      <patternFill patternType="gray125"/>
    </fill>
    <fill>
      <patternFill patternType="solid">
        <fgColor theme="4" tint="0.79998168889431442"/>
        <bgColor indexed="64"/>
      </patternFill>
    </fill>
    <fill>
      <patternFill patternType="solid">
        <fgColor rgb="FFF6A70A"/>
        <bgColor indexed="64"/>
      </patternFill>
    </fill>
    <fill>
      <patternFill patternType="solid">
        <fgColor theme="0" tint="-0.249977111117893"/>
        <bgColor indexed="64"/>
      </patternFill>
    </fill>
    <fill>
      <patternFill patternType="solid">
        <fgColor rgb="FFFF7700"/>
        <bgColor indexed="64"/>
      </patternFill>
    </fill>
    <fill>
      <patternFill patternType="solid">
        <fgColor theme="2"/>
        <bgColor indexed="64"/>
      </patternFill>
    </fill>
    <fill>
      <patternFill patternType="solid">
        <fgColor rgb="FF165B89"/>
        <bgColor theme="4"/>
      </patternFill>
    </fill>
    <fill>
      <patternFill patternType="solid">
        <fgColor theme="2"/>
        <bgColor theme="4" tint="0.79998168889431442"/>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D9E1F2"/>
        <bgColor rgb="FF000000"/>
      </patternFill>
    </fill>
    <fill>
      <patternFill patternType="solid">
        <fgColor rgb="FFF6A70A"/>
        <bgColor rgb="FF000000"/>
      </patternFill>
    </fill>
  </fills>
  <borders count="66">
    <border>
      <left/>
      <right/>
      <top/>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hair">
        <color auto="1"/>
      </right>
      <top/>
      <bottom style="hair">
        <color auto="1"/>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dashed">
        <color indexed="64"/>
      </bottom>
      <diagonal/>
    </border>
    <border>
      <left style="dashed">
        <color indexed="64"/>
      </left>
      <right style="thin">
        <color indexed="64"/>
      </right>
      <top style="dashed">
        <color indexed="64"/>
      </top>
      <bottom/>
      <diagonal/>
    </border>
    <border>
      <left style="hair">
        <color auto="1"/>
      </left>
      <right style="hair">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right>
      <top/>
      <bottom style="medium">
        <color indexed="64"/>
      </bottom>
      <diagonal/>
    </border>
    <border>
      <left/>
      <right/>
      <top/>
      <bottom style="medium">
        <color indexed="64"/>
      </bottom>
      <diagonal/>
    </border>
    <border>
      <left style="thin">
        <color theme="0"/>
      </left>
      <right style="thin">
        <color theme="0"/>
      </right>
      <top/>
      <bottom style="medium">
        <color indexed="64"/>
      </bottom>
      <diagonal/>
    </border>
    <border>
      <left style="thin">
        <color theme="0"/>
      </left>
      <right/>
      <top/>
      <bottom style="medium">
        <color indexed="64"/>
      </bottom>
      <diagonal/>
    </border>
    <border>
      <left style="medium">
        <color theme="0"/>
      </left>
      <right/>
      <top/>
      <bottom style="medium">
        <color theme="0"/>
      </bottom>
      <diagonal/>
    </border>
    <border>
      <left/>
      <right/>
      <top/>
      <bottom style="medium">
        <color theme="0"/>
      </bottom>
      <diagonal/>
    </border>
    <border>
      <left style="medium">
        <color theme="0"/>
      </left>
      <right/>
      <top/>
      <bottom/>
      <diagonal/>
    </border>
    <border>
      <left/>
      <right/>
      <top style="medium">
        <color rgb="FF1BC2EE"/>
      </top>
      <bottom/>
      <diagonal/>
    </border>
    <border>
      <left/>
      <right/>
      <top style="medium">
        <color indexed="64"/>
      </top>
      <bottom/>
      <diagonal/>
    </border>
    <border>
      <left/>
      <right style="thin">
        <color theme="0"/>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top/>
      <bottom style="medium">
        <color rgb="FF1BC2EE"/>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
      <left style="thin">
        <color theme="0"/>
      </left>
      <right/>
      <top/>
      <bottom/>
      <diagonal/>
    </border>
    <border>
      <left/>
      <right style="thin">
        <color theme="0"/>
      </right>
      <top style="thin">
        <color indexed="64"/>
      </top>
      <bottom/>
      <diagonal/>
    </border>
    <border>
      <left style="thin">
        <color theme="0"/>
      </left>
      <right/>
      <top style="thin">
        <color indexed="64"/>
      </top>
      <bottom/>
      <diagonal/>
    </border>
    <border>
      <left/>
      <right style="thin">
        <color theme="0"/>
      </right>
      <top style="medium">
        <color indexed="64"/>
      </top>
      <bottom style="medium">
        <color indexed="64"/>
      </bottom>
      <diagonal/>
    </border>
    <border>
      <left style="thin">
        <color theme="0"/>
      </left>
      <right/>
      <top style="medium">
        <color auto="1"/>
      </top>
      <bottom style="medium">
        <color auto="1"/>
      </bottom>
      <diagonal/>
    </border>
    <border>
      <left style="thin">
        <color theme="0"/>
      </left>
      <right/>
      <top/>
      <bottom style="thin">
        <color indexed="64"/>
      </bottom>
      <diagonal/>
    </border>
    <border>
      <left/>
      <right/>
      <top style="medium">
        <color indexed="64"/>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style="medium">
        <color rgb="FF1BC2E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hair">
        <color auto="1"/>
      </left>
      <right/>
      <top style="hair">
        <color auto="1"/>
      </top>
      <bottom/>
      <diagonal/>
    </border>
    <border>
      <left style="hair">
        <color auto="1"/>
      </left>
      <right/>
      <top/>
      <bottom/>
      <diagonal/>
    </border>
    <border>
      <left style="hair">
        <color auto="1"/>
      </left>
      <right/>
      <top/>
      <bottom style="thin">
        <color indexed="64"/>
      </bottom>
      <diagonal/>
    </border>
    <border>
      <left/>
      <right/>
      <top/>
      <bottom style="thin">
        <color rgb="FF188FBB"/>
      </bottom>
      <diagonal/>
    </border>
  </borders>
  <cellStyleXfs count="9">
    <xf numFmtId="0" fontId="0" fillId="0" borderId="0"/>
    <xf numFmtId="0" fontId="2" fillId="0" borderId="0" applyNumberFormat="0" applyFill="0" applyBorder="0" applyAlignment="0" applyProtection="0"/>
    <xf numFmtId="0" fontId="1" fillId="0" borderId="0"/>
    <xf numFmtId="0" fontId="2" fillId="0" borderId="0" applyNumberFormat="0" applyFill="0" applyBorder="0" applyAlignment="0" applyProtection="0"/>
    <xf numFmtId="0" fontId="21" fillId="0" borderId="0" applyNumberFormat="0" applyFill="0" applyBorder="0" applyAlignment="0" applyProtection="0"/>
    <xf numFmtId="165" fontId="28" fillId="0" borderId="0" applyFont="0" applyFill="0" applyBorder="0" applyAlignment="0" applyProtection="0"/>
    <xf numFmtId="0" fontId="28" fillId="0" borderId="0"/>
    <xf numFmtId="0" fontId="40" fillId="0" borderId="0" applyNumberFormat="0" applyFill="0" applyBorder="0" applyAlignment="0" applyProtection="0"/>
    <xf numFmtId="43" fontId="1" fillId="0" borderId="0" applyFont="0" applyFill="0" applyBorder="0" applyAlignment="0" applyProtection="0"/>
  </cellStyleXfs>
  <cellXfs count="446">
    <xf numFmtId="0" fontId="0" fillId="0" borderId="0" xfId="0"/>
    <xf numFmtId="0" fontId="3" fillId="0" borderId="0" xfId="2" applyFont="1" applyAlignment="1">
      <alignment horizontal="left" vertical="center"/>
    </xf>
    <xf numFmtId="0" fontId="4" fillId="0" borderId="0" xfId="2" applyFont="1" applyAlignment="1">
      <alignment horizontal="left" vertical="center"/>
    </xf>
    <xf numFmtId="0" fontId="5" fillId="0" borderId="0" xfId="2" applyFont="1" applyAlignment="1">
      <alignment horizontal="left" vertical="center"/>
    </xf>
    <xf numFmtId="0" fontId="6" fillId="0" borderId="0" xfId="2" applyFont="1" applyAlignment="1">
      <alignment horizontal="left" vertical="center"/>
    </xf>
    <xf numFmtId="0" fontId="7" fillId="3" borderId="3" xfId="2" applyFont="1" applyFill="1" applyBorder="1" applyAlignment="1">
      <alignment vertical="center" wrapText="1"/>
    </xf>
    <xf numFmtId="0" fontId="6" fillId="2" borderId="4" xfId="2" applyFont="1" applyFill="1" applyBorder="1" applyAlignment="1">
      <alignment horizontal="left" vertical="center"/>
    </xf>
    <xf numFmtId="0" fontId="6" fillId="0" borderId="6" xfId="2" applyFont="1" applyBorder="1" applyAlignment="1">
      <alignment horizontal="left" vertical="center"/>
    </xf>
    <xf numFmtId="0" fontId="6" fillId="0" borderId="8" xfId="2" applyFont="1" applyBorder="1" applyAlignment="1">
      <alignment horizontal="left" vertical="center"/>
    </xf>
    <xf numFmtId="0" fontId="7" fillId="3" borderId="8" xfId="2" applyFont="1" applyFill="1" applyBorder="1" applyAlignment="1">
      <alignment vertical="center" wrapText="1"/>
    </xf>
    <xf numFmtId="0" fontId="6" fillId="0" borderId="10" xfId="2" applyFont="1" applyBorder="1" applyAlignment="1">
      <alignment horizontal="left" vertical="center"/>
    </xf>
    <xf numFmtId="0" fontId="7" fillId="3" borderId="10" xfId="2" applyFont="1" applyFill="1" applyBorder="1" applyAlignment="1">
      <alignment vertical="center" wrapText="1"/>
    </xf>
    <xf numFmtId="0" fontId="6" fillId="0" borderId="5" xfId="2" applyFont="1" applyBorder="1" applyAlignment="1">
      <alignment horizontal="left" vertical="center"/>
    </xf>
    <xf numFmtId="0" fontId="6" fillId="0" borderId="7" xfId="2" applyFont="1" applyBorder="1" applyAlignment="1">
      <alignment horizontal="left" vertical="center"/>
    </xf>
    <xf numFmtId="0" fontId="6" fillId="0" borderId="9" xfId="2" applyFont="1" applyBorder="1" applyAlignment="1">
      <alignment horizontal="left" vertical="center"/>
    </xf>
    <xf numFmtId="0" fontId="7" fillId="0" borderId="8" xfId="2" applyFont="1" applyBorder="1" applyAlignment="1">
      <alignment horizontal="left" vertical="center"/>
    </xf>
    <xf numFmtId="0" fontId="6" fillId="0" borderId="6" xfId="2" applyFont="1" applyBorder="1" applyAlignment="1">
      <alignment vertical="center"/>
    </xf>
    <xf numFmtId="0" fontId="6" fillId="0" borderId="8" xfId="2" applyFont="1" applyBorder="1" applyAlignment="1">
      <alignment vertical="center"/>
    </xf>
    <xf numFmtId="0" fontId="6" fillId="0" borderId="1" xfId="2" applyFont="1" applyBorder="1" applyAlignment="1">
      <alignment vertical="center"/>
    </xf>
    <xf numFmtId="0" fontId="6" fillId="0" borderId="0" xfId="2" applyFont="1" applyAlignment="1">
      <alignment vertical="center"/>
    </xf>
    <xf numFmtId="0" fontId="6" fillId="0" borderId="3" xfId="2" applyFont="1" applyBorder="1" applyAlignment="1">
      <alignment vertical="center"/>
    </xf>
    <xf numFmtId="0" fontId="7" fillId="0" borderId="6" xfId="2" applyFont="1" applyBorder="1" applyAlignment="1">
      <alignment horizontal="left" vertical="center" wrapText="1" indent="1"/>
    </xf>
    <xf numFmtId="0" fontId="7" fillId="0" borderId="8" xfId="2" applyFont="1" applyBorder="1" applyAlignment="1">
      <alignment horizontal="left" vertical="center" wrapText="1" indent="1"/>
    </xf>
    <xf numFmtId="0" fontId="7" fillId="3" borderId="8" xfId="2" applyFont="1" applyFill="1" applyBorder="1" applyAlignment="1">
      <alignment horizontal="left" vertical="center" wrapText="1" indent="3"/>
    </xf>
    <xf numFmtId="0" fontId="7" fillId="0" borderId="8" xfId="2" applyFont="1" applyBorder="1" applyAlignment="1">
      <alignment horizontal="left" vertical="center" wrapText="1" indent="3"/>
    </xf>
    <xf numFmtId="0" fontId="9" fillId="0" borderId="6" xfId="1" applyFont="1" applyFill="1" applyBorder="1" applyAlignment="1">
      <alignment horizontal="left" vertical="center" wrapText="1"/>
    </xf>
    <xf numFmtId="0" fontId="7" fillId="0" borderId="8" xfId="2" applyFont="1" applyBorder="1" applyAlignment="1">
      <alignment vertical="center" wrapText="1"/>
    </xf>
    <xf numFmtId="0" fontId="3" fillId="0" borderId="0" xfId="2" applyFont="1" applyAlignment="1">
      <alignment horizontal="left" vertical="center" wrapText="1"/>
    </xf>
    <xf numFmtId="0" fontId="5" fillId="0" borderId="0" xfId="2" applyFont="1" applyAlignment="1">
      <alignment horizontal="left" vertical="center" wrapText="1"/>
    </xf>
    <xf numFmtId="0" fontId="17" fillId="0" borderId="0" xfId="2" applyFont="1" applyAlignment="1">
      <alignment horizontal="left" vertical="center" wrapText="1"/>
    </xf>
    <xf numFmtId="0" fontId="14" fillId="0" borderId="11" xfId="2" applyFont="1" applyBorder="1" applyAlignment="1">
      <alignment horizontal="left" vertical="center" wrapText="1"/>
    </xf>
    <xf numFmtId="0" fontId="16" fillId="0" borderId="12" xfId="2" applyFont="1" applyBorder="1" applyAlignment="1">
      <alignment horizontal="left" vertical="center" wrapText="1"/>
    </xf>
    <xf numFmtId="0" fontId="17" fillId="0" borderId="12" xfId="2" applyFont="1" applyBorder="1" applyAlignment="1">
      <alignment horizontal="left" vertical="center" wrapText="1"/>
    </xf>
    <xf numFmtId="0" fontId="18" fillId="4" borderId="12" xfId="2" applyFont="1" applyFill="1" applyBorder="1" applyAlignment="1">
      <alignment horizontal="left" vertical="center" wrapText="1"/>
    </xf>
    <xf numFmtId="0" fontId="6" fillId="0" borderId="2" xfId="2" applyFont="1" applyBorder="1" applyAlignment="1">
      <alignment vertical="center"/>
    </xf>
    <xf numFmtId="0" fontId="6" fillId="5" borderId="4" xfId="2" applyFont="1" applyFill="1" applyBorder="1" applyAlignment="1">
      <alignment horizontal="left" vertical="center"/>
    </xf>
    <xf numFmtId="0" fontId="6" fillId="2" borderId="8" xfId="2" applyFont="1" applyFill="1" applyBorder="1" applyAlignment="1">
      <alignment vertical="center"/>
    </xf>
    <xf numFmtId="0" fontId="3" fillId="0" borderId="8" xfId="2" applyFont="1" applyBorder="1" applyAlignment="1">
      <alignment horizontal="left" vertical="center"/>
    </xf>
    <xf numFmtId="0" fontId="6" fillId="5" borderId="8" xfId="2" applyFont="1" applyFill="1" applyBorder="1" applyAlignment="1">
      <alignment horizontal="left" vertical="center"/>
    </xf>
    <xf numFmtId="0" fontId="17" fillId="0" borderId="8" xfId="2" applyFont="1" applyBorder="1" applyAlignment="1">
      <alignment horizontal="left" vertical="center" wrapText="1"/>
    </xf>
    <xf numFmtId="0" fontId="6" fillId="5" borderId="10" xfId="2" applyFont="1" applyFill="1" applyBorder="1" applyAlignment="1">
      <alignment horizontal="left" vertical="center"/>
    </xf>
    <xf numFmtId="0" fontId="14" fillId="0" borderId="0" xfId="2" applyFont="1" applyAlignment="1">
      <alignment horizontal="left" vertical="center" wrapText="1"/>
    </xf>
    <xf numFmtId="0" fontId="18" fillId="4" borderId="0" xfId="2" applyFont="1" applyFill="1" applyAlignment="1">
      <alignment horizontal="left" vertical="center" wrapText="1"/>
    </xf>
    <xf numFmtId="0" fontId="6" fillId="2" borderId="0" xfId="2" applyFont="1" applyFill="1" applyAlignment="1">
      <alignment horizontal="left" vertical="center"/>
    </xf>
    <xf numFmtId="0" fontId="3" fillId="0" borderId="6" xfId="2" applyFont="1" applyBorder="1" applyAlignment="1">
      <alignment horizontal="left" vertical="center" wrapText="1"/>
    </xf>
    <xf numFmtId="0" fontId="5" fillId="0" borderId="6" xfId="2" applyFont="1" applyBorder="1" applyAlignment="1">
      <alignment horizontal="left" vertical="center" wrapText="1"/>
    </xf>
    <xf numFmtId="0" fontId="4" fillId="0" borderId="8" xfId="2" applyFont="1" applyBorder="1" applyAlignment="1">
      <alignment horizontal="left" vertical="center"/>
    </xf>
    <xf numFmtId="0" fontId="5" fillId="0" borderId="8" xfId="2" applyFont="1" applyBorder="1" applyAlignment="1">
      <alignment horizontal="left" vertical="center"/>
    </xf>
    <xf numFmtId="0" fontId="6" fillId="2" borderId="8" xfId="2" applyFont="1" applyFill="1" applyBorder="1" applyAlignment="1">
      <alignment horizontal="left" vertical="center"/>
    </xf>
    <xf numFmtId="0" fontId="3" fillId="0" borderId="10" xfId="2" applyFont="1" applyBorder="1" applyAlignment="1">
      <alignment horizontal="left" vertical="center"/>
    </xf>
    <xf numFmtId="0" fontId="3" fillId="0" borderId="5" xfId="2" applyFont="1" applyBorder="1" applyAlignment="1">
      <alignment horizontal="left" vertical="center"/>
    </xf>
    <xf numFmtId="0" fontId="4" fillId="0" borderId="6" xfId="2" applyFont="1" applyBorder="1" applyAlignment="1">
      <alignment horizontal="left" vertical="center"/>
    </xf>
    <xf numFmtId="0" fontId="3" fillId="0" borderId="6" xfId="2" applyFont="1" applyBorder="1" applyAlignment="1">
      <alignment horizontal="left" vertical="center"/>
    </xf>
    <xf numFmtId="0" fontId="8" fillId="0" borderId="8" xfId="1" applyFont="1" applyFill="1" applyBorder="1" applyAlignment="1">
      <alignment horizontal="left" vertical="center" wrapText="1" indent="1"/>
    </xf>
    <xf numFmtId="0" fontId="8" fillId="0" borderId="8" xfId="1" applyFont="1" applyFill="1" applyBorder="1" applyAlignment="1">
      <alignment horizontal="left" vertical="center" wrapText="1" indent="2"/>
    </xf>
    <xf numFmtId="0" fontId="3" fillId="0" borderId="7" xfId="2" applyFont="1" applyBorder="1" applyAlignment="1">
      <alignment horizontal="left" vertical="center"/>
    </xf>
    <xf numFmtId="0" fontId="16" fillId="0" borderId="8" xfId="2" applyFont="1" applyBorder="1" applyAlignment="1">
      <alignment horizontal="left" vertical="center" wrapText="1"/>
    </xf>
    <xf numFmtId="0" fontId="18" fillId="4" borderId="8" xfId="2" applyFont="1" applyFill="1" applyBorder="1" applyAlignment="1">
      <alignment horizontal="left" vertical="center" wrapText="1"/>
    </xf>
    <xf numFmtId="0" fontId="8" fillId="0" borderId="10" xfId="1" applyFont="1" applyFill="1" applyBorder="1" applyAlignment="1">
      <alignment horizontal="left" vertical="center" wrapText="1" indent="1"/>
    </xf>
    <xf numFmtId="0" fontId="8" fillId="0" borderId="8" xfId="1" applyFont="1" applyFill="1" applyBorder="1" applyAlignment="1">
      <alignment horizontal="left" vertical="center" wrapText="1" indent="3"/>
    </xf>
    <xf numFmtId="0" fontId="8" fillId="0" borderId="10" xfId="1" applyFont="1" applyFill="1" applyBorder="1" applyAlignment="1">
      <alignment horizontal="left" vertical="center" wrapText="1" indent="3"/>
    </xf>
    <xf numFmtId="0" fontId="17" fillId="0" borderId="10" xfId="2" applyFont="1" applyBorder="1" applyAlignment="1">
      <alignment horizontal="left" vertical="center" wrapText="1"/>
    </xf>
    <xf numFmtId="0" fontId="7" fillId="0" borderId="8" xfId="2" applyFont="1" applyBorder="1" applyAlignment="1">
      <alignment horizontal="left" vertical="center" indent="1"/>
    </xf>
    <xf numFmtId="0" fontId="7" fillId="0" borderId="8" xfId="2" applyFont="1" applyBorder="1" applyAlignment="1">
      <alignment horizontal="left" vertical="center" indent="3"/>
    </xf>
    <xf numFmtId="0" fontId="10" fillId="3" borderId="8" xfId="2" applyFont="1" applyFill="1" applyBorder="1" applyAlignment="1">
      <alignment vertical="center"/>
    </xf>
    <xf numFmtId="0" fontId="8" fillId="0" borderId="8" xfId="1" applyFont="1" applyFill="1" applyBorder="1" applyAlignment="1">
      <alignment horizontal="left" vertical="center" wrapText="1"/>
    </xf>
    <xf numFmtId="0" fontId="5" fillId="0" borderId="5" xfId="2" applyFont="1" applyBorder="1" applyAlignment="1">
      <alignment horizontal="left" vertical="center"/>
    </xf>
    <xf numFmtId="0" fontId="5" fillId="0" borderId="7" xfId="2" applyFont="1" applyBorder="1" applyAlignment="1">
      <alignment horizontal="left" vertical="center"/>
    </xf>
    <xf numFmtId="0" fontId="14" fillId="0" borderId="7" xfId="2" applyFont="1" applyBorder="1" applyAlignment="1">
      <alignment horizontal="left" vertical="center"/>
    </xf>
    <xf numFmtId="0" fontId="6" fillId="0" borderId="14" xfId="2" applyFont="1" applyBorder="1" applyAlignment="1">
      <alignment horizontal="left" vertical="center"/>
    </xf>
    <xf numFmtId="0" fontId="6" fillId="0" borderId="15" xfId="2" applyFont="1" applyBorder="1" applyAlignment="1">
      <alignment horizontal="left" vertical="center"/>
    </xf>
    <xf numFmtId="0" fontId="17" fillId="0" borderId="15" xfId="2" applyFont="1" applyBorder="1" applyAlignment="1">
      <alignment horizontal="left" vertical="center" wrapText="1"/>
    </xf>
    <xf numFmtId="0" fontId="7" fillId="3" borderId="15" xfId="2" applyFont="1" applyFill="1" applyBorder="1" applyAlignment="1">
      <alignment vertical="center" wrapText="1"/>
    </xf>
    <xf numFmtId="0" fontId="6" fillId="5" borderId="15" xfId="2" applyFont="1" applyFill="1" applyBorder="1" applyAlignment="1">
      <alignment horizontal="left" vertical="center"/>
    </xf>
    <xf numFmtId="0" fontId="8" fillId="0" borderId="15" xfId="1" applyFont="1" applyFill="1" applyBorder="1" applyAlignment="1">
      <alignment horizontal="left" vertical="center" wrapText="1" indent="3"/>
    </xf>
    <xf numFmtId="0" fontId="10" fillId="0" borderId="8" xfId="2" applyFont="1" applyBorder="1" applyAlignment="1">
      <alignment horizontal="left" vertical="center" wrapText="1"/>
    </xf>
    <xf numFmtId="0" fontId="6" fillId="0" borderId="7" xfId="0" applyFont="1" applyBorder="1"/>
    <xf numFmtId="0" fontId="6" fillId="0" borderId="8" xfId="0" applyFont="1" applyBorder="1"/>
    <xf numFmtId="0" fontId="17" fillId="0" borderId="8" xfId="2" applyFont="1" applyBorder="1" applyAlignment="1">
      <alignment horizontal="left" vertical="center"/>
    </xf>
    <xf numFmtId="0" fontId="6" fillId="0" borderId="8" xfId="0" applyFont="1" applyBorder="1" applyAlignment="1">
      <alignment wrapText="1"/>
    </xf>
    <xf numFmtId="0" fontId="18" fillId="0" borderId="8" xfId="2" applyFont="1" applyBorder="1" applyAlignment="1">
      <alignment horizontal="left" vertical="center" wrapText="1"/>
    </xf>
    <xf numFmtId="0" fontId="5" fillId="0" borderId="5" xfId="2" applyFont="1" applyBorder="1" applyAlignment="1">
      <alignment horizontal="left" vertical="center" wrapText="1"/>
    </xf>
    <xf numFmtId="0" fontId="4" fillId="0" borderId="6" xfId="2" applyFont="1" applyBorder="1" applyAlignment="1">
      <alignment horizontal="left" vertical="center" wrapText="1"/>
    </xf>
    <xf numFmtId="0" fontId="7" fillId="0" borderId="8" xfId="2" applyFont="1" applyBorder="1" applyAlignment="1">
      <alignment vertical="center"/>
    </xf>
    <xf numFmtId="0" fontId="15" fillId="0" borderId="8" xfId="0" applyFont="1" applyBorder="1" applyAlignment="1">
      <alignment vertical="center"/>
    </xf>
    <xf numFmtId="0" fontId="15" fillId="0" borderId="8" xfId="0" applyFont="1" applyBorder="1" applyAlignment="1">
      <alignment vertical="center" wrapText="1"/>
    </xf>
    <xf numFmtId="0" fontId="6" fillId="0" borderId="8" xfId="0" applyFont="1" applyBorder="1" applyAlignment="1">
      <alignment vertical="center"/>
    </xf>
    <xf numFmtId="0" fontId="4" fillId="0" borderId="6" xfId="2" applyFont="1" applyBorder="1" applyAlignment="1">
      <alignment vertical="center"/>
    </xf>
    <xf numFmtId="0" fontId="7" fillId="3" borderId="8" xfId="2" applyFont="1" applyFill="1" applyBorder="1" applyAlignment="1">
      <alignment horizontal="center" vertical="center" wrapText="1"/>
    </xf>
    <xf numFmtId="0" fontId="6" fillId="0" borderId="8" xfId="2" applyFont="1" applyBorder="1" applyAlignment="1">
      <alignment horizontal="center" vertical="center"/>
    </xf>
    <xf numFmtId="0" fontId="17" fillId="0" borderId="0" xfId="2" applyFont="1" applyAlignment="1">
      <alignment horizontal="left" vertical="center"/>
    </xf>
    <xf numFmtId="0" fontId="15" fillId="0" borderId="0" xfId="2" applyFont="1" applyAlignment="1">
      <alignment horizontal="left" vertical="center"/>
    </xf>
    <xf numFmtId="0" fontId="14" fillId="0" borderId="0" xfId="2" applyFont="1" applyAlignment="1">
      <alignment horizontal="left" vertical="center"/>
    </xf>
    <xf numFmtId="0" fontId="27" fillId="0" borderId="0" xfId="2" applyFont="1" applyAlignment="1">
      <alignment vertical="center"/>
    </xf>
    <xf numFmtId="0" fontId="15" fillId="0" borderId="0" xfId="2" applyFont="1" applyAlignment="1">
      <alignment vertical="center"/>
    </xf>
    <xf numFmtId="165" fontId="6" fillId="0" borderId="0" xfId="5" applyFont="1" applyFill="1" applyAlignment="1">
      <alignment horizontal="left" vertical="center"/>
    </xf>
    <xf numFmtId="165" fontId="15" fillId="0" borderId="0" xfId="5" applyFont="1" applyFill="1" applyAlignment="1">
      <alignment horizontal="left" vertical="center"/>
    </xf>
    <xf numFmtId="0" fontId="15" fillId="8" borderId="27" xfId="2" applyFont="1" applyFill="1" applyBorder="1" applyAlignment="1">
      <alignment vertical="center"/>
    </xf>
    <xf numFmtId="0" fontId="15" fillId="6" borderId="28" xfId="2" applyFont="1" applyFill="1" applyBorder="1" applyAlignment="1">
      <alignment vertical="center"/>
    </xf>
    <xf numFmtId="0" fontId="15" fillId="8" borderId="29" xfId="2" applyFont="1" applyFill="1" applyBorder="1" applyAlignment="1">
      <alignment vertical="center"/>
    </xf>
    <xf numFmtId="166" fontId="15" fillId="0" borderId="0" xfId="5" applyNumberFormat="1" applyFont="1" applyFill="1" applyAlignment="1">
      <alignment horizontal="left" vertical="center"/>
    </xf>
    <xf numFmtId="0" fontId="6" fillId="0" borderId="0" xfId="6" applyFont="1"/>
    <xf numFmtId="0" fontId="7" fillId="0" borderId="30" xfId="2" applyFont="1" applyBorder="1" applyAlignment="1" applyProtection="1">
      <alignment vertical="center"/>
      <protection locked="0"/>
    </xf>
    <xf numFmtId="0" fontId="15" fillId="0" borderId="31" xfId="2" applyFont="1" applyBorder="1" applyAlignment="1">
      <alignment horizontal="left" vertical="center"/>
    </xf>
    <xf numFmtId="0" fontId="7" fillId="0" borderId="32" xfId="2" applyFont="1" applyBorder="1" applyAlignment="1">
      <alignment vertical="center"/>
    </xf>
    <xf numFmtId="0" fontId="15" fillId="0" borderId="33" xfId="2" applyFont="1" applyBorder="1" applyAlignment="1">
      <alignment horizontal="left" vertical="center"/>
    </xf>
    <xf numFmtId="0" fontId="6" fillId="0" borderId="0" xfId="2" applyFont="1" applyAlignment="1">
      <alignment horizontal="right" vertical="center"/>
    </xf>
    <xf numFmtId="0" fontId="41" fillId="0" borderId="0" xfId="7" applyFont="1"/>
    <xf numFmtId="165" fontId="6" fillId="0" borderId="0" xfId="5" applyFont="1"/>
    <xf numFmtId="0" fontId="14" fillId="9" borderId="31" xfId="6" applyFont="1" applyFill="1" applyBorder="1" applyAlignment="1">
      <alignment vertical="center"/>
    </xf>
    <xf numFmtId="0" fontId="16" fillId="0" borderId="0" xfId="2" applyFont="1" applyAlignment="1">
      <alignment vertical="center"/>
    </xf>
    <xf numFmtId="165" fontId="6" fillId="0" borderId="0" xfId="5" applyFont="1" applyAlignment="1">
      <alignment horizontal="right"/>
    </xf>
    <xf numFmtId="165" fontId="6" fillId="0" borderId="0" xfId="6" applyNumberFormat="1" applyFont="1"/>
    <xf numFmtId="0" fontId="41" fillId="0" borderId="0" xfId="7" applyNumberFormat="1" applyFont="1"/>
    <xf numFmtId="164" fontId="6" fillId="0" borderId="0" xfId="6" applyNumberFormat="1" applyFont="1"/>
    <xf numFmtId="0" fontId="15" fillId="0" borderId="0" xfId="6" applyFont="1"/>
    <xf numFmtId="0" fontId="42" fillId="0" borderId="40" xfId="6" applyFont="1" applyBorder="1"/>
    <xf numFmtId="165" fontId="14" fillId="0" borderId="41" xfId="5" applyFont="1" applyBorder="1"/>
    <xf numFmtId="0" fontId="43" fillId="0" borderId="0" xfId="6" applyFont="1"/>
    <xf numFmtId="0" fontId="14" fillId="6" borderId="0" xfId="6" applyFont="1" applyFill="1" applyAlignment="1">
      <alignment vertical="center"/>
    </xf>
    <xf numFmtId="0" fontId="15" fillId="6" borderId="0" xfId="2" applyFont="1" applyFill="1" applyAlignment="1">
      <alignment horizontal="left" vertical="center"/>
    </xf>
    <xf numFmtId="165" fontId="15" fillId="6" borderId="0" xfId="5" applyFont="1" applyFill="1" applyBorder="1" applyAlignment="1">
      <alignment horizontal="left" vertical="center"/>
    </xf>
    <xf numFmtId="0" fontId="14" fillId="6" borderId="25" xfId="2" applyFont="1" applyFill="1" applyBorder="1" applyAlignment="1">
      <alignment horizontal="left" vertical="center"/>
    </xf>
    <xf numFmtId="165" fontId="14" fillId="6" borderId="25" xfId="5" applyFont="1" applyFill="1" applyBorder="1" applyAlignment="1">
      <alignment horizontal="left" vertical="center"/>
    </xf>
    <xf numFmtId="0" fontId="15" fillId="6" borderId="25" xfId="2" applyFont="1" applyFill="1" applyBorder="1" applyAlignment="1">
      <alignment horizontal="left" vertical="center"/>
    </xf>
    <xf numFmtId="165" fontId="15" fillId="6" borderId="25" xfId="5" applyFont="1" applyFill="1" applyBorder="1" applyAlignment="1">
      <alignment horizontal="left" vertical="center"/>
    </xf>
    <xf numFmtId="0" fontId="15" fillId="6" borderId="25" xfId="6" applyFont="1" applyFill="1" applyBorder="1"/>
    <xf numFmtId="0" fontId="15" fillId="6" borderId="42" xfId="2" applyFont="1" applyFill="1" applyBorder="1" applyAlignment="1">
      <alignment horizontal="left" vertical="center"/>
    </xf>
    <xf numFmtId="165" fontId="15" fillId="6" borderId="42" xfId="5" applyFont="1" applyFill="1" applyBorder="1" applyAlignment="1">
      <alignment horizontal="left" vertical="center"/>
    </xf>
    <xf numFmtId="164" fontId="43" fillId="0" borderId="0" xfId="6" applyNumberFormat="1" applyFont="1"/>
    <xf numFmtId="166" fontId="43" fillId="0" borderId="0" xfId="6" applyNumberFormat="1" applyFont="1"/>
    <xf numFmtId="0" fontId="14" fillId="0" borderId="44" xfId="6" applyFont="1" applyBorder="1"/>
    <xf numFmtId="165" fontId="14" fillId="0" borderId="0" xfId="5" applyFont="1" applyBorder="1"/>
    <xf numFmtId="0" fontId="14" fillId="0" borderId="0" xfId="6" applyFont="1"/>
    <xf numFmtId="0" fontId="14" fillId="0" borderId="40" xfId="6" applyFont="1" applyBorder="1"/>
    <xf numFmtId="166" fontId="6" fillId="0" borderId="0" xfId="5" applyNumberFormat="1" applyFont="1"/>
    <xf numFmtId="0" fontId="47" fillId="0" borderId="0" xfId="2" applyFont="1" applyAlignment="1">
      <alignment horizontal="left" vertical="center"/>
    </xf>
    <xf numFmtId="0" fontId="48" fillId="0" borderId="0" xfId="2" applyFont="1" applyAlignment="1">
      <alignment horizontal="left" vertical="center"/>
    </xf>
    <xf numFmtId="0" fontId="49" fillId="0" borderId="0" xfId="2" applyFont="1" applyAlignment="1">
      <alignment horizontal="left" vertical="center"/>
    </xf>
    <xf numFmtId="0" fontId="49" fillId="3" borderId="45" xfId="2" applyFont="1" applyFill="1" applyBorder="1" applyAlignment="1">
      <alignment horizontal="left" vertical="center"/>
    </xf>
    <xf numFmtId="0" fontId="6" fillId="10" borderId="0" xfId="2" applyFont="1" applyFill="1" applyAlignment="1">
      <alignment horizontal="left" vertical="center"/>
    </xf>
    <xf numFmtId="0" fontId="50" fillId="2" borderId="45" xfId="2" applyFont="1" applyFill="1" applyBorder="1" applyAlignment="1">
      <alignment horizontal="left" vertical="center"/>
    </xf>
    <xf numFmtId="0" fontId="50" fillId="0" borderId="45" xfId="2" applyFont="1" applyBorder="1" applyAlignment="1">
      <alignment horizontal="left" vertical="center"/>
    </xf>
    <xf numFmtId="0" fontId="48" fillId="0" borderId="0" xfId="2" quotePrefix="1" applyFont="1" applyAlignment="1">
      <alignment horizontal="left" vertical="center"/>
    </xf>
    <xf numFmtId="0" fontId="24" fillId="0" borderId="0" xfId="2" applyFont="1" applyAlignment="1" applyProtection="1">
      <alignment vertical="center"/>
      <protection locked="0"/>
    </xf>
    <xf numFmtId="0" fontId="48" fillId="0" borderId="0" xfId="2" applyFont="1" applyAlignment="1">
      <alignment vertical="center"/>
    </xf>
    <xf numFmtId="0" fontId="51" fillId="0" borderId="0" xfId="2" applyFont="1" applyAlignment="1">
      <alignment horizontal="left" vertical="center"/>
    </xf>
    <xf numFmtId="0" fontId="4" fillId="0" borderId="31" xfId="2" applyFont="1" applyBorder="1" applyAlignment="1" applyProtection="1">
      <alignment horizontal="left" vertical="center"/>
      <protection locked="0"/>
    </xf>
    <xf numFmtId="0" fontId="3" fillId="0" borderId="31" xfId="2" applyFont="1" applyBorder="1" applyAlignment="1">
      <alignment horizontal="left" vertical="center"/>
    </xf>
    <xf numFmtId="0" fontId="4" fillId="0" borderId="31" xfId="2" applyFont="1" applyBorder="1" applyAlignment="1">
      <alignment horizontal="left" vertical="center"/>
    </xf>
    <xf numFmtId="0" fontId="5" fillId="0" borderId="31" xfId="2" applyFont="1" applyBorder="1" applyAlignment="1">
      <alignment horizontal="left" vertical="center"/>
    </xf>
    <xf numFmtId="0" fontId="52" fillId="0" borderId="39" xfId="2" applyFont="1" applyBorder="1" applyAlignment="1">
      <alignment vertical="center"/>
    </xf>
    <xf numFmtId="0" fontId="16" fillId="0" borderId="30" xfId="2" applyFont="1" applyBorder="1" applyAlignment="1" applyProtection="1">
      <alignment vertical="center"/>
      <protection locked="0"/>
    </xf>
    <xf numFmtId="0" fontId="6" fillId="0" borderId="31" xfId="2" applyFont="1" applyBorder="1" applyAlignment="1">
      <alignment horizontal="left" vertical="center"/>
    </xf>
    <xf numFmtId="0" fontId="7" fillId="0" borderId="31" xfId="2" applyFont="1" applyBorder="1" applyAlignment="1">
      <alignment horizontal="left" vertical="center"/>
    </xf>
    <xf numFmtId="0" fontId="53" fillId="0" borderId="0" xfId="2" applyFont="1" applyAlignment="1">
      <alignment horizontal="left" vertical="center"/>
    </xf>
    <xf numFmtId="0" fontId="7" fillId="0" borderId="39" xfId="2" applyFont="1" applyBorder="1" applyAlignment="1" applyProtection="1">
      <alignment horizontal="left" vertical="center" indent="2"/>
      <protection locked="0"/>
    </xf>
    <xf numFmtId="0" fontId="7" fillId="3" borderId="46" xfId="2" applyFont="1" applyFill="1" applyBorder="1" applyAlignment="1">
      <alignment vertical="center"/>
    </xf>
    <xf numFmtId="0" fontId="15" fillId="2" borderId="47" xfId="2" applyFont="1" applyFill="1" applyBorder="1" applyAlignment="1">
      <alignment horizontal="left" vertical="center"/>
    </xf>
    <xf numFmtId="0" fontId="7" fillId="0" borderId="46" xfId="2" applyFont="1" applyBorder="1" applyAlignment="1">
      <alignment vertical="center"/>
    </xf>
    <xf numFmtId="0" fontId="7" fillId="0" borderId="30" xfId="2" applyFont="1" applyBorder="1" applyAlignment="1" applyProtection="1">
      <alignment horizontal="left" vertical="center" indent="2"/>
      <protection locked="0"/>
    </xf>
    <xf numFmtId="0" fontId="15" fillId="2" borderId="33" xfId="2" applyFont="1" applyFill="1" applyBorder="1" applyAlignment="1">
      <alignment horizontal="left" vertical="center"/>
    </xf>
    <xf numFmtId="167" fontId="7" fillId="3" borderId="46" xfId="2" applyNumberFormat="1" applyFont="1" applyFill="1" applyBorder="1" applyAlignment="1">
      <alignment vertical="center"/>
    </xf>
    <xf numFmtId="0" fontId="6" fillId="11" borderId="44" xfId="2" applyFont="1" applyFill="1" applyBorder="1" applyAlignment="1">
      <alignment horizontal="left" vertical="center"/>
    </xf>
    <xf numFmtId="0" fontId="7" fillId="0" borderId="39" xfId="2" applyFont="1" applyBorder="1" applyAlignment="1" applyProtection="1">
      <alignment horizontal="left" vertical="center" wrapText="1" indent="2"/>
      <protection locked="0"/>
    </xf>
    <xf numFmtId="0" fontId="7" fillId="3" borderId="0" xfId="2" applyFont="1" applyFill="1" applyAlignment="1">
      <alignment vertical="center"/>
    </xf>
    <xf numFmtId="167" fontId="7" fillId="3" borderId="0" xfId="2" applyNumberFormat="1" applyFont="1" applyFill="1" applyAlignment="1">
      <alignment vertical="center"/>
    </xf>
    <xf numFmtId="0" fontId="54" fillId="3" borderId="28" xfId="2" applyFont="1" applyFill="1" applyBorder="1" applyAlignment="1">
      <alignment vertical="center"/>
    </xf>
    <xf numFmtId="0" fontId="7" fillId="0" borderId="48" xfId="2" applyFont="1" applyBorder="1" applyAlignment="1" applyProtection="1">
      <alignment horizontal="left" vertical="center" wrapText="1" indent="2"/>
      <protection locked="0"/>
    </xf>
    <xf numFmtId="0" fontId="15" fillId="0" borderId="25" xfId="2" applyFont="1" applyBorder="1" applyAlignment="1">
      <alignment horizontal="left" vertical="center"/>
    </xf>
    <xf numFmtId="0" fontId="15" fillId="2" borderId="25" xfId="2" applyFont="1" applyFill="1" applyBorder="1" applyAlignment="1">
      <alignment horizontal="left" vertical="center"/>
    </xf>
    <xf numFmtId="0" fontId="15" fillId="2" borderId="0" xfId="2" applyFont="1" applyFill="1" applyAlignment="1">
      <alignment horizontal="left" vertical="center"/>
    </xf>
    <xf numFmtId="0" fontId="15" fillId="0" borderId="48" xfId="2" applyFont="1" applyBorder="1" applyAlignment="1">
      <alignment horizontal="left" vertical="center"/>
    </xf>
    <xf numFmtId="0" fontId="15" fillId="2" borderId="49" xfId="2" applyFont="1" applyFill="1" applyBorder="1" applyAlignment="1">
      <alignment horizontal="left" vertical="center"/>
    </xf>
    <xf numFmtId="0" fontId="22" fillId="3" borderId="31" xfId="3" applyFont="1" applyFill="1" applyBorder="1" applyAlignment="1">
      <alignment vertical="center"/>
    </xf>
    <xf numFmtId="0" fontId="55" fillId="2" borderId="31" xfId="2" applyFont="1" applyFill="1" applyBorder="1" applyAlignment="1">
      <alignment vertical="center"/>
    </xf>
    <xf numFmtId="0" fontId="23" fillId="0" borderId="50" xfId="4" applyFont="1" applyFill="1" applyBorder="1" applyAlignment="1" applyProtection="1">
      <alignment vertical="center"/>
      <protection locked="0"/>
    </xf>
    <xf numFmtId="0" fontId="6" fillId="0" borderId="51" xfId="2" applyFont="1" applyBorder="1" applyAlignment="1">
      <alignment horizontal="left" vertical="center"/>
    </xf>
    <xf numFmtId="0" fontId="7" fillId="0" borderId="0" xfId="2" applyFont="1" applyAlignment="1">
      <alignment vertical="center"/>
    </xf>
    <xf numFmtId="0" fontId="6" fillId="0" borderId="44" xfId="2" applyFont="1" applyBorder="1" applyAlignment="1">
      <alignment horizontal="left" vertical="center"/>
    </xf>
    <xf numFmtId="0" fontId="55" fillId="0" borderId="0" xfId="2" applyFont="1" applyAlignment="1">
      <alignment vertical="center"/>
    </xf>
    <xf numFmtId="0" fontId="52" fillId="0" borderId="0" xfId="2" applyFont="1" applyAlignment="1">
      <alignment vertical="center"/>
    </xf>
    <xf numFmtId="0" fontId="7" fillId="0" borderId="0" xfId="2" applyFont="1" applyAlignment="1">
      <alignment horizontal="left" vertical="center" indent="1"/>
    </xf>
    <xf numFmtId="0" fontId="7" fillId="3" borderId="38" xfId="2" applyFont="1" applyFill="1" applyBorder="1" applyAlignment="1">
      <alignment vertical="center" wrapText="1"/>
    </xf>
    <xf numFmtId="0" fontId="7" fillId="0" borderId="31" xfId="2" applyFont="1" applyBorder="1" applyAlignment="1">
      <alignment horizontal="left" vertical="center" indent="1"/>
    </xf>
    <xf numFmtId="0" fontId="55" fillId="2" borderId="0" xfId="2" applyFont="1" applyFill="1" applyAlignment="1">
      <alignment vertical="center"/>
    </xf>
    <xf numFmtId="0" fontId="10" fillId="0" borderId="39" xfId="2" applyFont="1" applyBorder="1" applyAlignment="1" applyProtection="1">
      <alignment horizontal="left" vertical="center" indent="2"/>
      <protection locked="0"/>
    </xf>
    <xf numFmtId="0" fontId="7" fillId="0" borderId="39" xfId="2" applyFont="1" applyBorder="1" applyAlignment="1" applyProtection="1">
      <alignment horizontal="left" vertical="center" indent="4"/>
      <protection locked="0"/>
    </xf>
    <xf numFmtId="0" fontId="7" fillId="0" borderId="39" xfId="2" applyFont="1" applyBorder="1" applyAlignment="1" applyProtection="1">
      <alignment horizontal="left" vertical="center" indent="6"/>
      <protection locked="0"/>
    </xf>
    <xf numFmtId="0" fontId="15" fillId="0" borderId="52" xfId="2" applyFont="1" applyBorder="1" applyAlignment="1">
      <alignment horizontal="left" vertical="center"/>
    </xf>
    <xf numFmtId="0" fontId="56" fillId="0" borderId="25" xfId="4" applyFont="1" applyFill="1" applyBorder="1" applyAlignment="1" applyProtection="1">
      <alignment horizontal="left" vertical="center" indent="2"/>
      <protection locked="0"/>
    </xf>
    <xf numFmtId="0" fontId="7" fillId="3" borderId="25" xfId="2" applyFont="1" applyFill="1" applyBorder="1" applyAlignment="1">
      <alignment vertical="center"/>
    </xf>
    <xf numFmtId="0" fontId="7" fillId="0" borderId="0" xfId="2" applyFont="1" applyAlignment="1" applyProtection="1">
      <alignment horizontal="left" vertical="center" indent="4"/>
      <protection locked="0"/>
    </xf>
    <xf numFmtId="0" fontId="7" fillId="0" borderId="31" xfId="2" applyFont="1" applyBorder="1" applyAlignment="1" applyProtection="1">
      <alignment horizontal="left" vertical="center" indent="4"/>
      <protection locked="0"/>
    </xf>
    <xf numFmtId="0" fontId="37" fillId="3" borderId="31" xfId="3" applyFont="1" applyFill="1" applyBorder="1" applyAlignment="1">
      <alignment vertical="center" wrapText="1"/>
    </xf>
    <xf numFmtId="0" fontId="15" fillId="2" borderId="31" xfId="2" applyFont="1" applyFill="1" applyBorder="1" applyAlignment="1">
      <alignment horizontal="left" vertical="center"/>
    </xf>
    <xf numFmtId="0" fontId="23" fillId="0" borderId="30" xfId="4" applyFont="1" applyFill="1" applyBorder="1" applyAlignment="1" applyProtection="1">
      <alignment horizontal="left" vertical="center" wrapText="1"/>
      <protection locked="0"/>
    </xf>
    <xf numFmtId="0" fontId="7" fillId="0" borderId="31" xfId="2" applyFont="1" applyBorder="1" applyAlignment="1">
      <alignment vertical="center"/>
    </xf>
    <xf numFmtId="0" fontId="7" fillId="0" borderId="30" xfId="2" applyFont="1" applyBorder="1" applyAlignment="1" applyProtection="1">
      <alignment horizontal="left" vertical="center" indent="4"/>
      <protection locked="0"/>
    </xf>
    <xf numFmtId="0" fontId="16" fillId="0" borderId="51" xfId="2" applyFont="1" applyBorder="1" applyAlignment="1" applyProtection="1">
      <alignment vertical="center"/>
      <protection locked="0"/>
    </xf>
    <xf numFmtId="0" fontId="20" fillId="0" borderId="44" xfId="2" applyFont="1" applyBorder="1" applyAlignment="1">
      <alignment horizontal="left" vertical="center"/>
    </xf>
    <xf numFmtId="0" fontId="57" fillId="0" borderId="44" xfId="2" applyFont="1" applyBorder="1" applyAlignment="1">
      <alignment vertical="center"/>
    </xf>
    <xf numFmtId="0" fontId="58" fillId="0" borderId="0" xfId="2" applyFont="1" applyAlignment="1">
      <alignment vertical="center"/>
    </xf>
    <xf numFmtId="0" fontId="59" fillId="0" borderId="0" xfId="2" applyFont="1" applyAlignment="1">
      <alignment vertical="center"/>
    </xf>
    <xf numFmtId="0" fontId="7" fillId="6" borderId="0" xfId="2" applyFont="1" applyFill="1" applyAlignment="1">
      <alignment horizontal="left" vertical="center"/>
    </xf>
    <xf numFmtId="0" fontId="6" fillId="6" borderId="0" xfId="2" applyFont="1" applyFill="1" applyAlignment="1">
      <alignment horizontal="left" vertical="center"/>
    </xf>
    <xf numFmtId="0" fontId="6" fillId="6" borderId="0" xfId="2" applyFont="1" applyFill="1" applyAlignment="1">
      <alignment vertical="center"/>
    </xf>
    <xf numFmtId="0" fontId="29" fillId="6" borderId="0" xfId="2" applyFont="1" applyFill="1" applyAlignment="1">
      <alignment vertical="center"/>
    </xf>
    <xf numFmtId="0" fontId="10" fillId="6" borderId="0" xfId="2" applyFont="1" applyFill="1" applyAlignment="1">
      <alignment vertical="center"/>
    </xf>
    <xf numFmtId="0" fontId="62" fillId="0" borderId="0" xfId="6" applyFont="1"/>
    <xf numFmtId="0" fontId="10" fillId="10" borderId="0" xfId="2" applyFont="1" applyFill="1" applyAlignment="1">
      <alignment vertical="center"/>
    </xf>
    <xf numFmtId="0" fontId="22" fillId="10" borderId="0" xfId="4" applyFont="1" applyFill="1" applyBorder="1" applyAlignment="1"/>
    <xf numFmtId="0" fontId="50" fillId="2" borderId="45" xfId="2" applyFont="1" applyFill="1" applyBorder="1" applyAlignment="1">
      <alignment horizontal="left" vertical="center" wrapText="1"/>
    </xf>
    <xf numFmtId="0" fontId="49" fillId="10" borderId="0" xfId="2" applyFont="1" applyFill="1" applyAlignment="1">
      <alignment horizontal="left" vertical="center"/>
    </xf>
    <xf numFmtId="0" fontId="22" fillId="6" borderId="0" xfId="3" applyFont="1" applyFill="1" applyBorder="1" applyAlignment="1"/>
    <xf numFmtId="0" fontId="22" fillId="0" borderId="0" xfId="3" applyFont="1" applyFill="1" applyBorder="1" applyAlignment="1"/>
    <xf numFmtId="0" fontId="20" fillId="6" borderId="58" xfId="2" applyFont="1" applyFill="1" applyBorder="1" applyAlignment="1">
      <alignment vertical="center" wrapText="1"/>
    </xf>
    <xf numFmtId="0" fontId="15" fillId="0" borderId="0" xfId="2" applyFont="1" applyAlignment="1">
      <alignment vertical="center" wrapText="1"/>
    </xf>
    <xf numFmtId="0" fontId="20" fillId="6" borderId="24" xfId="2" applyFont="1" applyFill="1" applyBorder="1" applyAlignment="1">
      <alignment vertical="center" wrapText="1"/>
    </xf>
    <xf numFmtId="0" fontId="15" fillId="6" borderId="25" xfId="2" applyFont="1" applyFill="1" applyBorder="1" applyAlignment="1">
      <alignment vertical="center" wrapText="1"/>
    </xf>
    <xf numFmtId="0" fontId="15" fillId="6" borderId="59" xfId="2" applyFont="1" applyFill="1" applyBorder="1" applyAlignment="1">
      <alignment vertical="center" wrapText="1"/>
    </xf>
    <xf numFmtId="0" fontId="15" fillId="6" borderId="60" xfId="2" applyFont="1" applyFill="1" applyBorder="1" applyAlignment="1">
      <alignment vertical="center" wrapText="1"/>
    </xf>
    <xf numFmtId="0" fontId="15" fillId="6" borderId="0" xfId="2" applyFont="1" applyFill="1" applyAlignment="1">
      <alignment vertical="center" wrapText="1"/>
    </xf>
    <xf numFmtId="0" fontId="17" fillId="6" borderId="60" xfId="2" applyFont="1" applyFill="1" applyBorder="1" applyAlignment="1">
      <alignment vertical="center" wrapText="1"/>
    </xf>
    <xf numFmtId="0" fontId="17" fillId="6" borderId="61" xfId="2" applyFont="1" applyFill="1" applyBorder="1" applyAlignment="1">
      <alignment vertical="center" wrapText="1"/>
    </xf>
    <xf numFmtId="0" fontId="15" fillId="6" borderId="28" xfId="2" applyFont="1" applyFill="1" applyBorder="1" applyAlignment="1">
      <alignment vertical="center" wrapText="1"/>
    </xf>
    <xf numFmtId="0" fontId="15" fillId="0" borderId="37" xfId="2" applyFont="1" applyBorder="1" applyAlignment="1">
      <alignment horizontal="left" vertical="center"/>
    </xf>
    <xf numFmtId="0" fontId="7" fillId="0" borderId="37" xfId="2" applyFont="1" applyBorder="1" applyAlignment="1">
      <alignment vertical="center"/>
    </xf>
    <xf numFmtId="0" fontId="6" fillId="0" borderId="0" xfId="6" applyFont="1" applyAlignment="1">
      <alignment wrapText="1"/>
    </xf>
    <xf numFmtId="0" fontId="10" fillId="0" borderId="8" xfId="2" applyFont="1" applyBorder="1" applyAlignment="1">
      <alignment horizontal="left" vertical="center"/>
    </xf>
    <xf numFmtId="0" fontId="6" fillId="0" borderId="8" xfId="0" applyFont="1" applyBorder="1" applyAlignment="1">
      <alignment horizontal="left" vertical="center"/>
    </xf>
    <xf numFmtId="0" fontId="6" fillId="0" borderId="8" xfId="0" applyFont="1" applyBorder="1" applyAlignment="1">
      <alignment horizontal="left" vertical="center" wrapText="1"/>
    </xf>
    <xf numFmtId="0" fontId="15" fillId="0" borderId="8" xfId="0" applyFont="1" applyBorder="1" applyAlignment="1">
      <alignment horizontal="left" vertical="center"/>
    </xf>
    <xf numFmtId="0" fontId="64" fillId="0" borderId="0" xfId="0" applyFont="1"/>
    <xf numFmtId="0" fontId="47" fillId="0" borderId="0" xfId="0" applyFont="1"/>
    <xf numFmtId="0" fontId="47" fillId="0" borderId="9" xfId="0" applyFont="1" applyBorder="1"/>
    <xf numFmtId="0" fontId="47" fillId="0" borderId="10" xfId="0" applyFont="1" applyBorder="1"/>
    <xf numFmtId="0" fontId="47" fillId="0" borderId="8" xfId="0" applyFont="1" applyBorder="1"/>
    <xf numFmtId="0" fontId="42" fillId="0" borderId="9" xfId="0" applyFont="1" applyBorder="1"/>
    <xf numFmtId="0" fontId="42" fillId="0" borderId="0" xfId="0" applyFont="1"/>
    <xf numFmtId="0" fontId="47" fillId="0" borderId="7" xfId="0" applyFont="1" applyBorder="1"/>
    <xf numFmtId="0" fontId="42" fillId="0" borderId="7" xfId="0" applyFont="1" applyBorder="1" applyAlignment="1">
      <alignment horizontal="left" vertical="center" wrapText="1"/>
    </xf>
    <xf numFmtId="0" fontId="42" fillId="0" borderId="7" xfId="0" applyFont="1" applyBorder="1"/>
    <xf numFmtId="0" fontId="47" fillId="0" borderId="15" xfId="0" applyFont="1" applyBorder="1"/>
    <xf numFmtId="0" fontId="47" fillId="0" borderId="0" xfId="0" applyFont="1" applyAlignment="1">
      <alignment horizontal="left"/>
    </xf>
    <xf numFmtId="0" fontId="47" fillId="0" borderId="10" xfId="0" applyFont="1" applyBorder="1" applyAlignment="1">
      <alignment horizontal="left"/>
    </xf>
    <xf numFmtId="0" fontId="65" fillId="0" borderId="0" xfId="0" applyFont="1"/>
    <xf numFmtId="0" fontId="47" fillId="0" borderId="8" xfId="0" applyFont="1" applyBorder="1" applyAlignment="1">
      <alignment vertical="center"/>
    </xf>
    <xf numFmtId="0" fontId="42" fillId="0" borderId="7" xfId="0" applyFont="1" applyBorder="1" applyAlignment="1">
      <alignment vertical="center"/>
    </xf>
    <xf numFmtId="0" fontId="58" fillId="6" borderId="0" xfId="2" applyFont="1" applyFill="1" applyAlignment="1">
      <alignment vertical="center"/>
    </xf>
    <xf numFmtId="0" fontId="47" fillId="6" borderId="0" xfId="2" applyFont="1" applyFill="1" applyAlignment="1">
      <alignment horizontal="left" vertical="center"/>
    </xf>
    <xf numFmtId="0" fontId="58" fillId="6" borderId="0" xfId="2" applyFont="1" applyFill="1" applyAlignment="1">
      <alignment horizontal="left" vertical="center"/>
    </xf>
    <xf numFmtId="0" fontId="59" fillId="6" borderId="0" xfId="2" applyFont="1" applyFill="1" applyAlignment="1">
      <alignment horizontal="left" vertical="center"/>
    </xf>
    <xf numFmtId="0" fontId="68" fillId="6" borderId="0" xfId="2" applyFont="1" applyFill="1" applyAlignment="1">
      <alignment horizontal="left" vertical="center"/>
    </xf>
    <xf numFmtId="0" fontId="67" fillId="6" borderId="0" xfId="2" applyFont="1" applyFill="1" applyAlignment="1">
      <alignment vertical="center"/>
    </xf>
    <xf numFmtId="0" fontId="58" fillId="6" borderId="0" xfId="2" applyFont="1" applyFill="1" applyAlignment="1">
      <alignment vertical="center" wrapText="1"/>
    </xf>
    <xf numFmtId="0" fontId="68" fillId="6" borderId="0" xfId="2" applyFont="1" applyFill="1" applyAlignment="1">
      <alignment vertical="center"/>
    </xf>
    <xf numFmtId="0" fontId="59" fillId="6" borderId="0" xfId="2" applyFont="1" applyFill="1" applyAlignment="1">
      <alignment vertical="center"/>
    </xf>
    <xf numFmtId="0" fontId="69" fillId="0" borderId="0" xfId="2" applyFont="1" applyAlignment="1">
      <alignment horizontal="left" vertical="center"/>
    </xf>
    <xf numFmtId="0" fontId="6" fillId="12" borderId="0" xfId="2" applyFont="1" applyFill="1" applyAlignment="1">
      <alignment horizontal="left" vertical="center"/>
    </xf>
    <xf numFmtId="0" fontId="15" fillId="6" borderId="61" xfId="2" applyFont="1" applyFill="1" applyBorder="1" applyAlignment="1">
      <alignment vertical="center" wrapText="1"/>
    </xf>
    <xf numFmtId="0" fontId="47" fillId="0" borderId="28" xfId="0" applyFont="1" applyBorder="1"/>
    <xf numFmtId="0" fontId="7" fillId="3" borderId="10" xfId="2" applyFont="1" applyFill="1" applyBorder="1" applyAlignment="1">
      <alignment horizontal="center" vertical="center" wrapText="1"/>
    </xf>
    <xf numFmtId="0" fontId="6" fillId="0" borderId="10" xfId="2" applyFont="1" applyBorder="1" applyAlignment="1">
      <alignment vertical="center"/>
    </xf>
    <xf numFmtId="0" fontId="16" fillId="0" borderId="0" xfId="2" applyFont="1" applyAlignment="1">
      <alignment horizontal="left" vertical="center" wrapText="1"/>
    </xf>
    <xf numFmtId="0" fontId="58" fillId="6" borderId="0" xfId="2" applyFont="1" applyFill="1" applyAlignment="1">
      <alignment horizontal="left" vertical="center" wrapText="1" indent="2"/>
    </xf>
    <xf numFmtId="0" fontId="16" fillId="0" borderId="0" xfId="2" applyFont="1" applyAlignment="1">
      <alignment horizontal="left" vertical="center"/>
    </xf>
    <xf numFmtId="0" fontId="10" fillId="6" borderId="0" xfId="2" applyFont="1" applyFill="1" applyAlignment="1">
      <alignment horizontal="left" vertical="center"/>
    </xf>
    <xf numFmtId="0" fontId="16" fillId="0" borderId="37" xfId="2" applyFont="1" applyBorder="1" applyAlignment="1">
      <alignment horizontal="left" vertical="center"/>
    </xf>
    <xf numFmtId="0" fontId="14" fillId="0" borderId="7" xfId="2" applyFont="1" applyBorder="1" applyAlignment="1">
      <alignment horizontal="left" vertical="center" wrapText="1"/>
    </xf>
    <xf numFmtId="0" fontId="23" fillId="6" borderId="0" xfId="4" applyFont="1" applyFill="1" applyBorder="1" applyAlignment="1">
      <alignment horizontal="center" vertical="center"/>
    </xf>
    <xf numFmtId="0" fontId="24" fillId="6" borderId="0" xfId="2" applyFont="1" applyFill="1" applyAlignment="1">
      <alignment vertical="center"/>
    </xf>
    <xf numFmtId="0" fontId="10" fillId="0" borderId="0" xfId="2" applyFont="1" applyAlignment="1">
      <alignment vertical="center"/>
    </xf>
    <xf numFmtId="0" fontId="37" fillId="6" borderId="0" xfId="4" applyFont="1" applyFill="1" applyAlignment="1"/>
    <xf numFmtId="0" fontId="38" fillId="6" borderId="0" xfId="6" applyFont="1" applyFill="1" applyAlignment="1">
      <alignment vertical="center"/>
    </xf>
    <xf numFmtId="0" fontId="39" fillId="3" borderId="0" xfId="4" applyFont="1" applyFill="1" applyBorder="1" applyAlignment="1">
      <alignment horizontal="left" vertical="center" wrapText="1"/>
    </xf>
    <xf numFmtId="0" fontId="15" fillId="6" borderId="0" xfId="2" applyFont="1" applyFill="1" applyAlignment="1">
      <alignment horizontal="left" vertical="center" indent="1"/>
    </xf>
    <xf numFmtId="0" fontId="46" fillId="6" borderId="0" xfId="6" applyFont="1" applyFill="1" applyAlignment="1">
      <alignment vertical="center" wrapText="1"/>
    </xf>
    <xf numFmtId="0" fontId="15" fillId="6" borderId="0" xfId="6" applyFont="1" applyFill="1" applyAlignment="1">
      <alignment horizontal="left" vertical="center" wrapText="1" indent="2"/>
    </xf>
    <xf numFmtId="0" fontId="44" fillId="6" borderId="0" xfId="6" applyFont="1" applyFill="1" applyAlignment="1">
      <alignment vertical="center"/>
    </xf>
    <xf numFmtId="0" fontId="42" fillId="0" borderId="16" xfId="0" applyFont="1" applyBorder="1" applyAlignment="1">
      <alignment horizontal="left" vertical="center" wrapText="1"/>
    </xf>
    <xf numFmtId="0" fontId="7" fillId="10" borderId="8" xfId="2" applyFont="1" applyFill="1" applyBorder="1" applyAlignment="1">
      <alignment vertical="center"/>
    </xf>
    <xf numFmtId="0" fontId="6" fillId="10" borderId="8" xfId="2" applyFont="1" applyFill="1" applyBorder="1" applyAlignment="1">
      <alignment vertical="center"/>
    </xf>
    <xf numFmtId="0" fontId="7" fillId="10" borderId="8" xfId="2" applyFont="1" applyFill="1" applyBorder="1" applyAlignment="1">
      <alignment vertical="center" wrapText="1"/>
    </xf>
    <xf numFmtId="0" fontId="15" fillId="10" borderId="8" xfId="0" applyFont="1" applyFill="1" applyBorder="1" applyAlignment="1">
      <alignment vertical="center"/>
    </xf>
    <xf numFmtId="0" fontId="7" fillId="10" borderId="8" xfId="2" applyFont="1" applyFill="1" applyBorder="1" applyAlignment="1">
      <alignment horizontal="center" vertical="center" wrapText="1"/>
    </xf>
    <xf numFmtId="0" fontId="15" fillId="10" borderId="8" xfId="0" applyFont="1" applyFill="1" applyBorder="1" applyAlignment="1">
      <alignment vertical="center" wrapText="1"/>
    </xf>
    <xf numFmtId="0" fontId="6" fillId="10" borderId="8" xfId="0" applyFont="1" applyFill="1" applyBorder="1" applyAlignment="1">
      <alignment vertical="center"/>
    </xf>
    <xf numFmtId="0" fontId="42" fillId="10" borderId="7" xfId="0" applyFont="1" applyFill="1" applyBorder="1" applyAlignment="1">
      <alignment vertical="center"/>
    </xf>
    <xf numFmtId="0" fontId="47" fillId="10" borderId="8" xfId="0" applyFont="1" applyFill="1" applyBorder="1" applyAlignment="1">
      <alignment vertical="center"/>
    </xf>
    <xf numFmtId="0" fontId="7" fillId="3" borderId="15" xfId="2" applyFont="1" applyFill="1" applyBorder="1" applyAlignment="1">
      <alignment horizontal="center" vertical="center" wrapText="1"/>
    </xf>
    <xf numFmtId="0" fontId="6" fillId="0" borderId="15" xfId="2" applyFont="1" applyBorder="1" applyAlignment="1">
      <alignment vertical="center"/>
    </xf>
    <xf numFmtId="0" fontId="17" fillId="6" borderId="27" xfId="2" applyFont="1" applyFill="1" applyBorder="1" applyAlignment="1">
      <alignment vertical="center" wrapText="1"/>
    </xf>
    <xf numFmtId="0" fontId="53" fillId="6" borderId="0" xfId="2" applyFont="1" applyFill="1" applyAlignment="1">
      <alignment vertical="center"/>
    </xf>
    <xf numFmtId="0" fontId="14" fillId="0" borderId="8" xfId="2" applyFont="1" applyBorder="1" applyAlignment="1">
      <alignment horizontal="left" vertical="center" wrapText="1"/>
    </xf>
    <xf numFmtId="0" fontId="53" fillId="0" borderId="8" xfId="0" applyFont="1" applyBorder="1" applyAlignment="1">
      <alignment vertical="center" wrapText="1"/>
    </xf>
    <xf numFmtId="0" fontId="5" fillId="0" borderId="6" xfId="2" applyFont="1" applyBorder="1" applyAlignment="1">
      <alignment vertical="center"/>
    </xf>
    <xf numFmtId="0" fontId="15" fillId="0" borderId="8" xfId="2" applyFont="1" applyBorder="1" applyAlignment="1">
      <alignment vertical="center"/>
    </xf>
    <xf numFmtId="0" fontId="15" fillId="0" borderId="8" xfId="2" applyFont="1" applyBorder="1" applyAlignment="1">
      <alignment vertical="center" wrapText="1"/>
    </xf>
    <xf numFmtId="0" fontId="6" fillId="0" borderId="8" xfId="2" applyFont="1" applyBorder="1" applyAlignment="1">
      <alignment vertical="center" wrapText="1"/>
    </xf>
    <xf numFmtId="0" fontId="6" fillId="0" borderId="15" xfId="2" applyFont="1" applyBorder="1" applyAlignment="1">
      <alignment vertical="center" wrapText="1"/>
    </xf>
    <xf numFmtId="0" fontId="15" fillId="0" borderId="10" xfId="2" applyFont="1" applyBorder="1" applyAlignment="1">
      <alignment vertical="center" wrapText="1"/>
    </xf>
    <xf numFmtId="0" fontId="6" fillId="0" borderId="8" xfId="2" applyFont="1" applyBorder="1" applyAlignment="1">
      <alignment horizontal="left" vertical="center" wrapText="1"/>
    </xf>
    <xf numFmtId="0" fontId="10" fillId="13" borderId="4" xfId="0" applyFont="1" applyFill="1" applyBorder="1" applyAlignment="1">
      <alignment horizontal="left" vertical="center"/>
    </xf>
    <xf numFmtId="0" fontId="47" fillId="0" borderId="6" xfId="0" applyFont="1" applyBorder="1" applyAlignment="1">
      <alignment vertical="center"/>
    </xf>
    <xf numFmtId="0" fontId="47" fillId="0" borderId="8" xfId="0" applyFont="1" applyBorder="1" applyAlignment="1">
      <alignment vertical="center" wrapText="1"/>
    </xf>
    <xf numFmtId="0" fontId="14" fillId="0" borderId="12" xfId="2" applyFont="1" applyBorder="1" applyAlignment="1">
      <alignment horizontal="left" vertical="center" wrapText="1"/>
    </xf>
    <xf numFmtId="0" fontId="47" fillId="0" borderId="10" xfId="0" applyFont="1" applyBorder="1" applyAlignment="1">
      <alignment wrapText="1"/>
    </xf>
    <xf numFmtId="0" fontId="5" fillId="0" borderId="6" xfId="2" applyFont="1" applyBorder="1" applyAlignment="1">
      <alignment horizontal="left" vertical="center"/>
    </xf>
    <xf numFmtId="0" fontId="15" fillId="0" borderId="8" xfId="2" applyFont="1" applyBorder="1" applyAlignment="1">
      <alignment horizontal="left" vertical="center" wrapText="1"/>
    </xf>
    <xf numFmtId="0" fontId="15" fillId="0" borderId="15" xfId="2" applyFont="1" applyBorder="1" applyAlignment="1">
      <alignment horizontal="left" vertical="center" wrapText="1"/>
    </xf>
    <xf numFmtId="0" fontId="15" fillId="0" borderId="8" xfId="1" applyFont="1" applyFill="1" applyBorder="1" applyAlignment="1">
      <alignment horizontal="left" vertical="center" wrapText="1" indent="3"/>
    </xf>
    <xf numFmtId="0" fontId="2" fillId="3" borderId="8" xfId="1" applyFill="1" applyBorder="1" applyAlignment="1">
      <alignment horizontal="center" vertical="center" wrapText="1"/>
    </xf>
    <xf numFmtId="0" fontId="54" fillId="14" borderId="28" xfId="0" applyFont="1" applyFill="1" applyBorder="1" applyAlignment="1">
      <alignment vertical="center"/>
    </xf>
    <xf numFmtId="0" fontId="15" fillId="2" borderId="28" xfId="2" applyFont="1" applyFill="1" applyBorder="1" applyAlignment="1">
      <alignment horizontal="left" vertical="center" wrapText="1"/>
    </xf>
    <xf numFmtId="0" fontId="7" fillId="14" borderId="0" xfId="0" applyFont="1" applyFill="1" applyAlignment="1">
      <alignment vertical="center"/>
    </xf>
    <xf numFmtId="0" fontId="2" fillId="3" borderId="46" xfId="1" applyFill="1" applyBorder="1" applyAlignment="1">
      <alignment vertical="center"/>
    </xf>
    <xf numFmtId="0" fontId="7" fillId="14" borderId="8" xfId="0" applyFont="1" applyFill="1" applyBorder="1" applyAlignment="1">
      <alignment horizontal="center" vertical="center" wrapText="1"/>
    </xf>
    <xf numFmtId="10" fontId="7" fillId="3" borderId="8" xfId="2" applyNumberFormat="1" applyFont="1" applyFill="1" applyBorder="1" applyAlignment="1">
      <alignment vertical="center" wrapText="1"/>
    </xf>
    <xf numFmtId="166" fontId="71" fillId="0" borderId="0" xfId="5" applyNumberFormat="1" applyFont="1" applyFill="1" applyAlignment="1">
      <alignment horizontal="left" vertical="center"/>
    </xf>
    <xf numFmtId="166" fontId="21" fillId="0" borderId="0" xfId="4" applyNumberFormat="1" applyFill="1" applyAlignment="1">
      <alignment horizontal="left" vertical="center"/>
    </xf>
    <xf numFmtId="0" fontId="6" fillId="0" borderId="0" xfId="2" applyFont="1" applyAlignment="1">
      <alignment horizontal="justify" vertical="center"/>
    </xf>
    <xf numFmtId="166" fontId="72" fillId="0" borderId="0" xfId="4" applyNumberFormat="1" applyFont="1" applyFill="1" applyAlignment="1">
      <alignment horizontal="left" vertical="center"/>
    </xf>
    <xf numFmtId="0" fontId="73" fillId="0" borderId="0" xfId="2" applyFont="1" applyAlignment="1">
      <alignment horizontal="left" vertical="center"/>
    </xf>
    <xf numFmtId="0" fontId="71" fillId="0" borderId="0" xfId="0" applyFont="1"/>
    <xf numFmtId="166" fontId="71" fillId="0" borderId="0" xfId="5" applyNumberFormat="1" applyFont="1" applyAlignment="1">
      <alignment horizontal="left" vertical="center"/>
    </xf>
    <xf numFmtId="0" fontId="71" fillId="0" borderId="0" xfId="2" applyFont="1" applyAlignment="1">
      <alignment horizontal="left" vertical="center"/>
    </xf>
    <xf numFmtId="166" fontId="74" fillId="0" borderId="0" xfId="5" applyNumberFormat="1" applyFont="1" applyFill="1" applyAlignment="1">
      <alignment horizontal="left" vertical="center"/>
    </xf>
    <xf numFmtId="0" fontId="15" fillId="10" borderId="0" xfId="2" applyFont="1" applyFill="1" applyAlignment="1">
      <alignment horizontal="left" vertical="center"/>
    </xf>
    <xf numFmtId="0" fontId="74" fillId="0" borderId="0" xfId="2" applyFont="1" applyAlignment="1">
      <alignment horizontal="left" vertical="center"/>
    </xf>
    <xf numFmtId="0" fontId="74" fillId="0" borderId="0" xfId="2" applyFont="1" applyAlignment="1">
      <alignment horizontal="center" vertical="center"/>
    </xf>
    <xf numFmtId="0" fontId="6" fillId="0" borderId="0" xfId="0" applyFont="1"/>
    <xf numFmtId="0" fontId="6" fillId="0" borderId="65" xfId="0" applyFont="1" applyBorder="1"/>
    <xf numFmtId="0" fontId="6" fillId="6" borderId="0" xfId="0" applyFont="1" applyFill="1"/>
    <xf numFmtId="43" fontId="7" fillId="3" borderId="8" xfId="8" applyFont="1" applyFill="1" applyBorder="1" applyAlignment="1">
      <alignment vertical="center" wrapText="1"/>
    </xf>
    <xf numFmtId="0" fontId="2" fillId="3" borderId="8" xfId="1" applyFill="1" applyBorder="1" applyAlignment="1">
      <alignment vertical="center" wrapText="1"/>
    </xf>
    <xf numFmtId="0" fontId="7" fillId="3" borderId="59" xfId="2" applyFont="1" applyFill="1" applyBorder="1" applyAlignment="1">
      <alignment horizontal="left" vertical="center" wrapText="1" indent="3"/>
    </xf>
    <xf numFmtId="166" fontId="7" fillId="3" borderId="59" xfId="5" applyNumberFormat="1" applyFont="1" applyFill="1" applyBorder="1" applyAlignment="1">
      <alignment vertical="center" wrapText="1"/>
    </xf>
    <xf numFmtId="0" fontId="7" fillId="3" borderId="59" xfId="2" applyFont="1" applyFill="1" applyBorder="1" applyAlignment="1">
      <alignment vertical="center" wrapText="1"/>
    </xf>
    <xf numFmtId="0" fontId="7" fillId="0" borderId="59" xfId="2" applyFont="1" applyBorder="1" applyAlignment="1">
      <alignment horizontal="left" vertical="center" wrapText="1" indent="3"/>
    </xf>
    <xf numFmtId="0" fontId="7" fillId="14" borderId="59" xfId="0" applyFont="1" applyFill="1" applyBorder="1" applyAlignment="1">
      <alignment vertical="center" wrapText="1"/>
    </xf>
    <xf numFmtId="0" fontId="7" fillId="3" borderId="61" xfId="2" applyFont="1" applyFill="1" applyBorder="1" applyAlignment="1">
      <alignment vertical="center" wrapText="1"/>
    </xf>
    <xf numFmtId="0" fontId="6" fillId="0" borderId="6" xfId="2" applyFont="1" applyBorder="1" applyAlignment="1">
      <alignment vertical="center" wrapText="1"/>
    </xf>
    <xf numFmtId="14" fontId="6" fillId="3" borderId="0" xfId="2" applyNumberFormat="1" applyFont="1" applyFill="1" applyAlignment="1">
      <alignment horizontal="right" vertical="center"/>
    </xf>
    <xf numFmtId="0" fontId="15" fillId="2" borderId="47" xfId="2" applyFont="1" applyFill="1" applyBorder="1" applyAlignment="1">
      <alignment horizontal="left" vertical="center" wrapText="1"/>
    </xf>
    <xf numFmtId="0" fontId="2" fillId="3" borderId="28" xfId="1" applyFill="1" applyBorder="1" applyAlignment="1">
      <alignment vertical="center" wrapText="1"/>
    </xf>
    <xf numFmtId="0" fontId="55" fillId="2" borderId="38" xfId="2" applyFont="1" applyFill="1" applyBorder="1" applyAlignment="1">
      <alignment vertical="center" wrapText="1"/>
    </xf>
    <xf numFmtId="0" fontId="2" fillId="0" borderId="6" xfId="1" applyBorder="1" applyAlignment="1">
      <alignment vertical="center"/>
    </xf>
    <xf numFmtId="0" fontId="2" fillId="4" borderId="8" xfId="1" applyFill="1" applyBorder="1" applyAlignment="1">
      <alignment horizontal="left" vertical="center" wrapText="1"/>
    </xf>
    <xf numFmtId="168" fontId="7" fillId="3" borderId="8" xfId="8" applyNumberFormat="1" applyFont="1" applyFill="1" applyBorder="1" applyAlignment="1">
      <alignment vertical="center" wrapText="1"/>
    </xf>
    <xf numFmtId="0" fontId="16" fillId="0" borderId="0" xfId="2" applyFont="1" applyAlignment="1">
      <alignment horizontal="left" vertical="center" wrapText="1"/>
    </xf>
    <xf numFmtId="0" fontId="58" fillId="6" borderId="0" xfId="2" applyFont="1" applyFill="1" applyAlignment="1">
      <alignment horizontal="left" vertical="center" wrapText="1" indent="2"/>
    </xf>
    <xf numFmtId="0" fontId="47" fillId="6" borderId="0" xfId="0" applyFont="1" applyFill="1" applyAlignment="1">
      <alignment wrapText="1"/>
    </xf>
    <xf numFmtId="0" fontId="17" fillId="6" borderId="59" xfId="2" applyFont="1" applyFill="1" applyBorder="1" applyAlignment="1">
      <alignment horizontal="left" vertical="center" wrapText="1"/>
    </xf>
    <xf numFmtId="0" fontId="61" fillId="0" borderId="0" xfId="6" applyFont="1" applyAlignment="1">
      <alignment vertical="center"/>
    </xf>
    <xf numFmtId="0" fontId="10" fillId="6" borderId="0" xfId="2" applyFont="1" applyFill="1" applyAlignment="1">
      <alignment horizontal="left" vertical="center"/>
    </xf>
    <xf numFmtId="0" fontId="19" fillId="6" borderId="0" xfId="2" applyFont="1" applyFill="1" applyAlignment="1">
      <alignment horizontal="left" vertical="center"/>
    </xf>
    <xf numFmtId="0" fontId="8" fillId="6" borderId="0" xfId="2" applyFont="1" applyFill="1" applyAlignment="1">
      <alignment horizontal="left" vertical="center" wrapText="1" indent="3"/>
    </xf>
    <xf numFmtId="0" fontId="15" fillId="6" borderId="0" xfId="2" applyFont="1" applyFill="1" applyAlignment="1">
      <alignment horizontal="left" vertical="center" wrapText="1" indent="3"/>
    </xf>
    <xf numFmtId="0" fontId="36" fillId="6" borderId="0" xfId="4" applyFont="1" applyFill="1" applyAlignment="1"/>
    <xf numFmtId="0" fontId="10" fillId="0" borderId="53" xfId="2" applyFont="1" applyBorder="1" applyAlignment="1">
      <alignment vertical="center"/>
    </xf>
    <xf numFmtId="0" fontId="23" fillId="6" borderId="54" xfId="4" applyFont="1" applyFill="1" applyBorder="1" applyAlignment="1">
      <alignment horizontal="center" vertical="center"/>
    </xf>
    <xf numFmtId="0" fontId="23" fillId="6" borderId="55" xfId="4" applyFont="1" applyFill="1" applyBorder="1" applyAlignment="1">
      <alignment horizontal="center" vertical="center"/>
    </xf>
    <xf numFmtId="0" fontId="23" fillId="6" borderId="56" xfId="4" applyFont="1" applyFill="1" applyBorder="1" applyAlignment="1">
      <alignment horizontal="center" vertical="center"/>
    </xf>
    <xf numFmtId="0" fontId="10" fillId="0" borderId="57" xfId="2" applyFont="1" applyBorder="1" applyAlignment="1">
      <alignment vertical="center"/>
    </xf>
    <xf numFmtId="0" fontId="16" fillId="0" borderId="37" xfId="2" applyFont="1" applyBorder="1" applyAlignment="1">
      <alignment horizontal="left" vertical="center"/>
    </xf>
    <xf numFmtId="0" fontId="16" fillId="0" borderId="0" xfId="2" applyFont="1" applyAlignment="1">
      <alignment horizontal="left" vertical="center"/>
    </xf>
    <xf numFmtId="0" fontId="60" fillId="0" borderId="0" xfId="4" applyFont="1" applyFill="1" applyBorder="1" applyAlignment="1">
      <alignment horizontal="center" vertical="center"/>
    </xf>
    <xf numFmtId="0" fontId="14" fillId="0" borderId="7" xfId="2" applyFont="1" applyBorder="1" applyAlignment="1">
      <alignment horizontal="left" vertical="center" wrapText="1"/>
    </xf>
    <xf numFmtId="0" fontId="42" fillId="0" borderId="7" xfId="0" applyFont="1" applyBorder="1" applyAlignment="1">
      <alignment wrapText="1"/>
    </xf>
    <xf numFmtId="0" fontId="6" fillId="2" borderId="15" xfId="2" applyFont="1" applyFill="1" applyBorder="1" applyAlignment="1">
      <alignment horizontal="left" vertical="center"/>
    </xf>
    <xf numFmtId="0" fontId="47" fillId="0" borderId="17" xfId="0" applyFont="1" applyBorder="1" applyAlignment="1">
      <alignment horizontal="left" vertical="center"/>
    </xf>
    <xf numFmtId="0" fontId="47" fillId="0" borderId="18" xfId="0" applyFont="1" applyBorder="1" applyAlignment="1">
      <alignment horizontal="left" vertical="center"/>
    </xf>
    <xf numFmtId="0" fontId="14" fillId="0" borderId="7" xfId="2" applyFont="1" applyBorder="1" applyAlignment="1">
      <alignment vertical="center" wrapText="1"/>
    </xf>
    <xf numFmtId="0" fontId="42" fillId="0" borderId="7" xfId="0" applyFont="1" applyBorder="1" applyAlignment="1">
      <alignment vertical="center" wrapText="1"/>
    </xf>
    <xf numFmtId="0" fontId="6" fillId="2" borderId="15" xfId="2" applyFont="1" applyFill="1" applyBorder="1" applyAlignment="1">
      <alignment vertical="top" wrapText="1"/>
    </xf>
    <xf numFmtId="0" fontId="47" fillId="0" borderId="17" xfId="0" applyFont="1" applyBorder="1" applyAlignment="1">
      <alignment vertical="top" wrapText="1"/>
    </xf>
    <xf numFmtId="0" fontId="47" fillId="0" borderId="18" xfId="0" applyFont="1" applyBorder="1" applyAlignment="1">
      <alignment vertical="top" wrapText="1"/>
    </xf>
    <xf numFmtId="0" fontId="14" fillId="10" borderId="7" xfId="2" applyFont="1" applyFill="1" applyBorder="1" applyAlignment="1">
      <alignment vertical="center" wrapText="1"/>
    </xf>
    <xf numFmtId="0" fontId="42" fillId="10" borderId="7" xfId="0" applyFont="1" applyFill="1" applyBorder="1" applyAlignment="1">
      <alignment vertical="center" wrapText="1"/>
    </xf>
    <xf numFmtId="0" fontId="47" fillId="0" borderId="7" xfId="0" applyFont="1" applyBorder="1" applyAlignment="1">
      <alignment horizontal="left" vertical="center" wrapText="1"/>
    </xf>
    <xf numFmtId="0" fontId="42" fillId="0" borderId="7" xfId="0" applyFont="1" applyBorder="1" applyAlignment="1">
      <alignment horizontal="left" vertical="center" wrapText="1"/>
    </xf>
    <xf numFmtId="0" fontId="6" fillId="2" borderId="15" xfId="2" applyFont="1" applyFill="1" applyBorder="1" applyAlignment="1">
      <alignment vertical="center"/>
    </xf>
    <xf numFmtId="0" fontId="47" fillId="0" borderId="17" xfId="0" applyFont="1" applyBorder="1" applyAlignment="1">
      <alignment vertical="center"/>
    </xf>
    <xf numFmtId="0" fontId="47" fillId="0" borderId="18" xfId="0" applyFont="1" applyBorder="1" applyAlignment="1">
      <alignment vertical="center"/>
    </xf>
    <xf numFmtId="0" fontId="6" fillId="2" borderId="62" xfId="2" applyFont="1" applyFill="1" applyBorder="1" applyAlignment="1">
      <alignment horizontal="center" vertical="center"/>
    </xf>
    <xf numFmtId="0" fontId="6" fillId="2" borderId="63" xfId="2" applyFont="1" applyFill="1" applyBorder="1" applyAlignment="1">
      <alignment horizontal="center" vertical="center"/>
    </xf>
    <xf numFmtId="0" fontId="6" fillId="2" borderId="64" xfId="2" applyFont="1" applyFill="1" applyBorder="1" applyAlignment="1">
      <alignment horizontal="center" vertical="center"/>
    </xf>
    <xf numFmtId="0" fontId="6" fillId="2" borderId="19" xfId="2" applyFont="1" applyFill="1" applyBorder="1" applyAlignment="1">
      <alignment vertical="center"/>
    </xf>
    <xf numFmtId="0" fontId="47" fillId="0" borderId="20" xfId="0" applyFont="1" applyBorder="1" applyAlignment="1">
      <alignment vertical="center"/>
    </xf>
    <xf numFmtId="0" fontId="47" fillId="0" borderId="21" xfId="0" applyFont="1" applyBorder="1" applyAlignment="1">
      <alignment vertical="center"/>
    </xf>
    <xf numFmtId="0" fontId="6" fillId="2" borderId="22" xfId="2" applyFont="1" applyFill="1" applyBorder="1" applyAlignment="1">
      <alignment vertical="top" wrapText="1"/>
    </xf>
    <xf numFmtId="0" fontId="47" fillId="0" borderId="20" xfId="0" applyFont="1" applyBorder="1" applyAlignment="1">
      <alignment vertical="top" wrapText="1"/>
    </xf>
    <xf numFmtId="0" fontId="6" fillId="2" borderId="22" xfId="2" applyFont="1" applyFill="1" applyBorder="1" applyAlignment="1">
      <alignment horizontal="left" vertical="center"/>
    </xf>
    <xf numFmtId="0" fontId="26" fillId="3" borderId="0" xfId="2" applyFont="1" applyFill="1" applyAlignment="1">
      <alignment vertical="center"/>
    </xf>
    <xf numFmtId="0" fontId="10" fillId="12" borderId="0" xfId="2" applyFont="1" applyFill="1" applyAlignment="1">
      <alignment horizontal="left" vertical="center"/>
    </xf>
    <xf numFmtId="0" fontId="24" fillId="6" borderId="0" xfId="2" applyFont="1" applyFill="1" applyAlignment="1">
      <alignment vertical="center"/>
    </xf>
    <xf numFmtId="0" fontId="25" fillId="6" borderId="0" xfId="2" applyFont="1" applyFill="1" applyAlignment="1">
      <alignment horizontal="left" vertical="center"/>
    </xf>
    <xf numFmtId="0" fontId="15" fillId="0" borderId="0" xfId="2" applyFont="1" applyAlignment="1">
      <alignment horizontal="left" vertical="center"/>
    </xf>
    <xf numFmtId="0" fontId="6" fillId="0" borderId="0" xfId="2" applyFont="1" applyAlignment="1">
      <alignment horizontal="left" vertical="center"/>
    </xf>
    <xf numFmtId="0" fontId="27" fillId="7" borderId="24" xfId="2" applyFont="1" applyFill="1" applyBorder="1" applyAlignment="1">
      <alignment horizontal="left" vertical="center"/>
    </xf>
    <xf numFmtId="0" fontId="27" fillId="7" borderId="25" xfId="2" applyFont="1" applyFill="1" applyBorder="1" applyAlignment="1">
      <alignment horizontal="left" vertical="center"/>
    </xf>
    <xf numFmtId="0" fontId="27" fillId="7" borderId="26" xfId="2" applyFont="1" applyFill="1" applyBorder="1" applyAlignment="1">
      <alignment horizontal="left" vertical="center"/>
    </xf>
    <xf numFmtId="0" fontId="23" fillId="6" borderId="34" xfId="4" applyFont="1" applyFill="1" applyBorder="1" applyAlignment="1">
      <alignment horizontal="center" vertical="center"/>
    </xf>
    <xf numFmtId="0" fontId="23" fillId="6" borderId="35" xfId="4" applyFont="1" applyFill="1" applyBorder="1" applyAlignment="1">
      <alignment horizontal="center" vertical="center"/>
    </xf>
    <xf numFmtId="0" fontId="23" fillId="6" borderId="36" xfId="4" applyFont="1" applyFill="1" applyBorder="1" applyAlignment="1">
      <alignment horizontal="center" vertical="center"/>
    </xf>
    <xf numFmtId="0" fontId="23" fillId="6" borderId="0" xfId="4" applyFont="1" applyFill="1" applyBorder="1" applyAlignment="1">
      <alignment horizontal="center" vertical="center"/>
    </xf>
    <xf numFmtId="0" fontId="8" fillId="6" borderId="0" xfId="6" applyFont="1" applyFill="1" applyAlignment="1">
      <alignment horizontal="left" vertical="center" wrapText="1" indent="3"/>
    </xf>
    <xf numFmtId="0" fontId="19" fillId="6" borderId="0" xfId="6" applyFont="1" applyFill="1" applyAlignment="1">
      <alignment vertical="center" wrapText="1"/>
    </xf>
    <xf numFmtId="0" fontId="15" fillId="6" borderId="0" xfId="6" applyFont="1" applyFill="1" applyAlignment="1">
      <alignment horizontal="left" vertical="center" wrapText="1" indent="3"/>
    </xf>
    <xf numFmtId="0" fontId="37" fillId="0" borderId="0" xfId="4" applyFont="1" applyFill="1" applyBorder="1" applyAlignment="1">
      <alignment horizontal="left" vertical="center" wrapText="1"/>
    </xf>
    <xf numFmtId="0" fontId="8" fillId="6" borderId="0" xfId="6" applyFont="1" applyFill="1" applyAlignment="1">
      <alignment horizontal="left" vertical="center" wrapText="1"/>
    </xf>
    <xf numFmtId="0" fontId="8" fillId="6" borderId="0" xfId="6" applyFont="1" applyFill="1" applyAlignment="1">
      <alignment horizontal="left" vertical="top" wrapText="1" indent="3"/>
    </xf>
    <xf numFmtId="0" fontId="8" fillId="6" borderId="0" xfId="4" applyFont="1" applyFill="1" applyAlignment="1"/>
    <xf numFmtId="0" fontId="37" fillId="6" borderId="0" xfId="4" applyFont="1" applyFill="1" applyAlignment="1"/>
    <xf numFmtId="0" fontId="38" fillId="6" borderId="0" xfId="6" applyFont="1" applyFill="1" applyAlignment="1">
      <alignment vertical="center"/>
    </xf>
    <xf numFmtId="0" fontId="37" fillId="6" borderId="39" xfId="4" applyFont="1" applyFill="1" applyBorder="1" applyAlignment="1">
      <alignment horizontal="left" vertical="center" wrapText="1"/>
    </xf>
    <xf numFmtId="0" fontId="39" fillId="3" borderId="0" xfId="4" applyFont="1" applyFill="1" applyBorder="1" applyAlignment="1">
      <alignment horizontal="left" vertical="center" wrapText="1"/>
    </xf>
    <xf numFmtId="0" fontId="39" fillId="3" borderId="39" xfId="4" applyFont="1" applyFill="1" applyBorder="1" applyAlignment="1">
      <alignment horizontal="left" vertical="center" wrapText="1"/>
    </xf>
    <xf numFmtId="0" fontId="15" fillId="0" borderId="0" xfId="6" applyFont="1" applyAlignment="1">
      <alignment horizontal="left" vertical="center" wrapText="1"/>
    </xf>
    <xf numFmtId="0" fontId="22" fillId="6" borderId="0" xfId="4" applyFont="1" applyFill="1" applyAlignment="1"/>
    <xf numFmtId="0" fontId="7" fillId="0" borderId="31" xfId="2" applyFont="1" applyBorder="1" applyAlignment="1" applyProtection="1">
      <alignment vertical="center"/>
      <protection locked="0"/>
    </xf>
    <xf numFmtId="0" fontId="10" fillId="0" borderId="0" xfId="2" applyFont="1" applyAlignment="1">
      <alignment vertical="center"/>
    </xf>
    <xf numFmtId="0" fontId="10" fillId="0" borderId="43" xfId="2" applyFont="1" applyBorder="1" applyAlignment="1">
      <alignment vertical="center"/>
    </xf>
    <xf numFmtId="0" fontId="15" fillId="6" borderId="0" xfId="6" applyFont="1" applyFill="1" applyAlignment="1">
      <alignment horizontal="left" vertical="center" wrapText="1" indent="2"/>
    </xf>
    <xf numFmtId="0" fontId="6" fillId="6" borderId="0" xfId="6" applyFont="1" applyFill="1" applyAlignment="1">
      <alignment horizontal="left" vertical="center" wrapText="1" indent="2"/>
    </xf>
    <xf numFmtId="0" fontId="15" fillId="6" borderId="0" xfId="2" applyFont="1" applyFill="1" applyAlignment="1">
      <alignment horizontal="left" vertical="center" indent="1"/>
    </xf>
    <xf numFmtId="0" fontId="44" fillId="6" borderId="0" xfId="6" applyFont="1" applyFill="1" applyAlignment="1">
      <alignment vertical="center"/>
    </xf>
    <xf numFmtId="0" fontId="46" fillId="6" borderId="0" xfId="6" applyFont="1" applyFill="1" applyAlignment="1">
      <alignment vertical="center" wrapText="1"/>
    </xf>
    <xf numFmtId="0" fontId="10" fillId="0" borderId="31" xfId="2" applyFont="1" applyBorder="1" applyAlignment="1">
      <alignment vertical="center"/>
    </xf>
    <xf numFmtId="0" fontId="6" fillId="2" borderId="15" xfId="2" applyFont="1" applyFill="1" applyBorder="1" applyAlignment="1">
      <alignment horizontal="left" vertical="center" wrapText="1"/>
    </xf>
    <xf numFmtId="0" fontId="47" fillId="0" borderId="17" xfId="0" applyFont="1" applyBorder="1" applyAlignment="1">
      <alignment horizontal="left" vertical="center" wrapText="1"/>
    </xf>
    <xf numFmtId="0" fontId="47" fillId="0" borderId="18" xfId="0" applyFont="1" applyBorder="1" applyAlignment="1">
      <alignment horizontal="left" vertical="center" wrapText="1"/>
    </xf>
    <xf numFmtId="0" fontId="47" fillId="0" borderId="23" xfId="0" applyFont="1" applyBorder="1" applyAlignment="1">
      <alignment horizontal="left" vertical="center"/>
    </xf>
    <xf numFmtId="0" fontId="14" fillId="0" borderId="14" xfId="2" applyFont="1" applyBorder="1" applyAlignment="1">
      <alignment horizontal="left" vertical="center" wrapText="1"/>
    </xf>
    <xf numFmtId="0" fontId="42" fillId="0" borderId="16" xfId="0" applyFont="1" applyBorder="1" applyAlignment="1">
      <alignment horizontal="left" vertical="center" wrapText="1"/>
    </xf>
    <xf numFmtId="0" fontId="42" fillId="0" borderId="13" xfId="0" applyFont="1" applyBorder="1" applyAlignment="1">
      <alignment horizontal="left" vertical="center" wrapText="1"/>
    </xf>
    <xf numFmtId="0" fontId="6" fillId="2" borderId="15" xfId="2" applyFont="1" applyFill="1" applyBorder="1" applyAlignment="1">
      <alignment horizontal="left" vertical="top" wrapText="1"/>
    </xf>
    <xf numFmtId="0" fontId="47" fillId="0" borderId="17" xfId="0" applyFont="1" applyBorder="1" applyAlignment="1">
      <alignment horizontal="left" vertical="top" wrapText="1"/>
    </xf>
    <xf numFmtId="0" fontId="47" fillId="0" borderId="18" xfId="0" applyFont="1" applyBorder="1" applyAlignment="1">
      <alignment horizontal="left" vertical="top" wrapText="1"/>
    </xf>
    <xf numFmtId="0" fontId="42" fillId="0" borderId="9" xfId="0" applyFont="1" applyBorder="1" applyAlignment="1">
      <alignment horizontal="left" vertical="center" wrapText="1"/>
    </xf>
    <xf numFmtId="0" fontId="47" fillId="6" borderId="0" xfId="0" applyFont="1" applyFill="1" applyAlignment="1"/>
    <xf numFmtId="0" fontId="6" fillId="6" borderId="0" xfId="0" applyFont="1" applyFill="1" applyAlignment="1"/>
    <xf numFmtId="0" fontId="15" fillId="0" borderId="0" xfId="2" applyFont="1" applyAlignment="1">
      <alignment horizontal="center" vertical="center"/>
    </xf>
    <xf numFmtId="166" fontId="6" fillId="0" borderId="0" xfId="5" applyNumberFormat="1" applyFont="1" applyAlignment="1">
      <alignment horizontal="left" vertical="center"/>
    </xf>
    <xf numFmtId="0" fontId="43" fillId="0" borderId="0" xfId="6" applyFont="1" applyAlignment="1"/>
  </cellXfs>
  <cellStyles count="9">
    <cellStyle name="Comma" xfId="8" builtinId="3"/>
    <cellStyle name="Comma 2" xfId="5" xr:uid="{923C7066-520C-8C43-AD25-BFFF7B055492}"/>
    <cellStyle name="Explanatory Text 2" xfId="7" xr:uid="{E58E5BF5-7433-224B-9B9D-316B1A46777F}"/>
    <cellStyle name="Hyperlink" xfId="1" builtinId="8"/>
    <cellStyle name="Hyperlink 2" xfId="3" xr:uid="{EC28C496-14A9-F64F-A2F0-23D2D17EB992}"/>
    <cellStyle name="Hyperlink 3" xfId="4" xr:uid="{838F9D14-C41A-4842-92F6-1FA604AE2F68}"/>
    <cellStyle name="Normal" xfId="0" builtinId="0"/>
    <cellStyle name="Normal 2" xfId="2" xr:uid="{6BA602D6-A6C6-F340-A2F4-9BA3F81DC569}"/>
    <cellStyle name="Normal 3" xfId="6" xr:uid="{21234156-CF00-AD4A-9586-0915107E01AD}"/>
  </cellStyles>
  <dxfs count="65">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numFmt numFmtId="166" formatCode="_ * #,##0_ ;_ * \-#,##0_ ;_ * &quot;-&quot;??_ ;_ @_ "/>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b val="0"/>
        <i val="0"/>
        <strike val="0"/>
        <condense val="0"/>
        <extend val="0"/>
        <outline val="0"/>
        <shadow val="0"/>
        <u val="none"/>
        <vertAlign val="baseline"/>
        <sz val="11"/>
        <color theme="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i/>
        <strike val="0"/>
        <outline val="0"/>
        <shadow val="0"/>
        <u val="none"/>
        <vertAlign val="baseline"/>
        <sz val="11"/>
        <color theme="1"/>
        <name val="Franklin Gothic Book"/>
        <family val="2"/>
        <scheme val="none"/>
      </font>
    </dxf>
    <dxf>
      <font>
        <i/>
        <strike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family val="2"/>
        <scheme val="none"/>
      </font>
    </dxf>
    <dxf>
      <font>
        <strike val="0"/>
        <outline val="0"/>
        <shadow val="0"/>
        <u val="none"/>
        <vertAlign val="baseline"/>
        <sz val="11"/>
        <color theme="1"/>
        <name val="Franklin Gothic Book"/>
        <family val="2"/>
        <scheme val="none"/>
      </font>
    </dxf>
    <dxf>
      <font>
        <strike val="0"/>
        <outline val="0"/>
        <shadow val="0"/>
        <u val="none"/>
        <vertAlign val="baseline"/>
        <sz val="11"/>
        <color theme="1"/>
        <name val="Franklin Gothic Book"/>
        <family val="2"/>
        <scheme val="none"/>
      </font>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family val="2"/>
        <scheme val="none"/>
      </font>
    </dxf>
    <dxf>
      <font>
        <strike val="0"/>
        <outline val="0"/>
        <shadow val="0"/>
        <u val="none"/>
        <vertAlign val="baseline"/>
        <sz val="11"/>
        <color theme="1"/>
        <name val="Franklin Gothic Book"/>
        <family val="2"/>
        <scheme val="none"/>
      </font>
    </dxf>
    <dxf>
      <font>
        <strike val="0"/>
        <outline val="0"/>
        <shadow val="0"/>
        <vertAlign val="baseline"/>
        <sz val="11"/>
        <name val="Franklin Gothic Book"/>
        <family val="2"/>
        <scheme val="none"/>
      </font>
    </dxf>
    <dxf>
      <border outline="0">
        <top style="medium">
          <color indexed="64"/>
        </top>
      </border>
    </dxf>
    <dxf>
      <font>
        <strike val="0"/>
        <outline val="0"/>
        <shadow val="0"/>
        <vertAlign val="baseline"/>
        <sz val="11"/>
        <name val="Franklin Gothic Book"/>
        <family val="2"/>
        <scheme val="none"/>
      </font>
    </dxf>
    <dxf>
      <font>
        <b val="0"/>
        <i val="0"/>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numFmt numFmtId="165" formatCode="_ * #,##0.00_ ;_ * \-#,##0.00_ ;_ * &quot;-&quot;??_ ;_ @_ "/>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family val="2"/>
        <scheme val="none"/>
      </font>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family val="2"/>
        <scheme val="none"/>
      </font>
      <fill>
        <patternFill patternType="none">
          <fgColor indexed="64"/>
          <bgColor auto="1"/>
        </patternFill>
      </fill>
    </dxf>
    <dxf>
      <border outline="0">
        <top style="medium">
          <color indexed="64"/>
        </top>
      </border>
    </dxf>
    <dxf>
      <font>
        <strike val="0"/>
        <outline val="0"/>
        <shadow val="0"/>
        <vertAlign val="baseline"/>
        <sz val="11"/>
        <name val="Franklin Gothic Book"/>
        <family val="2"/>
        <scheme val="none"/>
      </font>
    </dxf>
    <dxf>
      <font>
        <b val="0"/>
        <i val="0"/>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numFmt numFmtId="166" formatCode="_ * #,##0_ ;_ * \-#,##0_ ;_ * &quot;-&quot;??_ ;_ @_ "/>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numFmt numFmtId="166" formatCode="_ * #,##0_ ;_ * \-#,##0_ ;_ * &quot;-&quot;??_ ;_ @_ "/>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numFmt numFmtId="166"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numFmt numFmtId="166"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family val="2"/>
        <scheme val="none"/>
      </font>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family val="2"/>
        <scheme val="none"/>
      </font>
    </dxf>
    <dxf>
      <border outline="0">
        <top style="medium">
          <color indexed="64"/>
        </top>
      </border>
    </dxf>
    <dxf>
      <font>
        <strike val="0"/>
        <outline val="0"/>
        <shadow val="0"/>
        <vertAlign val="baseline"/>
        <sz val="11"/>
        <name val="Franklin Gothic Book"/>
        <family val="2"/>
        <scheme val="none"/>
      </font>
    </dxf>
    <dxf>
      <font>
        <b val="0"/>
        <i val="0"/>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border>
        <bottom style="thin">
          <color rgb="FF188FBB"/>
        </bottom>
      </border>
    </dxf>
    <dxf>
      <fill>
        <patternFill patternType="solid">
          <bgColor theme="2"/>
        </patternFill>
      </fill>
      <border>
        <bottom style="thin">
          <color rgb="FF188FBB"/>
        </bottom>
      </border>
    </dxf>
    <dxf>
      <font>
        <b/>
        <i val="0"/>
        <color theme="0"/>
      </font>
      <fill>
        <patternFill>
          <bgColor rgb="FF165B89"/>
        </patternFill>
      </fill>
      <border>
        <top style="thick">
          <color auto="1"/>
        </top>
        <bottom style="medium">
          <color rgb="FF188FBB"/>
        </bottom>
      </border>
    </dxf>
  </dxfs>
  <tableStyles count="1" defaultTableStyle="TableStyleMedium2" defaultPivotStyle="PivotStyleLight16">
    <tableStyle name="EITI Table" pivot="0" count="3" xr9:uid="{75225649-1FD3-452E-B344-3C5F7BA5401C}">
      <tableStyleElement type="headerRow" dxfId="64"/>
      <tableStyleElement type="firstRowStripe" dxfId="63"/>
      <tableStyleElement type="secondRowStripe" dxfId="62"/>
    </tableStyle>
  </tableStyles>
  <colors>
    <mruColors>
      <color rgb="FFFF7F0E"/>
      <color rgb="FFF7A516"/>
      <color rgb="FFFF7700"/>
      <color rgb="FFFF79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haredStrings" Target="sharedString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1736679</xdr:colOff>
      <xdr:row>5</xdr:row>
      <xdr:rowOff>35615</xdr:rowOff>
    </xdr:to>
    <xdr:pic>
      <xdr:nvPicPr>
        <xdr:cNvPr id="2" name="Picture 1" descr="https://eiti.org/sites/default/files/styles/img-narrow/public/inline/logo_gradient_-_under.png?itok=F8fw0Tyz">
          <a:extLst>
            <a:ext uri="{FF2B5EF4-FFF2-40B4-BE49-F238E27FC236}">
              <a16:creationId xmlns:a16="http://schemas.microsoft.com/office/drawing/2014/main" id="{AA1D8EAF-9C9C-074F-A03B-F5FDC9585C01}"/>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48" t="7983" b="5883"/>
        <a:stretch/>
      </xdr:blipFill>
      <xdr:spPr bwMode="auto">
        <a:xfrm>
          <a:off x="304800" y="0"/>
          <a:ext cx="1736679" cy="9373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7</xdr:row>
      <xdr:rowOff>0</xdr:rowOff>
    </xdr:from>
    <xdr:to>
      <xdr:col>7</xdr:col>
      <xdr:colOff>0</xdr:colOff>
      <xdr:row>8</xdr:row>
      <xdr:rowOff>568</xdr:rowOff>
    </xdr:to>
    <xdr:grpSp>
      <xdr:nvGrpSpPr>
        <xdr:cNvPr id="3" name="Group 2">
          <a:extLst>
            <a:ext uri="{FF2B5EF4-FFF2-40B4-BE49-F238E27FC236}">
              <a16:creationId xmlns:a16="http://schemas.microsoft.com/office/drawing/2014/main" id="{4755E0EC-DD37-B145-A419-739A32226850}"/>
            </a:ext>
          </a:extLst>
        </xdr:cNvPr>
        <xdr:cNvGrpSpPr>
          <a:grpSpLocks/>
        </xdr:cNvGrpSpPr>
      </xdr:nvGrpSpPr>
      <xdr:grpSpPr bwMode="auto">
        <a:xfrm>
          <a:off x="304800" y="1104900"/>
          <a:ext cx="14382750" cy="48193"/>
          <a:chOff x="1134" y="1904"/>
          <a:chExt cx="9546" cy="181"/>
        </a:xfrm>
      </xdr:grpSpPr>
      <xdr:sp macro="" textlink="">
        <xdr:nvSpPr>
          <xdr:cNvPr id="4" name="Rectangle 3">
            <a:extLst>
              <a:ext uri="{FF2B5EF4-FFF2-40B4-BE49-F238E27FC236}">
                <a16:creationId xmlns:a16="http://schemas.microsoft.com/office/drawing/2014/main" id="{8B39DAD8-A429-C646-B377-E0315B2757FE}"/>
              </a:ext>
            </a:extLst>
          </xdr:cNvPr>
          <xdr:cNvSpPr>
            <a:spLocks/>
          </xdr:cNvSpPr>
        </xdr:nvSpPr>
        <xdr:spPr bwMode="auto">
          <a:xfrm>
            <a:off x="1134" y="1904"/>
            <a:ext cx="3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5" name="Rectangle 4">
            <a:extLst>
              <a:ext uri="{FF2B5EF4-FFF2-40B4-BE49-F238E27FC236}">
                <a16:creationId xmlns:a16="http://schemas.microsoft.com/office/drawing/2014/main" id="{A756E22C-373B-7A43-B8C3-272B3F02AB90}"/>
              </a:ext>
            </a:extLst>
          </xdr:cNvPr>
          <xdr:cNvSpPr>
            <a:spLocks/>
          </xdr:cNvSpPr>
        </xdr:nvSpPr>
        <xdr:spPr bwMode="auto">
          <a:xfrm>
            <a:off x="1564" y="1904"/>
            <a:ext cx="1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6" name="Rectangle 5">
            <a:extLst>
              <a:ext uri="{FF2B5EF4-FFF2-40B4-BE49-F238E27FC236}">
                <a16:creationId xmlns:a16="http://schemas.microsoft.com/office/drawing/2014/main" id="{54C5A559-A0CB-A14C-BBC7-367F9BB2751E}"/>
              </a:ext>
            </a:extLst>
          </xdr:cNvPr>
          <xdr:cNvSpPr>
            <a:spLocks/>
          </xdr:cNvSpPr>
        </xdr:nvSpPr>
        <xdr:spPr bwMode="auto">
          <a:xfrm>
            <a:off x="1682" y="1904"/>
            <a:ext cx="213"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7" name="Rectangle 6">
            <a:extLst>
              <a:ext uri="{FF2B5EF4-FFF2-40B4-BE49-F238E27FC236}">
                <a16:creationId xmlns:a16="http://schemas.microsoft.com/office/drawing/2014/main" id="{D6ED7CC0-3AF2-2A4C-A7AF-9950514FE2E9}"/>
              </a:ext>
            </a:extLst>
          </xdr:cNvPr>
          <xdr:cNvSpPr>
            <a:spLocks/>
          </xdr:cNvSpPr>
        </xdr:nvSpPr>
        <xdr:spPr bwMode="auto">
          <a:xfrm>
            <a:off x="1449" y="1904"/>
            <a:ext cx="121"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8" name="Rectangle 7">
            <a:extLst>
              <a:ext uri="{FF2B5EF4-FFF2-40B4-BE49-F238E27FC236}">
                <a16:creationId xmlns:a16="http://schemas.microsoft.com/office/drawing/2014/main" id="{8EA79237-2D6D-4C42-88D0-C9E81EAE1D92}"/>
              </a:ext>
            </a:extLst>
          </xdr:cNvPr>
          <xdr:cNvSpPr>
            <a:spLocks/>
          </xdr:cNvSpPr>
        </xdr:nvSpPr>
        <xdr:spPr bwMode="auto">
          <a:xfrm>
            <a:off x="2006" y="1904"/>
            <a:ext cx="220"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9" name="Rectangle 8">
            <a:extLst>
              <a:ext uri="{FF2B5EF4-FFF2-40B4-BE49-F238E27FC236}">
                <a16:creationId xmlns:a16="http://schemas.microsoft.com/office/drawing/2014/main" id="{3C672138-AD6A-8141-9FFF-3E70297417C4}"/>
              </a:ext>
            </a:extLst>
          </xdr:cNvPr>
          <xdr:cNvSpPr>
            <a:spLocks/>
          </xdr:cNvSpPr>
        </xdr:nvSpPr>
        <xdr:spPr bwMode="auto">
          <a:xfrm>
            <a:off x="1797" y="1904"/>
            <a:ext cx="310"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0" name="Rectangle 9">
            <a:extLst>
              <a:ext uri="{FF2B5EF4-FFF2-40B4-BE49-F238E27FC236}">
                <a16:creationId xmlns:a16="http://schemas.microsoft.com/office/drawing/2014/main" id="{37F88558-0A11-E844-B9E2-2B37CF2DF12C}"/>
              </a:ext>
            </a:extLst>
          </xdr:cNvPr>
          <xdr:cNvSpPr>
            <a:spLocks/>
          </xdr:cNvSpPr>
        </xdr:nvSpPr>
        <xdr:spPr bwMode="auto">
          <a:xfrm>
            <a:off x="2331" y="1904"/>
            <a:ext cx="8349"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1" name="Rectangle 10">
            <a:extLst>
              <a:ext uri="{FF2B5EF4-FFF2-40B4-BE49-F238E27FC236}">
                <a16:creationId xmlns:a16="http://schemas.microsoft.com/office/drawing/2014/main" id="{1CADB603-8A75-554F-8637-71EDF37CB22F}"/>
              </a:ext>
            </a:extLst>
          </xdr:cNvPr>
          <xdr:cNvSpPr>
            <a:spLocks/>
          </xdr:cNvSpPr>
        </xdr:nvSpPr>
        <xdr:spPr bwMode="auto">
          <a:xfrm>
            <a:off x="2226" y="1909"/>
            <a:ext cx="108" cy="176"/>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14</xdr:col>
      <xdr:colOff>0</xdr:colOff>
      <xdr:row>0</xdr:row>
      <xdr:rowOff>0</xdr:rowOff>
    </xdr:to>
    <xdr:grpSp>
      <xdr:nvGrpSpPr>
        <xdr:cNvPr id="2" name="Group 1">
          <a:extLst>
            <a:ext uri="{FF2B5EF4-FFF2-40B4-BE49-F238E27FC236}">
              <a16:creationId xmlns:a16="http://schemas.microsoft.com/office/drawing/2014/main" id="{50CAFCD6-CF9F-6D45-97D7-CFBFF78A0120}"/>
            </a:ext>
          </a:extLst>
        </xdr:cNvPr>
        <xdr:cNvGrpSpPr>
          <a:grpSpLocks/>
        </xdr:cNvGrpSpPr>
      </xdr:nvGrpSpPr>
      <xdr:grpSpPr bwMode="auto">
        <a:xfrm>
          <a:off x="190500" y="0"/>
          <a:ext cx="21135975" cy="0"/>
          <a:chOff x="1133" y="1230"/>
          <a:chExt cx="8460" cy="208"/>
        </a:xfrm>
      </xdr:grpSpPr>
      <xdr:sp macro="" textlink="">
        <xdr:nvSpPr>
          <xdr:cNvPr id="3" name="Rektangel 2">
            <a:extLst>
              <a:ext uri="{FF2B5EF4-FFF2-40B4-BE49-F238E27FC236}">
                <a16:creationId xmlns:a16="http://schemas.microsoft.com/office/drawing/2014/main" id="{01DA8175-9957-EA49-8F67-D6B8AA0A5D3B}"/>
              </a:ext>
            </a:extLst>
          </xdr:cNvPr>
          <xdr:cNvSpPr>
            <a:spLocks noChangeArrowheads="1"/>
          </xdr:cNvSpPr>
        </xdr:nvSpPr>
        <xdr:spPr bwMode="auto">
          <a:xfrm>
            <a:off x="1133" y="1230"/>
            <a:ext cx="8460" cy="208"/>
          </a:xfrm>
          <a:prstGeom prst="rect">
            <a:avLst/>
          </a:prstGeom>
          <a:solidFill>
            <a:srgbClr val="0076AF"/>
          </a:solidFill>
          <a:ln>
            <a:noFill/>
          </a:ln>
          <a:extLst>
            <a:ext uri="{91240B29-F687-4f45-9708-019B960494DF}"/>
          </a:extLst>
        </xdr:spPr>
        <xdr:txBody>
          <a:bodyPr rot="0" vert="horz" wrap="square" lIns="91440" tIns="45720" rIns="91440" bIns="45720" anchor="ctr" anchorCtr="0" upright="1">
            <a:noAutofit/>
          </a:bodyPr>
          <a:lstStyle/>
          <a:p>
            <a:endParaRPr lang="en-GB"/>
          </a:p>
        </xdr:txBody>
      </xdr:sp>
      <xdr:sp macro="" textlink="">
        <xdr:nvSpPr>
          <xdr:cNvPr id="4" name="Rektangel 3">
            <a:extLst>
              <a:ext uri="{FF2B5EF4-FFF2-40B4-BE49-F238E27FC236}">
                <a16:creationId xmlns:a16="http://schemas.microsoft.com/office/drawing/2014/main" id="{D3367F73-4D6E-4848-92D0-22D214055E01}"/>
              </a:ext>
            </a:extLst>
          </xdr:cNvPr>
          <xdr:cNvSpPr>
            <a:spLocks noChangeArrowheads="1"/>
          </xdr:cNvSpPr>
        </xdr:nvSpPr>
        <xdr:spPr bwMode="auto">
          <a:xfrm>
            <a:off x="2298" y="1230"/>
            <a:ext cx="750" cy="208"/>
          </a:xfrm>
          <a:prstGeom prst="rect">
            <a:avLst/>
          </a:prstGeom>
          <a:solidFill>
            <a:srgbClr val="56ADD6"/>
          </a:solidFill>
          <a:ln>
            <a:noFill/>
          </a:ln>
          <a:extLst>
            <a:ext uri="{91240B29-F687-4f45-9708-019B960494DF}"/>
          </a:extLst>
        </xdr:spPr>
        <xdr:txBody>
          <a:bodyPr rot="0" vert="horz" wrap="square" lIns="91440" tIns="45720" rIns="91440" bIns="45720" anchor="ctr" anchorCtr="0" upright="1">
            <a:noAutofit/>
          </a:bodyPr>
          <a:lstStyle/>
          <a:p>
            <a:endParaRPr lang="en-GB"/>
          </a:p>
        </xdr:txBody>
      </xdr:sp>
    </xdr:grpSp>
    <xdr:clientData/>
  </xdr:twoCellAnchor>
  <xdr:twoCellAnchor editAs="oneCell">
    <xdr:from>
      <xdr:col>12</xdr:col>
      <xdr:colOff>8965</xdr:colOff>
      <xdr:row>28</xdr:row>
      <xdr:rowOff>212910</xdr:rowOff>
    </xdr:from>
    <xdr:to>
      <xdr:col>13</xdr:col>
      <xdr:colOff>5600699</xdr:colOff>
      <xdr:row>70</xdr:row>
      <xdr:rowOff>180120</xdr:rowOff>
    </xdr:to>
    <xdr:pic>
      <xdr:nvPicPr>
        <xdr:cNvPr id="5" name="Picture 4">
          <a:extLst>
            <a:ext uri="{FF2B5EF4-FFF2-40B4-BE49-F238E27FC236}">
              <a16:creationId xmlns:a16="http://schemas.microsoft.com/office/drawing/2014/main" id="{D08028D7-DB6E-7A4C-9748-FBF8D2B1AF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80465" y="4518210"/>
          <a:ext cx="7077635" cy="7790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xtractives.sharepoint.com/Users/alexgordy/Downloads/en_eiti_summary_data_template_2.0_1%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xtractives.sharepoint.com/Users/alexgordy/Downloads/en_eiti_summary_data_template_2.0_1.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Users/lusinetovmasyan/Desktop/Users/lianaavagyan/Library/Containers/com.microsoft.Excel/Data/Documents/C:/Users/lilit.arabajyan/Documents/CLIENTS/EITI/2019/EITI%20Report/For%20Int%20Secretariat/2019_Armenia%20Summary%20data_GV.xlsx?4A13A981" TargetMode="External"/><Relationship Id="rId1" Type="http://schemas.openxmlformats.org/officeDocument/2006/relationships/externalLinkPath" Target="file:///\\4A13A981\2019_Armenia%20Summary%20data_GV.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usinetovmasyan/Desktop/VALIDATION%202023/Summary%20data/2021%20Armenia%20Summary%20data%20E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en_eiti_summary_data_template_2"/>
    </sheetNames>
    <sheetDataSet>
      <sheetData sheetId="0" refreshError="1">
        <row r="4">
          <cell r="G4" t="str">
            <v>YYYY-MM-DD</v>
          </cell>
        </row>
      </sheetData>
      <sheetData sheetId="1" refreshError="1">
        <row r="44">
          <cell r="E44" t="str">
            <v>XXX</v>
          </cell>
        </row>
      </sheetData>
      <sheetData sheetId="2" refreshError="1"/>
      <sheetData sheetId="3" refreshError="1"/>
      <sheetData sheetId="4" refreshError="1"/>
      <sheetData sheetId="5" refreshError="1"/>
      <sheetData sheetId="6" refreshError="1">
        <row r="4">
          <cell r="I4" t="str">
            <v>Yes</v>
          </cell>
        </row>
        <row r="5">
          <cell r="I5" t="str">
            <v>Partially</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en_eiti_summary_data_template_2"/>
    </sheetNames>
    <sheetDataSet>
      <sheetData sheetId="0" refreshError="1"/>
      <sheetData sheetId="1" refreshError="1"/>
      <sheetData sheetId="2" refreshError="1"/>
      <sheetData sheetId="3" refreshError="1"/>
      <sheetData sheetId="4" refreshError="1"/>
      <sheetData sheetId="5" refreshError="1"/>
      <sheetData sheetId="6" refreshError="1">
        <row r="4">
          <cell r="K4" t="str">
            <v>Yes, systematically disclosed</v>
          </cell>
        </row>
        <row r="5">
          <cell r="K5" t="str">
            <v>Yes, through EITI reporting</v>
          </cell>
        </row>
        <row r="6">
          <cell r="K6" t="str">
            <v>Not applicable</v>
          </cell>
        </row>
      </sheetData>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UPSLIDE_UndoFormatting"/>
      <sheetName val="UPSLIDE_Undo"/>
      <sheetName val="Lists"/>
      <sheetName val="2021 Armenia Summary data EN"/>
    </sheetNames>
    <sheetDataSet>
      <sheetData sheetId="0"/>
      <sheetData sheetId="1"/>
      <sheetData sheetId="2"/>
      <sheetData sheetId="3">
        <row r="38">
          <cell r="E38" t="str">
            <v>Molybdenum (2613)</v>
          </cell>
        </row>
      </sheetData>
      <sheetData sheetId="4"/>
      <sheetData sheetId="5"/>
      <sheetData sheetId="6"/>
      <sheetData sheetId="7"/>
      <sheetData sheetId="8"/>
      <sheetData sheetId="9" refreshError="1"/>
    </sheetDataSet>
  </externalBook>
</externalLink>
</file>

<file path=xl/persons/person.xml><?xml version="1.0" encoding="utf-8"?>
<personList xmlns="http://schemas.microsoft.com/office/spreadsheetml/2018/threadedcomments" xmlns:x="http://schemas.openxmlformats.org/spreadsheetml/2006/main">
  <person displayName="Alex Gordy" id="{DC87A0AB-DA26-4667-875D-861565CBD603}" userId="AGordy@eiti.org" providerId="PeoplePicker"/>
  <person displayName="Natalia Berezyuk" id="{4426C410-788B-4FE5-95F5-8CE1CF114A88}" userId="Natalia Berezyuk" providerId="Non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158EDDA-71E7-D447-B717-F8CA943ABC15}" name="Companies" displayName="Companies" ref="B23:K34" totalsRowShown="0" headerRowDxfId="61" dataDxfId="60" tableBorderDxfId="59" headerRowCellStyle="Normal 2">
  <autoFilter ref="B23:K34" xr:uid="{29A02D02-B15A-4451-BC82-381511A5580C}"/>
  <tableColumns count="10">
    <tableColumn id="1" xr3:uid="{A31FD142-8561-0741-BC80-32059FBE23EA}" name="Full company name" dataDxfId="58"/>
    <tableColumn id="7" xr3:uid="{C6C61FFC-FB45-2747-8750-F2CAC9628B25}" name="Company type" dataDxfId="57" dataCellStyle="Normal 2"/>
    <tableColumn id="2" xr3:uid="{F3989A15-2A95-9648-9EC7-F574738DCF1E}" name="Company ID number" dataDxfId="56"/>
    <tableColumn id="5" xr3:uid="{DF04E1E9-F7E0-1643-AE30-80E5EB4AF1B6}" name="Sector" dataDxfId="55" dataCellStyle="Normal 2"/>
    <tableColumn id="3" xr3:uid="{32D7EDCF-7F18-0F43-BEAA-AAE714DC8152}" name="Commodities (comma-separated)" dataDxfId="54" dataCellStyle="Normal 2"/>
    <tableColumn id="4" xr3:uid="{B4D61CDB-57E1-8E4F-8EF8-DDD94514783B}" name="Stock exchange listing or company website " dataDxfId="53"/>
    <tableColumn id="8" xr3:uid="{71E9BE69-1308-D942-B9D8-285BC15E33F3}" name="Audited financial statement (or balance sheet, cash flows, profit/loss statement if unavailable)" dataDxfId="52"/>
    <tableColumn id="9" xr3:uid="{2A981908-E097-421B-A6AA-3AC797FF2985}" name="Submitted reporting templates?" dataDxfId="51" dataCellStyle="Normal 2"/>
    <tableColumn id="10" xr3:uid="{B65FFEFF-7B5B-46BA-9324-08A036ABA3B3}" name="Adhered to MSG's quality assurances?" dataDxfId="50" dataCellStyle="Normal 2"/>
    <tableColumn id="6" xr3:uid="{291758C1-5438-0048-BF4A-CF7B98001044}" name="Payments to Governments Report" dataDxfId="49">
      <calculatedColumnFormula>SUMIF(Table10[Company],Companies[[#This Row],[Full company name]],Table10[Revenue value])</calculatedColumnFormula>
    </tableColumn>
  </tableColumns>
  <tableStyleInfo name="EITI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E8DA15F-CE93-A649-843D-7CEDD49E791D}" name="Government_agencies" displayName="Government_agencies" ref="B14:G17" totalsRowShown="0" headerRowDxfId="48" dataDxfId="47" tableBorderDxfId="46" headerRowCellStyle="Normal 2">
  <autoFilter ref="B14:G17" xr:uid="{A8B4B39C-0D0F-4818-88C8-91C925EC55AF}"/>
  <tableColumns count="6">
    <tableColumn id="1" xr3:uid="{674D2220-BA65-2E4E-9BC2-0EDB878A71FC}" name="Full name of agency" dataDxfId="45"/>
    <tableColumn id="4" xr3:uid="{FA759A2A-79C0-D240-890C-DADA291BFE12}" name="Agency type" dataDxfId="44" dataCellStyle="Normal 2"/>
    <tableColumn id="2" xr3:uid="{0FF81503-4D76-114D-AA09-2B0D6F80E485}" name="ID number (if applicable)" dataDxfId="43"/>
    <tableColumn id="5" xr3:uid="{186FB3E1-73EF-4DCA-8AD0-093839E36D3D}" name="Submitted reporting templates?" dataDxfId="42" dataCellStyle="Normal 2"/>
    <tableColumn id="6" xr3:uid="{59D3C8E5-42D6-4220-89CF-19592188BB3D}" name="Adhered to MSG's quality assurances?" dataDxfId="41" dataCellStyle="Normal 2"/>
    <tableColumn id="3" xr3:uid="{531D6019-25A3-8C4F-BE8A-969A975024D5}" name="Total reported" dataDxfId="40" dataCellStyle="Comma 2">
      <calculatedColumnFormula>SUMIF([4]!Government_revenues_table[Government entity],[4]!Government_agencies[[#This Row],[Full name of agency]],[4]!Government_revenues_table[Revenue value])</calculatedColumnFormula>
    </tableColumn>
  </tableColumns>
  <tableStyleInfo name="EITI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BE35322-746C-4641-8924-6FEE2C6F0FD0}" name="Companies15" displayName="Companies15" ref="B37:J69" totalsRowShown="0" headerRowDxfId="39" dataDxfId="38" tableBorderDxfId="37" headerRowCellStyle="Normal 2">
  <autoFilter ref="B37:J69" xr:uid="{BB4EE31E-36E6-444B-8B65-954004E3DCB7}"/>
  <tableColumns count="9">
    <tableColumn id="1" xr3:uid="{CBD6242D-D0A6-D449-A3A1-9792D7313E45}" name="Full project name" dataDxfId="36"/>
    <tableColumn id="2" xr3:uid="{14B95186-5E09-AE4A-8C7F-4924D79B8C4B}" name="Legal agreement reference number(s): contract, licence, lease, concession, …" dataDxfId="35"/>
    <tableColumn id="3" xr3:uid="{106EE25D-B94D-8A41-9475-F72526E117FA}" name="Affiliated companies, start with Operator" dataDxfId="34"/>
    <tableColumn id="5" xr3:uid="{7DF2E0F0-7285-594F-8190-697E6ECB67D1}" name="Commodities (one commodity/row)" dataDxfId="33" dataCellStyle="Normal 2"/>
    <tableColumn id="6" xr3:uid="{D2026E58-606A-C843-99F3-CDD278CD7EFF}" name="Status" dataDxfId="32"/>
    <tableColumn id="7" xr3:uid="{13486B90-91D2-AD4D-B3C9-04294DE70C3A}" name="Production (volume)" dataDxfId="31"/>
    <tableColumn id="8" xr3:uid="{584403E5-3E1C-6848-9EBA-08B95DC4A835}" name="Unit" dataDxfId="30"/>
    <tableColumn id="9" xr3:uid="{93A905D0-31E2-9E48-BE81-ADABB6F28E0A}" name="Production (value)" dataDxfId="29" dataCellStyle="Normal 2"/>
    <tableColumn id="10" xr3:uid="{F76AC173-4D83-B348-A471-62207845B859}" name="Currency" dataDxfId="28"/>
  </tableColumns>
  <tableStyleInfo name="EITI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6AB0F3A-D878-2147-97EF-2F065F1921A0}" name="Government_revenues_table" displayName="Government_revenues_table" ref="B21:K48" totalsRowShown="0" headerRowDxfId="27" dataDxfId="26">
  <autoFilter ref="B21:K48" xr:uid="{00000000-0009-0000-0100-000006000000}"/>
  <tableColumns count="10">
    <tableColumn id="8" xr3:uid="{A85340DF-4F5B-BF4F-BDFD-9014CD28AC4B}" name="GFS Level 1" dataDxfId="25">
      <calculatedColumnFormula>IFERROR(VLOOKUP(Government_revenues_table[[#This Row],[GFS Classification]],[1]!Table6_GFS_codes_classification[#Data],COLUMNS($F:F)+3,FALSE),"Do not enter data")</calculatedColumnFormula>
    </tableColumn>
    <tableColumn id="9" xr3:uid="{4E5A5671-151E-6847-9460-7C6E88BEF15C}" name="GFS Level 2" dataDxfId="24">
      <calculatedColumnFormula>IFERROR(VLOOKUP(Government_revenues_table[[#This Row],[GFS Classification]],[1]!Table6_GFS_codes_classification[#Data],COLUMNS($F:G)+3,FALSE),"Do not enter data")</calculatedColumnFormula>
    </tableColumn>
    <tableColumn id="10" xr3:uid="{ADD046D1-71CD-3B48-BEDB-22982D525DF8}" name="GFS Level 3" dataDxfId="23">
      <calculatedColumnFormula>IFERROR(VLOOKUP(Government_revenues_table[[#This Row],[GFS Classification]],[1]!Table6_GFS_codes_classification[#Data],COLUMNS($F:H)+3,FALSE),"Do not enter data")</calculatedColumnFormula>
    </tableColumn>
    <tableColumn id="7" xr3:uid="{57E8F10A-36E3-1548-9B82-F8551071C286}" name="GFS Level 4" dataDxfId="22">
      <calculatedColumnFormula>IFERROR(VLOOKUP(Government_revenues_table[[#This Row],[GFS Classification]],[1]!Table6_GFS_codes_classification[#Data],COLUMNS($F:I)+3,FALSE),"Do not enter data")</calculatedColumnFormula>
    </tableColumn>
    <tableColumn id="1" xr3:uid="{8569EE08-54B2-334D-A907-7D04596732E6}" name="GFS Classification" dataDxfId="21"/>
    <tableColumn id="11" xr3:uid="{DD68B801-F20E-724B-B339-4B5CE66CB27C}" name="Sector" dataDxfId="20"/>
    <tableColumn id="3" xr3:uid="{5B41E4C4-952A-F94D-B0E7-F169AC07BFA8}" name="Revenue stream name" dataDxfId="19"/>
    <tableColumn id="4" xr3:uid="{735C9722-30B6-8744-B8F6-37D4F9ED8122}" name="Government entity" dataDxfId="18"/>
    <tableColumn id="5" xr3:uid="{BED15E7E-A19A-D44C-91FD-99299DE49925}" name="Revenue value" dataDxfId="17"/>
    <tableColumn id="2" xr3:uid="{0F77021D-3E47-8745-B489-639387BA0376}" name="Currency" dataDxfId="16"/>
  </tableColumns>
  <tableStyleInfo name="EITI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156AE9C-1B11-3640-956F-B5CD77F488D9}" name="Table10" displayName="Table10" ref="B14:O65" totalsRowShown="0" headerRowDxfId="15" dataDxfId="14">
  <autoFilter ref="B14:O65" xr:uid="{F6A9E8DB-AAD3-4F23-BDF8-F73CD40C929E}"/>
  <tableColumns count="14">
    <tableColumn id="7" xr3:uid="{B0B955AC-7B0F-4E2F-A90F-081F8DF53075}" name="Sector" dataDxfId="13">
      <calculatedColumnFormula>VLOOKUP(C15,[1]!Companies[#Data],3,FALSE)</calculatedColumnFormula>
    </tableColumn>
    <tableColumn id="1" xr3:uid="{F4BA65A6-3315-4982-8AD1-6233F51539B3}" name="Company" dataDxfId="12"/>
    <tableColumn id="3" xr3:uid="{4A565997-97E1-47A8-8ADC-39016648A467}" name="Government entity" dataDxfId="11"/>
    <tableColumn id="4" xr3:uid="{75F55348-A345-4AA0-B61D-0C0295D72872}" name="Revenue stream name" dataDxfId="10"/>
    <tableColumn id="5" xr3:uid="{8F7A06AD-203D-4268-8054-4B0336697888}" name="Levied on project (Y/N)" dataDxfId="9"/>
    <tableColumn id="6" xr3:uid="{9B64602E-90E7-4EA8-BE6A-A27376494140}" name="Reported by project (Y/N)" dataDxfId="8"/>
    <tableColumn id="2" xr3:uid="{43916E52-B1CF-479E-90B0-1D04D88358CC}" name="Project name" dataDxfId="7"/>
    <tableColumn id="13" xr3:uid="{34B04123-A3F5-4642-9FBB-D99F80C5C76E}" name="Reporting currency" dataDxfId="6"/>
    <tableColumn id="14" xr3:uid="{6349802A-D43D-4C34-8E59-A12205BD358D}" name="Revenue value" dataDxfId="5"/>
    <tableColumn id="18" xr3:uid="{9520FDAE-EF49-4183-894D-5E5291D023E4}" name="Payment made in-kind (Y/N)" dataDxfId="4"/>
    <tableColumn id="8" xr3:uid="{A773D8BD-C33D-417F-8B52-0168D9E80008}" name="In-kind volume (if applicable)" dataDxfId="3"/>
    <tableColumn id="9" xr3:uid="{BED2E64F-7F4B-4636-8EC9-DCC71768D73F}" name="Unit (if applicable)" dataDxfId="2"/>
    <tableColumn id="10" xr3:uid="{A6754352-A303-4E88-808C-7F5939247080}" name="Comments" dataDxfId="1"/>
    <tableColumn id="11" xr3:uid="{00E5B834-5984-1A43-96DD-A541C6D26A23}" name="Has the company provided the required quality assurances for its disclosures?" dataDxfId="0" dataCellStyle="Normal 3"/>
  </tableColumns>
  <tableStyleInfo name="EITI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33" dT="2021-02-12T11:06:41.59" personId="{4426C410-788B-4FE5-95F5-8CE1CF114A88}" id="{AE703E1E-8CBB-4BFF-A0DF-60AF31B7B380}">
    <text>@Alex Gordy does this need to be reflected in RU form?</text>
    <mentions>
      <mention mentionpersonId="{DC87A0AB-DA26-4667-875D-861565CBD603}" mentionId="{17C4FE5A-77CE-4B45-B70D-D7943618BFF4}" startIndex="0" length="11"/>
    </mentions>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statbank.armstat.am/pxweb/hy/ArmStatBank/ArmStatBank__3%20Industry,%20Construction,%20trade%20and%20services_" TargetMode="External"/><Relationship Id="rId1" Type="http://schemas.openxmlformats.org/officeDocument/2006/relationships/hyperlink" Target="https://unstats.un.org/unsd/tradekb/Knowledgebase/50018/Harmonized-Commodity-Description-and-Coding-Systems-HS"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comtrade.un.org/data/" TargetMode="External"/><Relationship Id="rId1" Type="http://schemas.openxmlformats.org/officeDocument/2006/relationships/hyperlink" Target="https://unstats.un.org/unsd/tradekb/Knowledgebase/50018/Harmonized-Commodity-Description-and-Coding-Systems-HS"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arlis.am/DocumentView.aspx?DocID=132674" TargetMode="External"/><Relationship Id="rId1" Type="http://schemas.openxmlformats.org/officeDocument/2006/relationships/hyperlink" Target="https://www.arlis.am/DocumentView.aspx?DocID=132674" TargetMode="External"/></Relationships>
</file>

<file path=xl/worksheets/_rels/sheet1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3.bin"/><Relationship Id="rId4" Type="http://schemas.openxmlformats.org/officeDocument/2006/relationships/table" Target="../tables/table3.xml"/></Relationships>
</file>

<file path=xl/worksheets/_rels/sheet14.xml.rels><?xml version="1.0" encoding="UTF-8" standalone="yes"?>
<Relationships xmlns="http://schemas.openxmlformats.org/package/2006/relationships"><Relationship Id="rId3" Type="http://schemas.openxmlformats.org/officeDocument/2006/relationships/hyperlink" Target="https://www.imf.org/external/np/sta/gfsm/" TargetMode="External"/><Relationship Id="rId7" Type="http://schemas.openxmlformats.org/officeDocument/2006/relationships/table" Target="../tables/table4.xml"/><Relationship Id="rId2" Type="http://schemas.openxmlformats.org/officeDocument/2006/relationships/hyperlink" Target="https://eiti.org/document/standard" TargetMode="External"/><Relationship Id="rId1" Type="http://schemas.openxmlformats.org/officeDocument/2006/relationships/hyperlink" Target="https://eiti.org/document/standard" TargetMode="External"/><Relationship Id="rId6" Type="http://schemas.openxmlformats.org/officeDocument/2006/relationships/drawing" Target="../drawings/drawing2.xml"/><Relationship Id="rId5" Type="http://schemas.openxmlformats.org/officeDocument/2006/relationships/printerSettings" Target="../printerSettings/printerSettings14.bin"/><Relationship Id="rId4" Type="http://schemas.openxmlformats.org/officeDocument/2006/relationships/hyperlink" Target="https://eiti.org/document/eiti-summary-data-template" TargetMode="External"/></Relationships>
</file>

<file path=xl/worksheets/_rels/sheet1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15.bin"/><Relationship Id="rId1" Type="http://schemas.openxmlformats.org/officeDocument/2006/relationships/hyperlink" Target="https://eiti.org/document/standard"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eiti.am/file_manager/EITI%20Documents/Minutes/MSG_meeting_minute_27_04_2022_eng.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eiti.am/file_manager/EITI%20Documents/Minutes/MSG_meeting_minute_27_04_2022_eng.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eiti.am/file_manager/EITI%20Documents/Minutes/MSG_meeting_minute_27_04_2022_eng.pdf"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eiti.am/file_manager/EITI%20Documents/Minutes/MSG_meeting_minute_27_04_2022_eng.pdf" TargetMode="External"/></Relationships>
</file>

<file path=xl/worksheets/_rels/sheet2.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hyperlink" Target="https://eiti.org/document/standard" TargetMode="External"/><Relationship Id="rId7" Type="http://schemas.openxmlformats.org/officeDocument/2006/relationships/comments" Target="../comments1.xml"/><Relationship Id="rId2" Type="http://schemas.openxmlformats.org/officeDocument/2006/relationships/hyperlink" Target="https://eiti.org/document/standard" TargetMode="External"/><Relationship Id="rId1" Type="http://schemas.openxmlformats.org/officeDocument/2006/relationships/hyperlink" Target="https://en.wikipedia.org/wiki/ISO_4217"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mailto:lusine.tovmasyan@gov.am"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s://www.eiti.am/file_manager/EITI%20Documents/Minutes/MSG_meeting_minute_27_04_2022_eng.pdf" TargetMode="External"/><Relationship Id="rId1" Type="http://schemas.openxmlformats.org/officeDocument/2006/relationships/hyperlink" Target="https://www.eiti.am/hy/%D5%86%D5%B8%D6%80%D5%B8%D6%82%D5%A9%D5%B5%D5%B8%D6%82%D5%B6%D5%B6%D5%A5%D6%80/2022/12/23/armenia-eiti-4th-report-presentation-conference/138/"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4.bin"/><Relationship Id="rId1" Type="http://schemas.openxmlformats.org/officeDocument/2006/relationships/hyperlink" Target="https://www.arlis.am/DocumentView.aspx?DocID=173844" TargetMode="External"/></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unstats.un.org/unsd/nationalaccount/sna2008.asp"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minfin.am/hy"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www.arlis.am/documentview.aspx?docid=164787" TargetMode="External"/><Relationship Id="rId7" Type="http://schemas.openxmlformats.org/officeDocument/2006/relationships/hyperlink" Target="https://mtad.am/pages/extractive-industries-transparency-initiative?tab=1" TargetMode="External"/><Relationship Id="rId2" Type="http://schemas.openxmlformats.org/officeDocument/2006/relationships/hyperlink" Target="https://www.arlis.am/DocumentView.aspx?DocID=82720" TargetMode="External"/><Relationship Id="rId1" Type="http://schemas.openxmlformats.org/officeDocument/2006/relationships/hyperlink" Target="https://www.arlis.am/DocumentView.aspx?DocID=82720" TargetMode="External"/><Relationship Id="rId6" Type="http://schemas.openxmlformats.org/officeDocument/2006/relationships/hyperlink" Target="https://mtad.am/pages/extractive-industries-transparency-initiative?tab=1" TargetMode="External"/><Relationship Id="rId5" Type="http://schemas.openxmlformats.org/officeDocument/2006/relationships/hyperlink" Target="https://www.arlis.am/documentview.aspx?docid=164787" TargetMode="External"/><Relationship Id="rId4" Type="http://schemas.openxmlformats.org/officeDocument/2006/relationships/hyperlink" Target="https://www.arlis.am/documentview.aspx?docid=164787"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mtad.am/pages/extractive-industries-transparency-initiative?tab=1" TargetMode="External"/><Relationship Id="rId7" Type="http://schemas.openxmlformats.org/officeDocument/2006/relationships/hyperlink" Target="https://mtad.am/pages/extractive-industries-transparency-initiative?tab=1" TargetMode="External"/><Relationship Id="rId2" Type="http://schemas.openxmlformats.org/officeDocument/2006/relationships/hyperlink" Target="https://mtad.am/pages/extractive-industries-transparency-initiative?tab=1" TargetMode="External"/><Relationship Id="rId1" Type="http://schemas.openxmlformats.org/officeDocument/2006/relationships/hyperlink" Target="https://mtad.am/pages/extractive-industries-transparency-initiative?tab=1" TargetMode="External"/><Relationship Id="rId6" Type="http://schemas.openxmlformats.org/officeDocument/2006/relationships/hyperlink" Target="https://mtad.am/pages/extractive-industries-transparency-initiative?tab=1" TargetMode="External"/><Relationship Id="rId5" Type="http://schemas.openxmlformats.org/officeDocument/2006/relationships/hyperlink" Target="https://mtad.am/pages/extractive-industries-transparency-initiative?tab=1" TargetMode="External"/><Relationship Id="rId4" Type="http://schemas.openxmlformats.org/officeDocument/2006/relationships/hyperlink" Target="https://mtad.am/pages/extractive-industries-transparency-initiative?tab=1"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mtad.am/pages/extractive-industries-transparency-initiative" TargetMode="External"/><Relationship Id="rId7" Type="http://schemas.openxmlformats.org/officeDocument/2006/relationships/printerSettings" Target="../printerSettings/printerSettings6.bin"/><Relationship Id="rId2" Type="http://schemas.openxmlformats.org/officeDocument/2006/relationships/hyperlink" Target="https://mtad.am/pages/extractive-industries-transparency-initiative" TargetMode="External"/><Relationship Id="rId1" Type="http://schemas.openxmlformats.org/officeDocument/2006/relationships/hyperlink" Target="https://mtad.am/pages/extractive-industries-transparency-initiative" TargetMode="External"/><Relationship Id="rId6" Type="http://schemas.openxmlformats.org/officeDocument/2006/relationships/hyperlink" Target="https://mtad.am/pages/extractive-industries-transparency-initiative" TargetMode="External"/><Relationship Id="rId5" Type="http://schemas.openxmlformats.org/officeDocument/2006/relationships/hyperlink" Target="https://mtad.am/pages/copies-of-entrails-use-right-agreements?tab=2" TargetMode="External"/><Relationship Id="rId4" Type="http://schemas.openxmlformats.org/officeDocument/2006/relationships/hyperlink" Target="https://mtad.am/pages/extractive-industries-transparency-initiative"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arlis.am/DocumentView.aspx?docid=164787"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59BA5-871E-C54B-8AA3-7FC4F6597FF8}">
  <sheetPr codeName="Sheet1"/>
  <dimension ref="B1:G47"/>
  <sheetViews>
    <sheetView showGridLines="0" zoomScale="85" zoomScaleNormal="85" workbookViewId="0">
      <selection activeCell="L17" sqref="L17"/>
    </sheetView>
  </sheetViews>
  <sheetFormatPr defaultColWidth="4" defaultRowHeight="24" customHeight="1"/>
  <cols>
    <col min="1" max="1" width="4" style="4"/>
    <col min="2" max="2" width="4" style="4" hidden="1" customWidth="1"/>
    <col min="3" max="3" width="76.5" style="4" customWidth="1"/>
    <col min="4" max="4" width="2.875" style="4" customWidth="1"/>
    <col min="5" max="5" width="56" style="4" customWidth="1"/>
    <col min="6" max="6" width="2.875" style="4" customWidth="1"/>
    <col min="7" max="7" width="50.5" style="4" customWidth="1"/>
    <col min="8" max="16384" width="4" style="4"/>
  </cols>
  <sheetData>
    <row r="1" spans="3:7" ht="15.75" customHeight="1">
      <c r="C1" s="209"/>
    </row>
    <row r="2" spans="3:7" ht="14.1"/>
    <row r="3" spans="3:7" ht="14.1">
      <c r="E3" s="106"/>
      <c r="G3" s="106"/>
    </row>
    <row r="4" spans="3:7" ht="14.1">
      <c r="E4" s="106" t="s">
        <v>0</v>
      </c>
      <c r="G4" s="343">
        <v>45103</v>
      </c>
    </row>
    <row r="5" spans="3:7" ht="14.1">
      <c r="E5" s="106" t="s">
        <v>1</v>
      </c>
      <c r="G5" s="343">
        <v>45106</v>
      </c>
    </row>
    <row r="6" spans="3:7" ht="14.1"/>
    <row r="7" spans="3:7" ht="3.75" customHeight="1"/>
    <row r="8" spans="3:7" ht="3.75" customHeight="1"/>
    <row r="9" spans="3:7" ht="14.1"/>
    <row r="10" spans="3:7" ht="14.1">
      <c r="C10" s="204"/>
      <c r="D10" s="267"/>
      <c r="E10" s="267"/>
      <c r="F10" s="205"/>
      <c r="G10" s="205"/>
    </row>
    <row r="11" spans="3:7" ht="23.1">
      <c r="C11" s="271" t="s">
        <v>2</v>
      </c>
      <c r="D11" s="206"/>
      <c r="E11" s="206"/>
      <c r="F11" s="205"/>
      <c r="G11" s="205"/>
    </row>
    <row r="12" spans="3:7" ht="15.95">
      <c r="C12" s="293" t="s">
        <v>3</v>
      </c>
      <c r="D12" s="249"/>
      <c r="E12" s="249"/>
      <c r="F12" s="250"/>
      <c r="G12" s="250"/>
    </row>
    <row r="13" spans="3:7" ht="15.95">
      <c r="C13" s="251"/>
      <c r="D13" s="252"/>
      <c r="E13" s="252"/>
      <c r="F13" s="250"/>
      <c r="G13" s="250"/>
    </row>
    <row r="14" spans="3:7" ht="15.95">
      <c r="C14" s="253" t="s">
        <v>4</v>
      </c>
      <c r="D14" s="252"/>
      <c r="E14" s="252"/>
      <c r="F14" s="250"/>
      <c r="G14" s="250"/>
    </row>
    <row r="15" spans="3:7" ht="15.95">
      <c r="C15" s="351"/>
      <c r="D15" s="351"/>
      <c r="E15" s="351"/>
      <c r="F15" s="250"/>
      <c r="G15" s="250"/>
    </row>
    <row r="16" spans="3:7" ht="15.95">
      <c r="C16" s="265"/>
      <c r="D16" s="265"/>
      <c r="E16" s="265"/>
      <c r="F16" s="250"/>
      <c r="G16" s="250"/>
    </row>
    <row r="17" spans="3:7" ht="15.95">
      <c r="C17" s="254" t="s">
        <v>5</v>
      </c>
      <c r="D17" s="255"/>
      <c r="E17" s="255"/>
      <c r="F17" s="250"/>
      <c r="G17" s="250"/>
    </row>
    <row r="18" spans="3:7" ht="15.95">
      <c r="C18" s="256" t="s">
        <v>6</v>
      </c>
      <c r="D18" s="255"/>
      <c r="E18" s="255"/>
      <c r="F18" s="250"/>
      <c r="G18" s="250"/>
    </row>
    <row r="19" spans="3:7" ht="15.95">
      <c r="C19" s="256" t="s">
        <v>7</v>
      </c>
      <c r="D19" s="255"/>
      <c r="E19" s="255"/>
      <c r="F19" s="250"/>
      <c r="G19" s="250"/>
    </row>
    <row r="20" spans="3:7" ht="30.95" customHeight="1">
      <c r="C20" s="352" t="s">
        <v>8</v>
      </c>
      <c r="D20" s="352"/>
      <c r="E20" s="352"/>
      <c r="F20" s="250"/>
      <c r="G20" s="250"/>
    </row>
    <row r="21" spans="3:7" ht="32.25" customHeight="1">
      <c r="C21" s="352" t="s">
        <v>9</v>
      </c>
      <c r="D21" s="352"/>
      <c r="E21" s="352"/>
      <c r="F21" s="250"/>
      <c r="G21" s="250"/>
    </row>
    <row r="22" spans="3:7" ht="15.95">
      <c r="C22" s="255"/>
      <c r="D22" s="255"/>
      <c r="E22" s="255"/>
      <c r="F22" s="250"/>
      <c r="G22" s="250"/>
    </row>
    <row r="23" spans="3:7" ht="15.95">
      <c r="C23" s="254" t="s">
        <v>10</v>
      </c>
      <c r="D23" s="256"/>
      <c r="E23" s="256"/>
      <c r="F23" s="250"/>
      <c r="G23" s="250"/>
    </row>
    <row r="24" spans="3:7" ht="15.95">
      <c r="C24" s="257"/>
      <c r="D24" s="257"/>
      <c r="E24" s="257"/>
      <c r="F24" s="250"/>
      <c r="G24" s="250"/>
    </row>
    <row r="25" spans="3:7" ht="15.95">
      <c r="C25" s="441" t="s">
        <v>11</v>
      </c>
      <c r="D25" s="441"/>
      <c r="E25" s="441"/>
      <c r="F25" s="441"/>
      <c r="G25" s="441"/>
    </row>
    <row r="26" spans="3:7" s="140" customFormat="1" ht="14.1">
      <c r="C26" s="210"/>
      <c r="D26" s="210"/>
      <c r="E26" s="211"/>
    </row>
    <row r="27" spans="3:7" ht="15">
      <c r="C27" s="139" t="s">
        <v>12</v>
      </c>
      <c r="E27" s="212" t="s">
        <v>13</v>
      </c>
      <c r="G27" s="142" t="s">
        <v>14</v>
      </c>
    </row>
    <row r="28" spans="3:7" s="140" customFormat="1" ht="14.1">
      <c r="C28" s="213"/>
      <c r="E28" s="213"/>
      <c r="G28" s="213"/>
    </row>
    <row r="29" spans="3:7" ht="14.1">
      <c r="C29" s="207" t="s">
        <v>15</v>
      </c>
      <c r="D29" s="208"/>
      <c r="E29" s="214"/>
      <c r="F29" s="205"/>
      <c r="G29" s="205"/>
    </row>
    <row r="30" spans="3:7" ht="14.1">
      <c r="C30" s="272"/>
      <c r="D30" s="272"/>
      <c r="E30" s="215"/>
    </row>
    <row r="31" spans="3:7" ht="14.1"/>
    <row r="32" spans="3:7" ht="15.75" customHeight="1">
      <c r="C32" s="216" t="s">
        <v>16</v>
      </c>
      <c r="D32" s="217"/>
      <c r="E32" s="218" t="s">
        <v>17</v>
      </c>
      <c r="F32" s="219"/>
      <c r="G32" s="216" t="s">
        <v>18</v>
      </c>
    </row>
    <row r="33" spans="2:7" ht="43.5" customHeight="1">
      <c r="C33" s="220" t="s">
        <v>19</v>
      </c>
      <c r="D33" s="217"/>
      <c r="E33" s="221" t="s">
        <v>20</v>
      </c>
      <c r="F33" s="222"/>
      <c r="G33" s="220" t="s">
        <v>21</v>
      </c>
    </row>
    <row r="34" spans="2:7" ht="31.5" customHeight="1">
      <c r="C34" s="220" t="s">
        <v>22</v>
      </c>
      <c r="D34" s="217"/>
      <c r="E34" s="223" t="s">
        <v>23</v>
      </c>
      <c r="F34" s="222"/>
      <c r="G34" s="353" t="s">
        <v>24</v>
      </c>
    </row>
    <row r="35" spans="2:7" ht="24" customHeight="1">
      <c r="C35" s="220" t="s">
        <v>25</v>
      </c>
      <c r="D35" s="217"/>
      <c r="E35" s="221" t="s">
        <v>26</v>
      </c>
      <c r="F35" s="222"/>
      <c r="G35" s="353"/>
    </row>
    <row r="36" spans="2:7" ht="48" customHeight="1">
      <c r="C36" s="224" t="s">
        <v>27</v>
      </c>
      <c r="D36" s="217"/>
      <c r="E36" s="292" t="s">
        <v>28</v>
      </c>
      <c r="F36" s="225"/>
      <c r="G36" s="260"/>
    </row>
    <row r="37" spans="2:7" ht="12" customHeight="1"/>
    <row r="38" spans="2:7" ht="14.1">
      <c r="C38" s="272"/>
      <c r="D38" s="272"/>
      <c r="E38" s="272"/>
      <c r="F38" s="272"/>
    </row>
    <row r="39" spans="2:7" ht="14.1">
      <c r="C39" s="268" t="s">
        <v>29</v>
      </c>
      <c r="D39" s="226"/>
      <c r="E39" s="227"/>
      <c r="F39" s="226"/>
      <c r="G39" s="226"/>
    </row>
    <row r="40" spans="2:7" ht="14.1">
      <c r="C40" s="350" t="s">
        <v>30</v>
      </c>
      <c r="D40" s="350"/>
      <c r="E40" s="350"/>
      <c r="F40" s="350"/>
      <c r="G40" s="350"/>
    </row>
    <row r="41" spans="2:7" ht="14.1">
      <c r="B41" s="91" t="s">
        <v>31</v>
      </c>
      <c r="C41" s="266" t="s">
        <v>32</v>
      </c>
      <c r="D41" s="91"/>
      <c r="E41" s="178"/>
      <c r="F41" s="91"/>
      <c r="G41" s="180"/>
    </row>
    <row r="42" spans="2:7" ht="14.1"/>
    <row r="43" spans="2:7" ht="14.1"/>
    <row r="44" spans="2:7" ht="14.1"/>
    <row r="45" spans="2:7" ht="14.1"/>
    <row r="46" spans="2:7" ht="14.1"/>
    <row r="47" spans="2:7" ht="14.1"/>
  </sheetData>
  <mergeCells count="6">
    <mergeCell ref="C40:G40"/>
    <mergeCell ref="C15:E15"/>
    <mergeCell ref="C20:E20"/>
    <mergeCell ref="C21:E21"/>
    <mergeCell ref="C25:G25"/>
    <mergeCell ref="G34:G3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30E32-320E-A140-A901-ACCC19353D89}">
  <sheetPr codeName="Sheet10"/>
  <dimension ref="A1:U21"/>
  <sheetViews>
    <sheetView zoomScale="75" zoomScaleNormal="52" workbookViewId="0">
      <selection activeCell="H10" sqref="H10"/>
    </sheetView>
  </sheetViews>
  <sheetFormatPr defaultColWidth="10.5" defaultRowHeight="15.95"/>
  <cols>
    <col min="1" max="1" width="15.875" style="234" customWidth="1"/>
    <col min="2" max="2" width="29.875" style="234" customWidth="1"/>
    <col min="3" max="3" width="3" style="234" customWidth="1"/>
    <col min="4" max="4" width="38.5" style="234" customWidth="1"/>
    <col min="5" max="5" width="3" style="234" customWidth="1"/>
    <col min="6" max="6" width="29.5" style="234" customWidth="1"/>
    <col min="7" max="7" width="3" style="234" customWidth="1"/>
    <col min="8" max="8" width="29.5" style="234" customWidth="1"/>
    <col min="9" max="9" width="3" style="234" customWidth="1"/>
    <col min="10" max="10" width="39.5" style="234" customWidth="1"/>
    <col min="11" max="11" width="3" style="234" customWidth="1"/>
    <col min="12" max="12" width="36.125" style="234" customWidth="1"/>
    <col min="13" max="13" width="3" style="234" customWidth="1"/>
    <col min="14" max="14" width="39.5" style="234" customWidth="1"/>
    <col min="15" max="15" width="3" style="234" customWidth="1"/>
    <col min="16" max="16" width="39.5" style="234" customWidth="1"/>
    <col min="17" max="17" width="3" style="234" customWidth="1"/>
    <col min="18" max="18" width="39.5" style="234" customWidth="1"/>
    <col min="19" max="19" width="3" style="234" customWidth="1"/>
    <col min="20" max="20" width="39.5" style="234" customWidth="1"/>
    <col min="21" max="21" width="3" style="234" customWidth="1"/>
    <col min="22" max="16384" width="10.5" style="234"/>
  </cols>
  <sheetData>
    <row r="1" spans="1:21" ht="24.95">
      <c r="A1" s="233" t="s">
        <v>270</v>
      </c>
    </row>
    <row r="3" spans="1:21" s="29" customFormat="1" ht="120">
      <c r="A3" s="30" t="s">
        <v>271</v>
      </c>
      <c r="B3" s="31" t="s">
        <v>272</v>
      </c>
      <c r="C3" s="32"/>
      <c r="D3" s="9" t="s">
        <v>150</v>
      </c>
      <c r="E3" s="32"/>
      <c r="F3" s="33"/>
      <c r="G3" s="32"/>
      <c r="H3" s="33"/>
      <c r="I3" s="32"/>
      <c r="J3" s="6"/>
      <c r="L3" s="6"/>
      <c r="N3" s="35"/>
      <c r="P3" s="35"/>
      <c r="R3" s="35"/>
      <c r="T3" s="35"/>
    </row>
    <row r="4" spans="1:21" s="1" customFormat="1" ht="18">
      <c r="B4" s="2"/>
      <c r="D4" s="2"/>
      <c r="F4" s="2"/>
      <c r="H4" s="2"/>
      <c r="J4" s="3"/>
      <c r="L4" s="39"/>
      <c r="N4" s="3"/>
    </row>
    <row r="5" spans="1:21" s="1" customFormat="1" ht="75.95">
      <c r="B5" s="2" t="s">
        <v>114</v>
      </c>
      <c r="D5" s="82" t="s">
        <v>115</v>
      </c>
      <c r="E5" s="44"/>
      <c r="F5" s="82" t="s">
        <v>116</v>
      </c>
      <c r="G5" s="44"/>
      <c r="H5" s="82" t="s">
        <v>117</v>
      </c>
      <c r="I5" s="52"/>
      <c r="J5" s="45" t="s">
        <v>118</v>
      </c>
      <c r="K5" s="27"/>
      <c r="L5" s="45" t="s">
        <v>119</v>
      </c>
      <c r="M5" s="27"/>
      <c r="N5" s="28" t="s">
        <v>120</v>
      </c>
      <c r="O5" s="27"/>
      <c r="P5" s="28" t="s">
        <v>121</v>
      </c>
      <c r="Q5" s="27"/>
      <c r="R5" s="28" t="s">
        <v>122</v>
      </c>
      <c r="S5" s="27"/>
      <c r="T5" s="28" t="s">
        <v>123</v>
      </c>
      <c r="U5" s="27"/>
    </row>
    <row r="6" spans="1:21" s="1" customFormat="1" ht="18">
      <c r="B6" s="2"/>
      <c r="D6" s="2"/>
      <c r="F6" s="2"/>
      <c r="H6" s="2"/>
      <c r="J6" s="3"/>
      <c r="L6" s="37"/>
      <c r="N6" s="3"/>
      <c r="P6" s="3"/>
      <c r="R6" s="3"/>
      <c r="T6" s="3"/>
    </row>
    <row r="7" spans="1:21" s="29" customFormat="1" ht="30">
      <c r="A7" s="41" t="s">
        <v>151</v>
      </c>
      <c r="B7" s="264" t="s">
        <v>273</v>
      </c>
      <c r="D7" s="5" t="s">
        <v>58</v>
      </c>
      <c r="F7" s="42"/>
      <c r="H7" s="42"/>
      <c r="J7" s="43"/>
      <c r="L7" s="6"/>
    </row>
    <row r="8" spans="1:21" s="1" customFormat="1" ht="18">
      <c r="B8" s="2"/>
      <c r="D8" s="2"/>
      <c r="F8" s="2"/>
      <c r="H8" s="2"/>
      <c r="J8" s="3"/>
      <c r="L8" s="37"/>
      <c r="N8" s="3"/>
      <c r="P8" s="3"/>
      <c r="R8" s="3"/>
      <c r="T8" s="3"/>
    </row>
    <row r="9" spans="1:21" s="4" customFormat="1" ht="72" customHeight="1">
      <c r="A9" s="12"/>
      <c r="B9" s="25" t="s">
        <v>274</v>
      </c>
      <c r="C9" s="7"/>
      <c r="D9" s="16"/>
      <c r="E9" s="7"/>
      <c r="F9" s="347"/>
      <c r="G9" s="18"/>
      <c r="H9" s="342"/>
      <c r="I9" s="18"/>
      <c r="J9" s="34"/>
      <c r="K9" s="19"/>
      <c r="L9" s="39"/>
      <c r="M9" s="19"/>
      <c r="N9" s="34"/>
      <c r="O9" s="19"/>
      <c r="P9" s="34"/>
      <c r="Q9" s="19"/>
      <c r="R9" s="34"/>
      <c r="S9" s="19"/>
      <c r="T9" s="34"/>
      <c r="U9" s="19"/>
    </row>
    <row r="10" spans="1:21" s="4" customFormat="1" ht="63.95" customHeight="1">
      <c r="A10" s="13"/>
      <c r="B10" s="22" t="s">
        <v>275</v>
      </c>
      <c r="C10" s="8"/>
      <c r="D10" s="338" t="s">
        <v>276</v>
      </c>
      <c r="E10" s="8"/>
      <c r="F10" s="312" t="s">
        <v>277</v>
      </c>
      <c r="G10" s="20"/>
      <c r="H10" s="88" t="s">
        <v>278</v>
      </c>
      <c r="I10" s="20"/>
      <c r="J10" s="391" t="s">
        <v>279</v>
      </c>
      <c r="K10" s="1"/>
      <c r="L10" s="6"/>
      <c r="M10" s="1"/>
      <c r="N10" s="35"/>
      <c r="O10" s="1"/>
      <c r="P10" s="35"/>
      <c r="Q10" s="1"/>
      <c r="R10" s="35"/>
      <c r="S10" s="1"/>
      <c r="T10" s="35"/>
      <c r="U10" s="1"/>
    </row>
    <row r="11" spans="1:21" s="4" customFormat="1" ht="53.25" customHeight="1">
      <c r="A11" s="13"/>
      <c r="B11" s="22" t="s">
        <v>280</v>
      </c>
      <c r="C11" s="8"/>
      <c r="D11" s="338" t="s">
        <v>160</v>
      </c>
      <c r="E11" s="8"/>
      <c r="F11" s="88" t="s">
        <v>75</v>
      </c>
      <c r="G11" s="20"/>
      <c r="H11" s="88"/>
      <c r="I11" s="20"/>
      <c r="J11" s="392"/>
      <c r="K11" s="29"/>
      <c r="L11" s="6"/>
      <c r="M11" s="29"/>
      <c r="N11" s="35"/>
      <c r="O11" s="29"/>
      <c r="P11" s="35"/>
      <c r="Q11" s="29"/>
      <c r="R11" s="35"/>
      <c r="S11" s="29"/>
      <c r="T11" s="35"/>
      <c r="U11" s="29"/>
    </row>
    <row r="12" spans="1:21" s="4" customFormat="1" ht="53.25" customHeight="1">
      <c r="A12" s="13"/>
      <c r="B12" s="336" t="s">
        <v>281</v>
      </c>
      <c r="D12" s="337">
        <v>370333</v>
      </c>
      <c r="F12" s="338"/>
      <c r="G12" s="234"/>
      <c r="H12" s="88"/>
      <c r="I12" s="234"/>
      <c r="J12" s="392"/>
      <c r="K12" s="1"/>
      <c r="L12" s="6"/>
      <c r="M12" s="1"/>
      <c r="N12" s="35"/>
      <c r="O12" s="1"/>
      <c r="P12" s="35"/>
      <c r="Q12" s="1"/>
      <c r="R12" s="35"/>
      <c r="S12" s="1"/>
      <c r="T12" s="35"/>
      <c r="U12" s="1"/>
    </row>
    <row r="13" spans="1:21" s="4" customFormat="1" ht="53.25" customHeight="1">
      <c r="A13" s="13"/>
      <c r="B13" s="339" t="str">
        <f>LEFT(B12,SEARCH(",",B12))&amp;" value"</f>
        <v>Copper (2603), value</v>
      </c>
      <c r="D13" s="337">
        <v>170074062006</v>
      </c>
      <c r="F13" s="338"/>
      <c r="G13" s="234"/>
      <c r="H13" s="88"/>
      <c r="I13" s="234"/>
      <c r="J13" s="392"/>
      <c r="K13" s="19"/>
      <c r="L13" s="6"/>
      <c r="M13" s="19"/>
      <c r="N13" s="35"/>
      <c r="O13" s="19"/>
      <c r="P13" s="35"/>
      <c r="Q13" s="19"/>
      <c r="R13" s="35"/>
      <c r="S13" s="19"/>
      <c r="T13" s="35"/>
      <c r="U13" s="19"/>
    </row>
    <row r="14" spans="1:21" s="4" customFormat="1" ht="53.25" customHeight="1">
      <c r="A14" s="13"/>
      <c r="B14" s="336" t="s">
        <v>282</v>
      </c>
      <c r="D14" s="337">
        <v>9883.48</v>
      </c>
      <c r="F14" s="338" t="s">
        <v>283</v>
      </c>
      <c r="G14" s="234"/>
      <c r="H14" s="88"/>
      <c r="I14" s="234"/>
      <c r="J14" s="392"/>
      <c r="K14" s="19"/>
      <c r="L14" s="6"/>
      <c r="M14" s="19"/>
      <c r="N14" s="35"/>
      <c r="O14" s="19"/>
      <c r="P14" s="35"/>
      <c r="Q14" s="19"/>
      <c r="R14" s="35"/>
      <c r="S14" s="19"/>
      <c r="T14" s="35"/>
      <c r="U14" s="19"/>
    </row>
    <row r="15" spans="1:21" s="4" customFormat="1" ht="53.25" customHeight="1">
      <c r="A15" s="13"/>
      <c r="B15" s="339" t="str">
        <f>LEFT(B14,SEARCH(",",B14))&amp;" value"</f>
        <v>Molybdenum (2613), value</v>
      </c>
      <c r="D15" s="337">
        <v>21992216715.787441</v>
      </c>
      <c r="F15" s="338" t="s">
        <v>52</v>
      </c>
      <c r="G15" s="234"/>
      <c r="H15" s="88"/>
      <c r="I15" s="234"/>
      <c r="J15" s="392"/>
      <c r="K15" s="19"/>
      <c r="L15" s="6"/>
      <c r="M15" s="19"/>
      <c r="N15" s="35"/>
      <c r="O15" s="19"/>
      <c r="P15" s="35"/>
      <c r="Q15" s="19"/>
      <c r="R15" s="35"/>
      <c r="S15" s="19"/>
      <c r="T15" s="35"/>
      <c r="U15" s="19"/>
    </row>
    <row r="16" spans="1:21" s="4" customFormat="1" ht="53.25" customHeight="1">
      <c r="A16" s="13"/>
      <c r="B16" s="336" t="s">
        <v>284</v>
      </c>
      <c r="D16" s="337">
        <v>8441.77</v>
      </c>
      <c r="F16" s="338" t="s">
        <v>283</v>
      </c>
      <c r="G16" s="234"/>
      <c r="H16" s="88"/>
      <c r="I16" s="234"/>
      <c r="J16" s="392"/>
      <c r="K16" s="234"/>
      <c r="L16" s="6"/>
      <c r="M16" s="234"/>
      <c r="N16" s="35"/>
      <c r="O16" s="234"/>
      <c r="P16" s="35"/>
      <c r="Q16" s="234"/>
      <c r="R16" s="35"/>
      <c r="S16" s="234"/>
      <c r="T16" s="35"/>
      <c r="U16" s="234"/>
    </row>
    <row r="17" spans="1:21" s="4" customFormat="1" ht="53.25" customHeight="1">
      <c r="A17" s="13"/>
      <c r="B17" s="339" t="str">
        <f>LEFT(B16,SEARCH(", volume",B16))&amp;" value"</f>
        <v>Ferro, alloys, manganese (7202), value</v>
      </c>
      <c r="D17" s="337">
        <v>41797758738.480965</v>
      </c>
      <c r="F17" s="338" t="s">
        <v>52</v>
      </c>
      <c r="G17" s="234"/>
      <c r="H17" s="88"/>
      <c r="I17" s="234"/>
      <c r="J17" s="392"/>
      <c r="K17" s="234"/>
      <c r="L17" s="6"/>
      <c r="M17" s="234"/>
      <c r="N17" s="35"/>
      <c r="O17" s="234"/>
      <c r="P17" s="35"/>
      <c r="Q17" s="234"/>
      <c r="R17" s="35"/>
      <c r="S17" s="234"/>
      <c r="T17" s="35"/>
      <c r="U17" s="234"/>
    </row>
    <row r="18" spans="1:21" s="4" customFormat="1" ht="53.25" customHeight="1">
      <c r="A18" s="13"/>
      <c r="B18" s="336" t="s">
        <v>285</v>
      </c>
      <c r="D18" s="337">
        <v>10622</v>
      </c>
      <c r="F18" s="338" t="s">
        <v>283</v>
      </c>
      <c r="G18" s="234"/>
      <c r="H18" s="88"/>
      <c r="I18" s="234"/>
      <c r="J18" s="392"/>
      <c r="K18" s="234"/>
      <c r="L18" s="6"/>
      <c r="M18" s="234"/>
      <c r="N18" s="35"/>
      <c r="O18" s="234"/>
      <c r="P18" s="35"/>
      <c r="Q18" s="234"/>
      <c r="R18" s="35"/>
      <c r="S18" s="234"/>
      <c r="T18" s="35"/>
      <c r="U18" s="234"/>
    </row>
    <row r="19" spans="1:21" s="4" customFormat="1" ht="53.25" customHeight="1">
      <c r="A19" s="13"/>
      <c r="B19" s="339" t="str">
        <f>LEFT(B18,SEARCH(",",B18))&amp;" value"</f>
        <v>Zinc (2608), value</v>
      </c>
      <c r="D19" s="337">
        <v>8122000000</v>
      </c>
      <c r="F19" s="338" t="s">
        <v>52</v>
      </c>
      <c r="G19" s="234"/>
      <c r="H19" s="88"/>
      <c r="I19" s="234"/>
      <c r="J19" s="392"/>
      <c r="K19" s="234"/>
      <c r="L19" s="6"/>
      <c r="M19" s="234"/>
      <c r="N19" s="35"/>
      <c r="O19" s="234"/>
      <c r="P19" s="35"/>
      <c r="Q19" s="234"/>
      <c r="R19" s="35"/>
      <c r="S19" s="234"/>
      <c r="T19" s="35"/>
      <c r="U19" s="234"/>
    </row>
    <row r="20" spans="1:21" s="4" customFormat="1" ht="53.25" customHeight="1">
      <c r="A20" s="13"/>
      <c r="B20" s="336" t="s">
        <v>286</v>
      </c>
      <c r="D20" s="337">
        <v>14018</v>
      </c>
      <c r="F20" s="338" t="s">
        <v>283</v>
      </c>
      <c r="G20" s="234"/>
      <c r="H20" s="88"/>
      <c r="I20" s="234"/>
      <c r="J20" s="392"/>
      <c r="K20" s="234"/>
      <c r="L20" s="6"/>
      <c r="M20" s="234"/>
      <c r="N20" s="35"/>
      <c r="O20" s="234"/>
      <c r="P20" s="35"/>
      <c r="Q20" s="234"/>
      <c r="R20" s="35"/>
      <c r="S20" s="234"/>
      <c r="T20" s="35"/>
      <c r="U20" s="234"/>
    </row>
    <row r="21" spans="1:21" s="4" customFormat="1" ht="53.25" customHeight="1">
      <c r="A21" s="13"/>
      <c r="B21" s="339" t="s">
        <v>286</v>
      </c>
      <c r="D21" s="337">
        <v>60827497918</v>
      </c>
      <c r="F21" s="338" t="s">
        <v>52</v>
      </c>
      <c r="G21" s="234"/>
      <c r="H21" s="88"/>
      <c r="I21" s="234"/>
      <c r="J21" s="392"/>
      <c r="K21" s="234"/>
      <c r="L21" s="6"/>
      <c r="M21" s="234"/>
      <c r="N21" s="35"/>
      <c r="O21" s="234"/>
      <c r="P21" s="35"/>
      <c r="Q21" s="234"/>
      <c r="R21" s="35"/>
      <c r="S21" s="234"/>
      <c r="T21" s="35"/>
      <c r="U21" s="234"/>
    </row>
  </sheetData>
  <mergeCells count="1">
    <mergeCell ref="J10:J21"/>
  </mergeCells>
  <dataValidations count="5">
    <dataValidation type="whole" showInputMessage="1" showErrorMessage="1" sqref="B32:C32 B34:C34 B26:C26 C27 C31 C33 B28:C30 B24 E23:E34 C23:C25 B17:C17 C18 C14:C16 B13:C13 B15 C12 B19:C21 E12:E21" xr:uid="{AF7236A7-9976-F945-8118-96E7CE0CDBD4}">
      <formula1>999999</formula1>
      <formula2>99999999</formula2>
    </dataValidation>
    <dataValidation type="list" showInputMessage="1" showErrorMessage="1" errorTitle="Invalid commodity input" error="Please select a commodity as defined in the commodity list of the drop down menu" promptTitle="Select commodity" prompt="Please select commodity from the drop down menu" sqref="B33 B23 B25 B27 B31 B16 B14 B18 B12" xr:uid="{9C707745-A37E-9F45-AB06-C96BF943D670}">
      <formula1>Commodities_list</formula1>
    </dataValidation>
    <dataValidation type="list" allowBlank="1" showInputMessage="1" showErrorMessage="1" errorTitle="Invalid unit used" error="Select between Barrels, Sm3, Tonnes, ounces (oz), or carats._x000a__x000a_If original information is in other units, please convert the number into standard units, and include original info in comment section." promptTitle="Please specify measuring unit" prompt="Select between Barrels, Sm3, Tonnes, ounces (oz), or carats from the drop-down menu" sqref="F27 F31 F33 F23 F25 F18 F20 F14 F16" xr:uid="{F05EFFF8-B32E-314B-94AE-B37AEC117AC1}">
      <formula1>"&lt;Select unit&gt;,Sm3,Sm3 o.e.,Barrels,Tonnes,oz,carats,Scf"</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Commodity volumes/values" prompt="Please input the name of commodity on the left, including whether volume or value._x000a__x000a_Please input only numbers in this cell. If other information is required, include this in comment section" sqref="D23:D34 D12:D21" xr:uid="{BFE0FB8F-C282-D340-BAFE-9760D7C19ACE}">
      <formula1>0</formula1>
    </dataValidation>
    <dataValidation type="list" showInputMessage="1" showErrorMessage="1" promptTitle="Reporting type" prompt="Please indicate which type of reporting, between:_x000a__x000a_Systematic disclosure_x000a_EITI reporting_x000a_Not available_x000a_Not applicable" sqref="D10:D11" xr:uid="{7BC98BC2-F9DE-BD4E-9BA6-47C030B16A9F}">
      <formula1>Reporting_options_list</formula1>
    </dataValidation>
  </dataValidations>
  <hyperlinks>
    <hyperlink ref="B9" r:id="rId1" xr:uid="{861A18D6-DAB0-2A42-B0AC-9D9DB45B137C}"/>
    <hyperlink ref="F10" r:id="rId2" xr:uid="{866D8E7B-000A-7845-AD07-8DE8D27C569E}"/>
  </hyperlinks>
  <pageMargins left="0.7" right="0.7" top="0.75" bottom="0.75" header="0.3" footer="0.3"/>
  <pageSetup paperSize="8" orientation="landscape" horizontalDpi="1200" verticalDpi="1200" r:id="rId3"/>
  <extLst>
    <ext xmlns:x14="http://schemas.microsoft.com/office/spreadsheetml/2009/9/main" uri="{CCE6A557-97BC-4b89-ADB6-D9C93CAAB3DF}">
      <x14:dataValidations xmlns:xm="http://schemas.microsoft.com/office/excel/2006/main" count="1">
        <x14:dataValidation type="list" operator="equal" showInputMessage="1" showErrorMessage="1" errorTitle="Invalid entry" error="Invalid entry" promptTitle="Please input unit" prompt="Please input currency according to 3-letter ISO currency code." xr:uid="{71C39015-45D3-AE44-858C-B4ABF778D077}">
          <x14:formula1>
            <xm:f>'https://extractives.sharepoint.com/Users/lusinetovmasyan/Desktop/Users/lianaavagyan/Library/Containers/com.microsoft.Excel/Data/Documents/C:/Users/lilit.arabajyan/Documents/CLIENTS/EITI/2019/EITI Report/For Int Secretariat/[2019_Armenia Summary data_GV.xlsx]Lists'!#REF!</xm:f>
          </x14:formula1>
          <xm:sqref>F26 F28:F30 F32 F34 F24 F19 F21 F15 F17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8B90F-EA51-7240-8FE0-02871E071FE2}">
  <sheetPr codeName="Sheet11"/>
  <dimension ref="A1:U21"/>
  <sheetViews>
    <sheetView zoomScale="56" zoomScaleNormal="36" workbookViewId="0">
      <selection activeCell="J30" sqref="J30"/>
    </sheetView>
  </sheetViews>
  <sheetFormatPr defaultColWidth="10.5" defaultRowHeight="15.95"/>
  <cols>
    <col min="1" max="1" width="15" style="234" customWidth="1"/>
    <col min="2" max="2" width="30.375" style="234" customWidth="1"/>
    <col min="3" max="3" width="4.875" style="234" customWidth="1"/>
    <col min="4" max="4" width="40.5" style="234" customWidth="1"/>
    <col min="5" max="5" width="4.875" style="234" customWidth="1"/>
    <col min="6" max="6" width="18" style="234" customWidth="1"/>
    <col min="7" max="7" width="3" style="234" customWidth="1"/>
    <col min="8" max="8" width="18" style="234" customWidth="1"/>
    <col min="9" max="9" width="3" style="234" customWidth="1"/>
    <col min="10" max="10" width="39.5" style="234" customWidth="1"/>
    <col min="11" max="11" width="3" style="234" customWidth="1"/>
    <col min="12" max="12" width="36.125" style="234" customWidth="1"/>
    <col min="13" max="13" width="3" style="234" customWidth="1"/>
    <col min="14" max="14" width="39.5" style="234" customWidth="1"/>
    <col min="15" max="15" width="3" style="234" customWidth="1"/>
    <col min="16" max="16" width="39.5" style="234" customWidth="1"/>
    <col min="17" max="17" width="3" style="234" customWidth="1"/>
    <col min="18" max="18" width="39.5" style="234" customWidth="1"/>
    <col min="19" max="19" width="3" style="234" customWidth="1"/>
    <col min="20" max="20" width="39.5" style="234" customWidth="1"/>
    <col min="21" max="21" width="3" style="234" customWidth="1"/>
    <col min="22" max="16384" width="10.5" style="234"/>
  </cols>
  <sheetData>
    <row r="1" spans="1:21" ht="24.95">
      <c r="A1" s="233" t="s">
        <v>287</v>
      </c>
    </row>
    <row r="3" spans="1:21" s="29" customFormat="1" ht="120">
      <c r="A3" s="30" t="s">
        <v>288</v>
      </c>
      <c r="B3" s="31" t="s">
        <v>289</v>
      </c>
      <c r="C3" s="32"/>
      <c r="D3" s="9" t="s">
        <v>174</v>
      </c>
      <c r="E3" s="32"/>
      <c r="F3" s="33"/>
      <c r="G3" s="32"/>
      <c r="H3" s="33"/>
      <c r="I3" s="32"/>
      <c r="J3" s="6"/>
      <c r="L3" s="6"/>
      <c r="N3" s="35"/>
      <c r="P3" s="35"/>
      <c r="R3" s="35"/>
      <c r="T3" s="35"/>
    </row>
    <row r="4" spans="1:21" s="1" customFormat="1" ht="18">
      <c r="B4" s="2"/>
      <c r="D4" s="2"/>
      <c r="F4" s="2"/>
      <c r="H4" s="2"/>
      <c r="J4" s="3"/>
      <c r="L4" s="39"/>
      <c r="N4" s="3"/>
    </row>
    <row r="5" spans="1:21" s="1" customFormat="1" ht="75.95">
      <c r="B5" s="2" t="s">
        <v>114</v>
      </c>
      <c r="D5" s="82" t="s">
        <v>115</v>
      </c>
      <c r="E5" s="44"/>
      <c r="F5" s="82" t="s">
        <v>116</v>
      </c>
      <c r="G5" s="44"/>
      <c r="H5" s="82" t="s">
        <v>117</v>
      </c>
      <c r="I5" s="52"/>
      <c r="J5" s="45" t="s">
        <v>118</v>
      </c>
      <c r="K5" s="27"/>
      <c r="L5" s="45" t="s">
        <v>119</v>
      </c>
      <c r="M5" s="27"/>
      <c r="N5" s="28" t="s">
        <v>120</v>
      </c>
      <c r="O5" s="27"/>
      <c r="P5" s="28" t="s">
        <v>121</v>
      </c>
      <c r="Q5" s="27"/>
      <c r="R5" s="28" t="s">
        <v>122</v>
      </c>
      <c r="S5" s="27"/>
      <c r="T5" s="28" t="s">
        <v>123</v>
      </c>
      <c r="U5" s="27"/>
    </row>
    <row r="6" spans="1:21" s="1" customFormat="1" ht="18">
      <c r="B6" s="2"/>
      <c r="D6" s="2"/>
      <c r="F6" s="2"/>
      <c r="H6" s="2"/>
      <c r="J6" s="3"/>
      <c r="L6" s="37"/>
      <c r="N6" s="3"/>
      <c r="P6" s="3"/>
      <c r="R6" s="3"/>
      <c r="T6" s="3"/>
    </row>
    <row r="7" spans="1:21" s="29" customFormat="1" ht="30">
      <c r="A7" s="41" t="s">
        <v>151</v>
      </c>
      <c r="B7" s="264" t="s">
        <v>290</v>
      </c>
      <c r="D7" s="5" t="s">
        <v>58</v>
      </c>
      <c r="F7" s="42"/>
      <c r="H7" s="42"/>
      <c r="J7" s="43"/>
      <c r="L7" s="6"/>
    </row>
    <row r="8" spans="1:21" s="1" customFormat="1" ht="18">
      <c r="B8" s="2"/>
      <c r="D8" s="2"/>
      <c r="F8" s="2"/>
      <c r="H8" s="2"/>
      <c r="J8" s="3"/>
      <c r="L8" s="37"/>
      <c r="N8" s="3"/>
      <c r="P8" s="3"/>
      <c r="R8" s="3"/>
      <c r="T8" s="3"/>
    </row>
    <row r="9" spans="1:21" s="4" customFormat="1" ht="15">
      <c r="A9" s="12"/>
      <c r="B9" s="25" t="s">
        <v>274</v>
      </c>
      <c r="C9" s="7"/>
      <c r="D9" s="16"/>
      <c r="E9" s="7"/>
      <c r="F9" s="16"/>
      <c r="G9" s="18"/>
      <c r="H9" s="16"/>
      <c r="I9" s="18"/>
      <c r="J9" s="34"/>
      <c r="K9" s="19"/>
      <c r="L9" s="39"/>
      <c r="M9" s="19"/>
      <c r="N9" s="34"/>
      <c r="O9" s="19"/>
      <c r="P9" s="34"/>
      <c r="Q9" s="19"/>
      <c r="R9" s="34"/>
      <c r="S9" s="19"/>
      <c r="T9" s="34"/>
      <c r="U9" s="19"/>
    </row>
    <row r="10" spans="1:21" s="4" customFormat="1" ht="105">
      <c r="A10" s="12"/>
      <c r="B10" s="21" t="s">
        <v>291</v>
      </c>
      <c r="C10" s="7"/>
      <c r="D10" s="338" t="s">
        <v>160</v>
      </c>
      <c r="E10" s="7"/>
      <c r="F10" s="88" t="s">
        <v>75</v>
      </c>
      <c r="G10" s="1"/>
      <c r="H10" s="88" t="s">
        <v>292</v>
      </c>
      <c r="I10" s="1"/>
      <c r="J10" s="393"/>
      <c r="K10" s="1"/>
      <c r="L10" s="6"/>
      <c r="M10" s="1"/>
      <c r="N10" s="35"/>
      <c r="O10" s="1"/>
      <c r="P10" s="35"/>
      <c r="Q10" s="1"/>
      <c r="R10" s="35"/>
      <c r="S10" s="1"/>
      <c r="T10" s="35"/>
      <c r="U10" s="1"/>
    </row>
    <row r="11" spans="1:21" s="4" customFormat="1" ht="33.950000000000003">
      <c r="A11" s="13"/>
      <c r="B11" s="22" t="s">
        <v>293</v>
      </c>
      <c r="C11" s="8"/>
      <c r="D11" s="340" t="s">
        <v>276</v>
      </c>
      <c r="E11" s="8"/>
      <c r="F11" s="312" t="s">
        <v>294</v>
      </c>
      <c r="G11" s="32"/>
      <c r="H11" s="88"/>
      <c r="I11" s="32"/>
      <c r="J11" s="389"/>
      <c r="K11" s="29"/>
      <c r="L11" s="6"/>
      <c r="M11" s="29"/>
      <c r="N11" s="35"/>
      <c r="O11" s="29"/>
      <c r="P11" s="35"/>
      <c r="Q11" s="29"/>
      <c r="R11" s="35"/>
      <c r="S11" s="29"/>
      <c r="T11" s="35"/>
      <c r="U11" s="29"/>
    </row>
    <row r="12" spans="1:21" s="4" customFormat="1" ht="18">
      <c r="A12" s="13"/>
      <c r="B12" s="336" t="s">
        <v>281</v>
      </c>
      <c r="D12" s="337">
        <v>361001</v>
      </c>
      <c r="F12" s="338" t="s">
        <v>283</v>
      </c>
      <c r="G12" s="1"/>
      <c r="H12" s="88"/>
      <c r="I12" s="1"/>
      <c r="J12" s="389"/>
      <c r="K12" s="1"/>
      <c r="L12" s="6"/>
      <c r="M12" s="1"/>
      <c r="N12" s="35"/>
      <c r="O12" s="1"/>
      <c r="P12" s="35"/>
      <c r="Q12" s="1"/>
      <c r="R12" s="35"/>
      <c r="S12" s="1"/>
      <c r="T12" s="35"/>
      <c r="U12" s="1"/>
    </row>
    <row r="13" spans="1:21" s="4" customFormat="1" ht="15">
      <c r="A13" s="13"/>
      <c r="B13" s="339" t="str">
        <f>LEFT(B12,SEARCH(",",B12))&amp;" value"</f>
        <v>Copper (2603), value</v>
      </c>
      <c r="D13" s="337">
        <v>697528000</v>
      </c>
      <c r="F13" s="338" t="s">
        <v>295</v>
      </c>
      <c r="G13" s="18"/>
      <c r="H13" s="88"/>
      <c r="I13" s="18"/>
      <c r="J13" s="389"/>
      <c r="K13" s="19"/>
      <c r="L13" s="6"/>
      <c r="M13" s="19"/>
      <c r="N13" s="35"/>
      <c r="O13" s="19"/>
      <c r="P13" s="35"/>
      <c r="Q13" s="19"/>
      <c r="R13" s="35"/>
      <c r="S13" s="19"/>
      <c r="T13" s="35"/>
      <c r="U13" s="19"/>
    </row>
    <row r="14" spans="1:21" s="4" customFormat="1" ht="15">
      <c r="A14" s="13"/>
      <c r="B14" s="336" t="s">
        <v>282</v>
      </c>
      <c r="D14" s="337">
        <v>9330</v>
      </c>
      <c r="F14" s="338" t="s">
        <v>283</v>
      </c>
      <c r="G14" s="20"/>
      <c r="H14" s="88"/>
      <c r="I14" s="20"/>
      <c r="J14" s="389"/>
      <c r="K14" s="19"/>
      <c r="L14" s="6"/>
      <c r="M14" s="19"/>
      <c r="N14" s="35"/>
      <c r="O14" s="19"/>
      <c r="P14" s="35"/>
      <c r="Q14" s="19"/>
      <c r="R14" s="35"/>
      <c r="S14" s="19"/>
      <c r="T14" s="35"/>
      <c r="U14" s="19"/>
    </row>
    <row r="15" spans="1:21" s="4" customFormat="1" ht="15">
      <c r="A15" s="13"/>
      <c r="B15" s="339" t="str">
        <f>LEFT(B14,SEARCH(",",B14))&amp;" value"</f>
        <v>Molybdenum (2613), value</v>
      </c>
      <c r="D15" s="337">
        <v>111413000</v>
      </c>
      <c r="F15" s="338" t="s">
        <v>295</v>
      </c>
      <c r="G15" s="20"/>
      <c r="H15" s="88"/>
      <c r="I15" s="20"/>
      <c r="J15" s="389"/>
      <c r="K15" s="19"/>
      <c r="L15" s="6"/>
      <c r="M15" s="19"/>
      <c r="N15" s="35"/>
      <c r="O15" s="19"/>
      <c r="P15" s="35"/>
      <c r="Q15" s="19"/>
      <c r="R15" s="35"/>
      <c r="S15" s="19"/>
      <c r="T15" s="35"/>
      <c r="U15" s="19"/>
    </row>
    <row r="16" spans="1:21" s="4" customFormat="1" ht="30">
      <c r="A16" s="13"/>
      <c r="B16" s="336" t="s">
        <v>296</v>
      </c>
      <c r="D16" s="337">
        <v>2613</v>
      </c>
      <c r="F16" s="338" t="s">
        <v>283</v>
      </c>
      <c r="G16" s="234"/>
      <c r="H16" s="88"/>
      <c r="I16" s="234"/>
      <c r="J16" s="389"/>
      <c r="K16" s="234"/>
      <c r="L16" s="6"/>
      <c r="M16" s="234"/>
      <c r="N16" s="35"/>
      <c r="O16" s="234"/>
      <c r="P16" s="35"/>
      <c r="Q16" s="234"/>
      <c r="R16" s="35"/>
      <c r="S16" s="234"/>
      <c r="T16" s="35"/>
      <c r="U16" s="234"/>
    </row>
    <row r="17" spans="1:21" s="4" customFormat="1">
      <c r="A17" s="13"/>
      <c r="B17" s="339" t="str">
        <f>LEFT(B16,SEARCH(",",B16))&amp;" value"</f>
        <v>Ferro, value</v>
      </c>
      <c r="D17" s="337">
        <v>180400000</v>
      </c>
      <c r="F17" s="338" t="s">
        <v>295</v>
      </c>
      <c r="G17" s="234"/>
      <c r="H17" s="88"/>
      <c r="I17" s="234"/>
      <c r="J17" s="389"/>
      <c r="K17" s="234"/>
      <c r="L17" s="6"/>
      <c r="M17" s="234"/>
      <c r="N17" s="35"/>
      <c r="O17" s="234"/>
      <c r="P17" s="35"/>
      <c r="Q17" s="234"/>
      <c r="R17" s="35"/>
      <c r="S17" s="234"/>
      <c r="T17" s="35"/>
      <c r="U17" s="234"/>
    </row>
    <row r="18" spans="1:21" s="4" customFormat="1">
      <c r="A18" s="13"/>
      <c r="B18" s="336" t="s">
        <v>285</v>
      </c>
      <c r="D18" s="337">
        <v>11998</v>
      </c>
      <c r="F18" s="338" t="s">
        <v>283</v>
      </c>
      <c r="G18" s="234"/>
      <c r="H18" s="88"/>
      <c r="I18" s="234"/>
      <c r="J18" s="389"/>
      <c r="K18" s="234"/>
      <c r="L18" s="6"/>
      <c r="M18" s="234"/>
      <c r="N18" s="35"/>
      <c r="O18" s="234"/>
      <c r="P18" s="35"/>
      <c r="Q18" s="234"/>
      <c r="R18" s="35"/>
      <c r="S18" s="234"/>
      <c r="T18" s="35"/>
      <c r="U18" s="234"/>
    </row>
    <row r="19" spans="1:21" s="4" customFormat="1">
      <c r="A19" s="13"/>
      <c r="B19" s="339" t="str">
        <f>LEFT(B18,SEARCH(",",B18))&amp;" value"</f>
        <v>Zinc (2608), value</v>
      </c>
      <c r="D19" s="337">
        <v>16265000</v>
      </c>
      <c r="F19" s="338" t="s">
        <v>295</v>
      </c>
      <c r="G19" s="234"/>
      <c r="H19" s="88"/>
      <c r="I19" s="234"/>
      <c r="J19" s="389"/>
      <c r="K19" s="234"/>
      <c r="L19" s="6"/>
      <c r="M19" s="234"/>
      <c r="N19" s="35"/>
      <c r="O19" s="234"/>
      <c r="P19" s="35"/>
      <c r="Q19" s="234"/>
      <c r="R19" s="35"/>
      <c r="S19" s="234"/>
      <c r="T19" s="35"/>
      <c r="U19" s="234"/>
    </row>
    <row r="20" spans="1:21" s="4" customFormat="1">
      <c r="A20" s="13"/>
      <c r="B20" s="336" t="s">
        <v>297</v>
      </c>
      <c r="D20" s="337">
        <v>2257.42</v>
      </c>
      <c r="F20" s="338" t="s">
        <v>283</v>
      </c>
      <c r="G20" s="234"/>
      <c r="H20" s="88"/>
      <c r="I20" s="234"/>
      <c r="J20" s="389"/>
      <c r="K20" s="234"/>
      <c r="L20" s="6"/>
      <c r="M20" s="234"/>
      <c r="N20" s="35"/>
      <c r="O20" s="234"/>
      <c r="P20" s="35"/>
      <c r="Q20" s="234"/>
      <c r="R20" s="35"/>
      <c r="S20" s="234"/>
      <c r="T20" s="35"/>
      <c r="U20" s="234"/>
    </row>
    <row r="21" spans="1:21" s="4" customFormat="1">
      <c r="A21" s="13"/>
      <c r="B21" s="339" t="str">
        <f>LEFT(B20,SEARCH(",",B20))&amp;" value"</f>
        <v>Gold (7108), value</v>
      </c>
      <c r="D21" s="337">
        <v>121606000</v>
      </c>
      <c r="F21" s="341" t="s">
        <v>295</v>
      </c>
      <c r="G21" s="234"/>
      <c r="H21" s="88"/>
      <c r="I21" s="234"/>
      <c r="J21" s="389"/>
      <c r="K21" s="234"/>
      <c r="L21" s="6"/>
      <c r="M21" s="234"/>
      <c r="N21" s="35"/>
      <c r="O21" s="234"/>
      <c r="P21" s="35"/>
      <c r="Q21" s="234"/>
      <c r="R21" s="35"/>
      <c r="S21" s="234"/>
      <c r="T21" s="35"/>
      <c r="U21" s="234"/>
    </row>
  </sheetData>
  <mergeCells count="1">
    <mergeCell ref="J10:J21"/>
  </mergeCells>
  <dataValidations count="5">
    <dataValidation type="list" showInputMessage="1" showErrorMessage="1" promptTitle="Reporting type" prompt="Please indicate which type of reporting, between:_x000a__x000a_Systematic disclosure_x000a_EITI reporting_x000a_Not available_x000a_Not applicable" sqref="D10" xr:uid="{25F7C0FE-1683-4B4D-9AC3-A246FA106EA9}">
      <formula1>Reporting_options_list</formula1>
    </dataValidation>
    <dataValidation type="whole" showInputMessage="1" showErrorMessage="1" sqref="B15 B17 B21 B13 B19 C12:C21 E12:E21" xr:uid="{52371FF1-544C-A247-ADB8-1C1774AE38C9}">
      <formula1>999999</formula1>
      <formula2>99999999</formula2>
    </dataValidation>
    <dataValidation type="list" showInputMessage="1" showErrorMessage="1" errorTitle="Invalid commodity input" error="Please select a commodity as defined in the commodity list of the drop down menu" promptTitle="Select commodity" prompt="Please select commodity from the drop down menu" sqref="B16 B14 B12 B18 B20" xr:uid="{7180278A-C54F-7441-9B13-082D1FAA7EC0}">
      <formula1>Commodities_list</formula1>
    </dataValidation>
    <dataValidation type="list" allowBlank="1" showInputMessage="1" showErrorMessage="1" errorTitle="Invalid unit used" error="Select between Barrels, Sm3, Tonnes, ounces (oz), or carats._x000a__x000a_If original information is in other units, please convert the number into standard units, and include original info in comment section." promptTitle="Please specify measuring unit" prompt="Select between Barrels, Sm3, Tonnes, ounces (oz), or carats from the drop-down menu" sqref="F12 F16 F18 F20 F14" xr:uid="{771E593B-B56D-364E-A7DE-5CBB308EBE06}">
      <formula1>"&lt;Select unit&gt;,Sm3,Sm3 o.e.,Barrels,Tonnes,oz,carats,Scf"</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Commodity volumes/values" prompt="Please input the name of commodity on the left, including whether volume or value._x000a__x000a_Please input only numbers in this cell. If other information is required, include this in comment section" sqref="D12:D21" xr:uid="{52F3B33F-A70B-984B-8E56-278A6CD9AFC3}">
      <formula1>0</formula1>
    </dataValidation>
  </dataValidations>
  <hyperlinks>
    <hyperlink ref="B9" r:id="rId1" xr:uid="{BC2E38CF-48FB-984E-80B9-2EB75B76021D}"/>
    <hyperlink ref="F11" r:id="rId2" xr:uid="{F5C658FA-CA2E-B540-8668-A7ECF2635821}"/>
  </hyperlinks>
  <pageMargins left="0.7" right="0.7" top="0.75" bottom="0.75" header="0.3" footer="0.3"/>
  <pageSetup paperSize="8" orientation="landscape" horizontalDpi="1200" verticalDpi="1200" r:id="rId3"/>
  <extLst>
    <ext xmlns:x14="http://schemas.microsoft.com/office/spreadsheetml/2009/9/main" uri="{CCE6A557-97BC-4b89-ADB6-D9C93CAAB3DF}">
      <x14:dataValidations xmlns:xm="http://schemas.microsoft.com/office/excel/2006/main" count="1">
        <x14:dataValidation type="list" operator="equal" showInputMessage="1" showErrorMessage="1" errorTitle="Invalid entry" error="Invalid entry" promptTitle="Please input unit" prompt="Please input currency according to 3-letter ISO currency code." xr:uid="{6AA07A02-47A4-C64F-B44D-BE3EC09A7852}">
          <x14:formula1>
            <xm:f>'https://extractives.sharepoint.com/Users/lusinetovmasyan/Desktop/Users/lianaavagyan/Library/Containers/com.microsoft.Excel/Data/Documents/C:/Users/lilit.arabajyan/Documents/CLIENTS/EITI/2019/EITI Report/For Int Secretariat/[2019_Armenia Summary data_GV.xlsx]Lists'!#REF!</xm:f>
          </x14:formula1>
          <xm:sqref>F17 F19 F21 F13 F15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AAD01-BC72-854E-9D3E-0F8424E2DC8E}">
  <sheetPr codeName="Sheet12"/>
  <dimension ref="A1:U23"/>
  <sheetViews>
    <sheetView topLeftCell="A16" zoomScale="75" zoomScaleNormal="42" zoomScalePageLayoutView="115" workbookViewId="0">
      <selection activeCell="J7" sqref="J7:J19"/>
    </sheetView>
  </sheetViews>
  <sheetFormatPr defaultColWidth="10.5" defaultRowHeight="15.95"/>
  <cols>
    <col min="1" max="1" width="15.5" style="234" customWidth="1"/>
    <col min="2" max="2" width="71.5" style="234" customWidth="1"/>
    <col min="3" max="3" width="3" style="234" customWidth="1"/>
    <col min="4" max="4" width="23" style="234" customWidth="1"/>
    <col min="5" max="5" width="3" style="234" customWidth="1"/>
    <col min="6" max="6" width="26" style="234" customWidth="1"/>
    <col min="7" max="7" width="3" style="234" customWidth="1"/>
    <col min="8" max="8" width="26" style="234" customWidth="1"/>
    <col min="9" max="9" width="3" style="234" customWidth="1"/>
    <col min="10" max="10" width="39.5" style="234" customWidth="1"/>
    <col min="11" max="11" width="3" style="234" customWidth="1"/>
    <col min="12" max="12" width="36.125" style="234" customWidth="1"/>
    <col min="13" max="13" width="3" style="234" customWidth="1"/>
    <col min="14" max="14" width="39.5" style="234" customWidth="1"/>
    <col min="15" max="15" width="3" style="234" customWidth="1"/>
    <col min="16" max="16" width="39.5" style="234" customWidth="1"/>
    <col min="17" max="17" width="3" style="234" customWidth="1"/>
    <col min="18" max="18" width="39.5" style="234" customWidth="1"/>
    <col min="19" max="19" width="3" style="234" customWidth="1"/>
    <col min="20" max="20" width="39.5" style="234" customWidth="1"/>
    <col min="21" max="21" width="3" style="234" customWidth="1"/>
    <col min="22" max="16384" width="10.5" style="234"/>
  </cols>
  <sheetData>
    <row r="1" spans="1:21" ht="24.95">
      <c r="A1" s="233" t="s">
        <v>298</v>
      </c>
    </row>
    <row r="3" spans="1:21" s="39" customFormat="1" ht="60">
      <c r="A3" s="269" t="s">
        <v>299</v>
      </c>
      <c r="B3" s="56" t="s">
        <v>300</v>
      </c>
      <c r="D3" s="9" t="s">
        <v>174</v>
      </c>
      <c r="F3" s="57"/>
      <c r="H3" s="57"/>
      <c r="J3" s="48"/>
      <c r="L3" s="48"/>
      <c r="N3" s="38"/>
      <c r="P3" s="38"/>
      <c r="R3" s="38"/>
      <c r="T3" s="38"/>
    </row>
    <row r="4" spans="1:21" s="37" customFormat="1" ht="18">
      <c r="A4" s="55"/>
      <c r="B4" s="46"/>
      <c r="D4" s="46"/>
      <c r="F4" s="46"/>
      <c r="H4" s="46"/>
      <c r="J4" s="47"/>
      <c r="L4" s="39"/>
      <c r="N4" s="47"/>
    </row>
    <row r="5" spans="1:21" s="52" customFormat="1" ht="74.25" customHeight="1">
      <c r="A5" s="50"/>
      <c r="B5" s="51" t="s">
        <v>114</v>
      </c>
      <c r="D5" s="82" t="s">
        <v>115</v>
      </c>
      <c r="E5" s="44"/>
      <c r="F5" s="82" t="s">
        <v>116</v>
      </c>
      <c r="G5" s="44"/>
      <c r="H5" s="82" t="s">
        <v>117</v>
      </c>
      <c r="J5" s="45" t="s">
        <v>118</v>
      </c>
      <c r="K5" s="44"/>
      <c r="L5" s="45" t="s">
        <v>119</v>
      </c>
      <c r="M5" s="44"/>
      <c r="N5" s="45" t="s">
        <v>120</v>
      </c>
      <c r="O5" s="44"/>
      <c r="P5" s="45" t="s">
        <v>121</v>
      </c>
      <c r="Q5" s="44"/>
      <c r="R5" s="45" t="s">
        <v>122</v>
      </c>
      <c r="S5" s="44"/>
      <c r="T5" s="45" t="s">
        <v>123</v>
      </c>
    </row>
    <row r="6" spans="1:21" s="37" customFormat="1" ht="18">
      <c r="A6" s="55"/>
      <c r="B6" s="46"/>
      <c r="D6" s="46"/>
      <c r="F6" s="46"/>
      <c r="H6" s="46"/>
      <c r="J6" s="47"/>
      <c r="N6" s="47"/>
      <c r="P6" s="47"/>
      <c r="R6" s="47"/>
      <c r="T6" s="47"/>
    </row>
    <row r="7" spans="1:21" s="8" customFormat="1" ht="191.1" customHeight="1">
      <c r="A7" s="13"/>
      <c r="B7" s="22" t="s">
        <v>301</v>
      </c>
      <c r="D7" s="9" t="s">
        <v>160</v>
      </c>
      <c r="F7" s="88" t="s">
        <v>302</v>
      </c>
      <c r="G7" s="37"/>
      <c r="H7" s="88" t="s">
        <v>303</v>
      </c>
      <c r="I7" s="37"/>
      <c r="J7" s="370"/>
      <c r="K7" s="37"/>
      <c r="L7" s="48"/>
      <c r="M7" s="37"/>
      <c r="N7" s="38"/>
      <c r="O7" s="39"/>
      <c r="P7" s="38"/>
      <c r="Q7" s="39"/>
      <c r="R7" s="38"/>
      <c r="S7" s="39"/>
      <c r="T7" s="38"/>
      <c r="U7" s="37"/>
    </row>
    <row r="8" spans="1:21" s="8" customFormat="1" ht="150">
      <c r="A8" s="13"/>
      <c r="B8" s="53" t="s">
        <v>304</v>
      </c>
      <c r="D8" s="9" t="s">
        <v>58</v>
      </c>
      <c r="F8" s="317"/>
      <c r="G8" s="39"/>
      <c r="H8" s="88" t="s">
        <v>303</v>
      </c>
      <c r="I8" s="39"/>
      <c r="J8" s="371"/>
      <c r="K8" s="39"/>
      <c r="L8" s="48"/>
      <c r="M8" s="39"/>
      <c r="N8" s="38"/>
      <c r="O8" s="39"/>
      <c r="P8" s="38"/>
      <c r="Q8" s="39"/>
      <c r="R8" s="38"/>
      <c r="S8" s="39"/>
      <c r="T8" s="38"/>
      <c r="U8" s="39"/>
    </row>
    <row r="9" spans="1:21" s="8" customFormat="1" ht="150">
      <c r="A9" s="13"/>
      <c r="B9" s="53" t="s">
        <v>305</v>
      </c>
      <c r="D9" s="9" t="s">
        <v>58</v>
      </c>
      <c r="F9" s="88"/>
      <c r="G9" s="39"/>
      <c r="H9" s="88" t="s">
        <v>303</v>
      </c>
      <c r="I9" s="39"/>
      <c r="J9" s="371"/>
      <c r="K9" s="39"/>
      <c r="L9" s="48"/>
      <c r="M9" s="39"/>
      <c r="N9" s="38"/>
      <c r="O9" s="39"/>
      <c r="P9" s="38"/>
      <c r="Q9" s="39"/>
      <c r="R9" s="38"/>
      <c r="S9" s="39"/>
      <c r="T9" s="38"/>
      <c r="U9" s="39"/>
    </row>
    <row r="10" spans="1:21" s="8" customFormat="1" ht="150">
      <c r="A10" s="13"/>
      <c r="B10" s="53" t="s">
        <v>306</v>
      </c>
      <c r="D10" s="9" t="s">
        <v>58</v>
      </c>
      <c r="F10" s="88" t="s">
        <v>307</v>
      </c>
      <c r="G10" s="39"/>
      <c r="H10" s="88" t="s">
        <v>303</v>
      </c>
      <c r="I10" s="39"/>
      <c r="J10" s="371"/>
      <c r="K10" s="39"/>
      <c r="L10" s="48"/>
      <c r="M10" s="39"/>
      <c r="N10" s="38"/>
      <c r="O10" s="39"/>
      <c r="P10" s="38"/>
      <c r="Q10" s="39"/>
      <c r="R10" s="38"/>
      <c r="S10" s="39"/>
      <c r="T10" s="38"/>
      <c r="U10" s="39"/>
    </row>
    <row r="11" spans="1:21" s="8" customFormat="1" ht="150">
      <c r="A11" s="13"/>
      <c r="B11" s="53" t="s">
        <v>308</v>
      </c>
      <c r="D11" s="9" t="s">
        <v>160</v>
      </c>
      <c r="F11" s="88" t="s">
        <v>307</v>
      </c>
      <c r="G11" s="39"/>
      <c r="H11" s="88" t="s">
        <v>303</v>
      </c>
      <c r="I11" s="39"/>
      <c r="J11" s="371"/>
      <c r="K11" s="39"/>
      <c r="L11" s="48"/>
      <c r="M11" s="39"/>
      <c r="N11" s="38"/>
      <c r="O11" s="39"/>
      <c r="P11" s="38"/>
      <c r="Q11" s="39"/>
      <c r="R11" s="38"/>
      <c r="S11" s="39"/>
      <c r="T11" s="38"/>
      <c r="U11" s="39"/>
    </row>
    <row r="12" spans="1:21" s="8" customFormat="1" ht="195">
      <c r="A12" s="13"/>
      <c r="B12" s="53" t="s">
        <v>309</v>
      </c>
      <c r="D12" s="9" t="s">
        <v>58</v>
      </c>
      <c r="F12" s="312" t="s">
        <v>310</v>
      </c>
      <c r="G12" s="39"/>
      <c r="H12" s="88" t="s">
        <v>311</v>
      </c>
      <c r="I12" s="39"/>
      <c r="J12" s="371"/>
      <c r="K12" s="39"/>
      <c r="L12" s="48"/>
      <c r="M12" s="39"/>
      <c r="N12" s="38"/>
      <c r="O12" s="39"/>
      <c r="P12" s="38"/>
      <c r="Q12" s="39"/>
      <c r="R12" s="38"/>
      <c r="S12" s="39"/>
      <c r="T12" s="38"/>
      <c r="U12" s="39"/>
    </row>
    <row r="13" spans="1:21" s="8" customFormat="1" ht="150">
      <c r="A13" s="13"/>
      <c r="B13" s="53" t="s">
        <v>312</v>
      </c>
      <c r="D13" s="9" t="s">
        <v>58</v>
      </c>
      <c r="F13" s="88" t="s">
        <v>302</v>
      </c>
      <c r="G13" s="39"/>
      <c r="H13" s="88" t="s">
        <v>303</v>
      </c>
      <c r="I13" s="39"/>
      <c r="J13" s="371"/>
      <c r="K13" s="39"/>
      <c r="L13" s="48"/>
      <c r="M13" s="39"/>
      <c r="N13" s="38"/>
      <c r="O13" s="39"/>
      <c r="P13" s="38"/>
      <c r="Q13" s="39"/>
      <c r="R13" s="38"/>
      <c r="S13" s="39"/>
      <c r="T13" s="38"/>
      <c r="U13" s="39"/>
    </row>
    <row r="14" spans="1:21" s="8" customFormat="1" ht="150">
      <c r="A14" s="13"/>
      <c r="B14" s="53" t="s">
        <v>313</v>
      </c>
      <c r="D14" s="9" t="s">
        <v>58</v>
      </c>
      <c r="F14" s="312" t="s">
        <v>310</v>
      </c>
      <c r="G14" s="39"/>
      <c r="H14" s="88" t="s">
        <v>303</v>
      </c>
      <c r="I14" s="39"/>
      <c r="J14" s="371"/>
      <c r="K14" s="39"/>
      <c r="L14" s="48"/>
      <c r="M14" s="39"/>
      <c r="N14" s="38"/>
      <c r="O14" s="39"/>
      <c r="P14" s="38"/>
      <c r="Q14" s="39"/>
      <c r="R14" s="38"/>
      <c r="S14" s="39"/>
      <c r="T14" s="38"/>
      <c r="U14" s="39"/>
    </row>
    <row r="15" spans="1:21" s="8" customFormat="1" ht="150">
      <c r="A15" s="13"/>
      <c r="B15" s="53" t="s">
        <v>314</v>
      </c>
      <c r="D15" s="9" t="s">
        <v>58</v>
      </c>
      <c r="F15" s="88" t="s">
        <v>315</v>
      </c>
      <c r="G15" s="39"/>
      <c r="H15" s="88" t="s">
        <v>303</v>
      </c>
      <c r="I15" s="39"/>
      <c r="J15" s="371"/>
      <c r="K15" s="39"/>
      <c r="L15" s="48"/>
      <c r="M15" s="39"/>
      <c r="N15" s="38"/>
      <c r="O15" s="39"/>
      <c r="P15" s="38"/>
      <c r="Q15" s="39"/>
      <c r="R15" s="38"/>
      <c r="S15" s="39"/>
      <c r="T15" s="38"/>
      <c r="U15" s="39"/>
    </row>
    <row r="16" spans="1:21" s="8" customFormat="1" ht="150">
      <c r="A16" s="13"/>
      <c r="B16" s="53" t="s">
        <v>316</v>
      </c>
      <c r="D16" s="9" t="s">
        <v>58</v>
      </c>
      <c r="F16" s="88" t="s">
        <v>317</v>
      </c>
      <c r="G16" s="39"/>
      <c r="H16" s="88" t="s">
        <v>303</v>
      </c>
      <c r="I16" s="39"/>
      <c r="J16" s="371"/>
      <c r="K16" s="39"/>
      <c r="L16" s="48"/>
      <c r="M16" s="39"/>
      <c r="N16" s="38"/>
      <c r="O16" s="39"/>
      <c r="P16" s="38"/>
      <c r="Q16" s="39"/>
      <c r="R16" s="38"/>
      <c r="S16" s="39"/>
      <c r="T16" s="38"/>
      <c r="U16" s="39"/>
    </row>
    <row r="17" spans="1:21" s="8" customFormat="1" ht="150">
      <c r="A17" s="13"/>
      <c r="B17" s="53" t="s">
        <v>318</v>
      </c>
      <c r="D17" s="9" t="s">
        <v>196</v>
      </c>
      <c r="F17" s="88"/>
      <c r="G17" s="39"/>
      <c r="H17" s="88" t="s">
        <v>303</v>
      </c>
      <c r="I17" s="39"/>
      <c r="J17" s="371"/>
      <c r="K17" s="39"/>
      <c r="L17" s="48"/>
      <c r="M17" s="39"/>
      <c r="N17" s="38"/>
      <c r="O17" s="39"/>
      <c r="P17" s="38"/>
      <c r="Q17" s="39"/>
      <c r="R17" s="38"/>
      <c r="S17" s="39"/>
      <c r="T17" s="38"/>
      <c r="U17" s="39"/>
    </row>
    <row r="18" spans="1:21" s="8" customFormat="1" ht="180">
      <c r="A18" s="13"/>
      <c r="B18" s="53" t="s">
        <v>319</v>
      </c>
      <c r="D18" s="318">
        <f>(70970310/148233325)</f>
        <v>0.47877432419464383</v>
      </c>
      <c r="F18" s="88"/>
      <c r="G18" s="39"/>
      <c r="H18" s="88" t="s">
        <v>320</v>
      </c>
      <c r="I18" s="39"/>
      <c r="J18" s="371"/>
      <c r="K18" s="39"/>
      <c r="L18" s="48"/>
      <c r="M18" s="39"/>
      <c r="N18" s="38"/>
      <c r="O18" s="39"/>
      <c r="P18" s="38"/>
      <c r="Q18" s="39"/>
      <c r="R18" s="38"/>
      <c r="S18" s="39"/>
      <c r="T18" s="38"/>
      <c r="U18" s="37"/>
    </row>
    <row r="19" spans="1:21" s="8" customFormat="1" ht="150">
      <c r="A19" s="13"/>
      <c r="B19" s="53" t="s">
        <v>321</v>
      </c>
      <c r="D19" s="9" t="s">
        <v>160</v>
      </c>
      <c r="F19" s="88"/>
      <c r="G19" s="39"/>
      <c r="H19" s="88" t="s">
        <v>303</v>
      </c>
      <c r="I19" s="39"/>
      <c r="J19" s="372"/>
      <c r="K19" s="39"/>
      <c r="L19" s="48"/>
      <c r="M19" s="39"/>
      <c r="N19" s="38"/>
      <c r="O19" s="39"/>
      <c r="P19" s="38"/>
      <c r="Q19" s="39"/>
      <c r="R19" s="38"/>
      <c r="S19" s="39"/>
      <c r="T19" s="38"/>
      <c r="U19" s="39"/>
    </row>
    <row r="20" spans="1:21" s="236" customFormat="1">
      <c r="A20" s="235"/>
      <c r="L20" s="237"/>
    </row>
    <row r="21" spans="1:21">
      <c r="L21" s="237"/>
    </row>
    <row r="22" spans="1:21">
      <c r="L22" s="237"/>
    </row>
    <row r="23" spans="1:21">
      <c r="L23" s="236"/>
    </row>
  </sheetData>
  <mergeCells count="1">
    <mergeCell ref="J7:J19"/>
  </mergeCells>
  <hyperlinks>
    <hyperlink ref="F12" r:id="rId1" xr:uid="{C1E77FC4-EBEC-494A-A11F-8BF427B30653}"/>
    <hyperlink ref="F14" r:id="rId2" xr:uid="{A9BC0421-CD0F-A847-A305-BD123E703A18}"/>
  </hyperlinks>
  <pageMargins left="0.7" right="0.7" top="0.75" bottom="0.75" header="0.3" footer="0.3"/>
  <pageSetup paperSize="8" orientation="landscape" horizontalDpi="1200" verticalDpi="1200"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97114-B2AA-E14F-8E0A-D47AA383A57E}">
  <sheetPr codeName="Sheet13"/>
  <dimension ref="A1:N121"/>
  <sheetViews>
    <sheetView showGridLines="0" topLeftCell="C11" zoomScale="75" zoomScaleNormal="43" workbookViewId="0">
      <selection activeCell="I21" sqref="I21"/>
    </sheetView>
  </sheetViews>
  <sheetFormatPr defaultColWidth="4" defaultRowHeight="24" customHeight="1"/>
  <cols>
    <col min="1" max="1" width="4" style="4"/>
    <col min="2" max="2" width="48.5" style="4" customWidth="1"/>
    <col min="3" max="3" width="44.5" style="4" customWidth="1"/>
    <col min="4" max="4" width="38.875" style="4" customWidth="1"/>
    <col min="5" max="5" width="23" style="4" customWidth="1"/>
    <col min="6" max="10" width="26.5" style="4" customWidth="1"/>
    <col min="11" max="11" width="4" style="4" customWidth="1"/>
    <col min="12" max="33" width="4" style="4"/>
    <col min="34" max="34" width="12" style="4" bestFit="1" customWidth="1"/>
    <col min="35" max="16384" width="4" style="4"/>
  </cols>
  <sheetData>
    <row r="1" spans="1:14" ht="14.1"/>
    <row r="2" spans="1:14" s="259" customFormat="1" ht="14.1">
      <c r="A2" s="4"/>
      <c r="B2" s="395" t="s">
        <v>322</v>
      </c>
      <c r="C2" s="395"/>
      <c r="D2" s="395"/>
      <c r="E2" s="395"/>
      <c r="F2" s="395"/>
      <c r="G2" s="395"/>
      <c r="H2" s="395"/>
      <c r="I2" s="395"/>
      <c r="J2" s="395"/>
    </row>
    <row r="3" spans="1:14" ht="23.1">
      <c r="B3" s="356" t="s">
        <v>34</v>
      </c>
      <c r="C3" s="356"/>
      <c r="D3" s="356"/>
      <c r="E3" s="356"/>
      <c r="F3" s="356"/>
      <c r="G3" s="356"/>
      <c r="H3" s="356"/>
      <c r="I3" s="356"/>
      <c r="J3" s="356"/>
    </row>
    <row r="4" spans="1:14" ht="14.1">
      <c r="B4" s="358" t="s">
        <v>323</v>
      </c>
      <c r="C4" s="358"/>
      <c r="D4" s="358"/>
      <c r="E4" s="358"/>
      <c r="F4" s="358"/>
      <c r="G4" s="358"/>
      <c r="H4" s="358"/>
      <c r="I4" s="358"/>
      <c r="J4" s="358"/>
    </row>
    <row r="5" spans="1:14" ht="14.1">
      <c r="B5" s="358" t="s">
        <v>324</v>
      </c>
      <c r="C5" s="358"/>
      <c r="D5" s="358"/>
      <c r="E5" s="358"/>
      <c r="F5" s="358"/>
      <c r="G5" s="358"/>
      <c r="H5" s="358"/>
      <c r="I5" s="358"/>
      <c r="J5" s="358"/>
    </row>
    <row r="6" spans="1:14" ht="14.1">
      <c r="B6" s="358" t="s">
        <v>325</v>
      </c>
      <c r="C6" s="358"/>
      <c r="D6" s="358"/>
      <c r="E6" s="358"/>
      <c r="F6" s="358"/>
      <c r="G6" s="358"/>
      <c r="H6" s="358"/>
      <c r="I6" s="358"/>
      <c r="J6" s="358"/>
    </row>
    <row r="7" spans="1:14" ht="15.75" customHeight="1">
      <c r="B7" s="358" t="s">
        <v>326</v>
      </c>
      <c r="C7" s="358"/>
      <c r="D7" s="358"/>
      <c r="E7" s="358"/>
      <c r="F7" s="358"/>
      <c r="G7" s="358"/>
      <c r="H7" s="358"/>
      <c r="I7" s="358"/>
      <c r="J7" s="358"/>
    </row>
    <row r="8" spans="1:14" ht="14.1">
      <c r="B8" s="442" t="s">
        <v>38</v>
      </c>
      <c r="C8" s="442"/>
      <c r="D8" s="442"/>
      <c r="E8" s="442"/>
      <c r="F8" s="442"/>
      <c r="G8" s="442"/>
      <c r="H8" s="442"/>
      <c r="I8" s="442"/>
      <c r="J8" s="442"/>
    </row>
    <row r="9" spans="1:14" ht="14.1"/>
    <row r="10" spans="1:14" ht="23.1">
      <c r="B10" s="396" t="s">
        <v>327</v>
      </c>
      <c r="C10" s="396"/>
      <c r="D10" s="396"/>
      <c r="E10" s="396"/>
      <c r="F10" s="396"/>
      <c r="G10" s="396"/>
      <c r="H10" s="396"/>
      <c r="I10" s="396"/>
      <c r="J10" s="396"/>
    </row>
    <row r="11" spans="1:14" s="90" customFormat="1" ht="25.5" customHeight="1">
      <c r="B11" s="397" t="s">
        <v>328</v>
      </c>
      <c r="C11" s="397"/>
      <c r="D11" s="397"/>
      <c r="E11" s="397"/>
      <c r="F11" s="397"/>
      <c r="G11" s="397"/>
      <c r="H11" s="397"/>
      <c r="I11" s="397"/>
      <c r="J11" s="397"/>
    </row>
    <row r="12" spans="1:14" s="91" customFormat="1" ht="14.1">
      <c r="B12" s="398"/>
      <c r="C12" s="398"/>
      <c r="D12" s="398"/>
      <c r="E12" s="398"/>
      <c r="F12" s="398"/>
      <c r="G12" s="398"/>
      <c r="H12" s="398"/>
      <c r="I12" s="398"/>
      <c r="J12" s="398"/>
    </row>
    <row r="13" spans="1:14" s="91" customFormat="1" ht="18">
      <c r="B13" s="394" t="s">
        <v>329</v>
      </c>
      <c r="C13" s="394"/>
      <c r="D13" s="394"/>
      <c r="E13" s="394"/>
      <c r="F13" s="394"/>
      <c r="G13" s="394"/>
      <c r="H13" s="394"/>
      <c r="I13" s="394"/>
      <c r="J13" s="394"/>
    </row>
    <row r="14" spans="1:14" s="91" customFormat="1" ht="14.1">
      <c r="B14" s="92" t="s">
        <v>330</v>
      </c>
      <c r="C14" s="92" t="s">
        <v>331</v>
      </c>
      <c r="D14" s="4" t="s">
        <v>332</v>
      </c>
      <c r="E14" s="258" t="s">
        <v>333</v>
      </c>
      <c r="F14" s="258" t="s">
        <v>334</v>
      </c>
      <c r="G14" s="4" t="s">
        <v>335</v>
      </c>
      <c r="H14" s="93"/>
      <c r="I14" s="94"/>
    </row>
    <row r="15" spans="1:14" s="91" customFormat="1" ht="14.1">
      <c r="B15" s="91" t="s">
        <v>336</v>
      </c>
      <c r="C15" s="4" t="s">
        <v>337</v>
      </c>
      <c r="D15" s="4" t="s">
        <v>338</v>
      </c>
      <c r="E15" s="4" t="s">
        <v>58</v>
      </c>
      <c r="F15" s="4" t="s">
        <v>58</v>
      </c>
      <c r="G15" s="95" t="e">
        <f>SUMIF([4]!Government_revenues_table[Government entity],[4]!Government_agencies[[#This Row],[Full name of agency]],[4]!Government_revenues_table[Revenue value])</f>
        <v>#REF!</v>
      </c>
      <c r="H15" s="94"/>
      <c r="I15" s="4"/>
      <c r="L15" s="93"/>
      <c r="M15" s="93"/>
      <c r="N15" s="93"/>
    </row>
    <row r="16" spans="1:14" s="91" customFormat="1" ht="14.1">
      <c r="B16" s="91" t="s">
        <v>339</v>
      </c>
      <c r="C16" s="4" t="s">
        <v>337</v>
      </c>
      <c r="D16" s="4" t="s">
        <v>338</v>
      </c>
      <c r="E16" s="4" t="s">
        <v>58</v>
      </c>
      <c r="F16" s="4" t="s">
        <v>58</v>
      </c>
      <c r="G16" s="95" t="e">
        <f>SUMIF([4]!Government_revenues_table[Government entity],[4]!Government_agencies[[#This Row],[Full name of agency]],[4]!Government_revenues_table[Revenue value])</f>
        <v>#REF!</v>
      </c>
      <c r="H16" s="94"/>
      <c r="I16" s="4"/>
      <c r="L16" s="94"/>
      <c r="M16" s="94"/>
      <c r="N16" s="94"/>
    </row>
    <row r="17" spans="2:14" s="91" customFormat="1" ht="14.1">
      <c r="B17" s="91" t="s">
        <v>340</v>
      </c>
      <c r="C17" s="4" t="s">
        <v>337</v>
      </c>
      <c r="D17" s="4" t="s">
        <v>338</v>
      </c>
      <c r="E17" s="4" t="s">
        <v>58</v>
      </c>
      <c r="F17" s="4" t="s">
        <v>58</v>
      </c>
      <c r="G17" s="95" t="e">
        <f>SUMIF([4]!Government_revenues_table[Government entity],[4]!Government_agencies[[#This Row],[Full name of agency]],[4]!Government_revenues_table[Revenue value])</f>
        <v>#REF!</v>
      </c>
      <c r="L17" s="94"/>
      <c r="M17" s="94"/>
      <c r="N17" s="94"/>
    </row>
    <row r="18" spans="2:14" s="91" customFormat="1" ht="14.1">
      <c r="C18" s="4"/>
      <c r="D18" s="96"/>
    </row>
    <row r="19" spans="2:14" s="91" customFormat="1" ht="18">
      <c r="B19" s="394" t="s">
        <v>341</v>
      </c>
      <c r="C19" s="394"/>
      <c r="D19" s="394"/>
      <c r="E19" s="394"/>
      <c r="F19" s="394"/>
      <c r="G19" s="394"/>
      <c r="H19" s="394"/>
      <c r="I19" s="394"/>
      <c r="J19" s="394"/>
    </row>
    <row r="20" spans="2:14" s="91" customFormat="1" ht="14.1">
      <c r="B20" s="400" t="s">
        <v>342</v>
      </c>
      <c r="C20" s="401"/>
      <c r="D20" s="402"/>
      <c r="E20" s="93"/>
    </row>
    <row r="21" spans="2:14" s="91" customFormat="1" ht="14.1">
      <c r="B21" s="97" t="s">
        <v>343</v>
      </c>
      <c r="C21" s="98" t="s">
        <v>344</v>
      </c>
      <c r="D21" s="99" t="s">
        <v>345</v>
      </c>
    </row>
    <row r="22" spans="2:14" s="91" customFormat="1" ht="14.1"/>
    <row r="23" spans="2:14" s="91" customFormat="1" ht="14.1">
      <c r="B23" s="92" t="s">
        <v>346</v>
      </c>
      <c r="C23" s="92" t="s">
        <v>347</v>
      </c>
      <c r="D23" s="4" t="s">
        <v>348</v>
      </c>
      <c r="E23" s="4" t="s">
        <v>349</v>
      </c>
      <c r="F23" s="4" t="s">
        <v>350</v>
      </c>
      <c r="G23" s="4" t="s">
        <v>351</v>
      </c>
      <c r="H23" s="4" t="s">
        <v>352</v>
      </c>
      <c r="I23" s="4" t="s">
        <v>333</v>
      </c>
      <c r="J23" s="4" t="s">
        <v>334</v>
      </c>
      <c r="K23" s="4" t="s">
        <v>353</v>
      </c>
    </row>
    <row r="24" spans="2:14" s="91" customFormat="1" ht="15">
      <c r="B24" s="4" t="s">
        <v>354</v>
      </c>
      <c r="C24" s="4" t="s">
        <v>355</v>
      </c>
      <c r="D24" s="4">
        <v>9700039</v>
      </c>
      <c r="E24" s="4" t="s">
        <v>356</v>
      </c>
      <c r="F24" s="319" t="s">
        <v>357</v>
      </c>
      <c r="G24" s="320" t="s">
        <v>358</v>
      </c>
      <c r="H24" s="320" t="s">
        <v>359</v>
      </c>
      <c r="I24" s="96">
        <v>4731047632</v>
      </c>
      <c r="J24" s="4" t="s">
        <v>58</v>
      </c>
      <c r="K24" s="96"/>
    </row>
    <row r="25" spans="2:14" s="91" customFormat="1" ht="30">
      <c r="B25" s="4" t="s">
        <v>360</v>
      </c>
      <c r="C25" s="4" t="s">
        <v>355</v>
      </c>
      <c r="D25" s="4">
        <v>6602309</v>
      </c>
      <c r="E25" s="4" t="s">
        <v>356</v>
      </c>
      <c r="F25" s="321" t="s">
        <v>361</v>
      </c>
      <c r="G25" s="100" t="s">
        <v>358</v>
      </c>
      <c r="H25" s="322" t="s">
        <v>362</v>
      </c>
      <c r="I25" s="96">
        <v>865318852</v>
      </c>
      <c r="J25" s="4" t="s">
        <v>58</v>
      </c>
      <c r="K25" s="96">
        <f>SUMIF(Table10[Company],Companies[[#This Row],[Full company name]],Table10[Revenue value])</f>
        <v>865318852</v>
      </c>
    </row>
    <row r="26" spans="2:14" s="91" customFormat="1" ht="15">
      <c r="B26" s="4" t="s">
        <v>363</v>
      </c>
      <c r="C26" s="4" t="s">
        <v>355</v>
      </c>
      <c r="D26" s="4">
        <v>9416902</v>
      </c>
      <c r="E26" s="4" t="s">
        <v>356</v>
      </c>
      <c r="F26" s="321" t="s">
        <v>364</v>
      </c>
      <c r="G26" s="100" t="s">
        <v>358</v>
      </c>
      <c r="H26" s="320" t="s">
        <v>365</v>
      </c>
      <c r="I26" s="96">
        <v>3152126343</v>
      </c>
      <c r="J26" s="4" t="s">
        <v>58</v>
      </c>
      <c r="K26" s="96">
        <f>SUMIF(Table10[Company],Companies[[#This Row],[Full company name]],Table10[Revenue value])</f>
        <v>0</v>
      </c>
    </row>
    <row r="27" spans="2:14" s="91" customFormat="1" ht="15">
      <c r="B27" s="4" t="s">
        <v>366</v>
      </c>
      <c r="C27" s="4" t="s">
        <v>355</v>
      </c>
      <c r="D27" s="4">
        <v>1530525</v>
      </c>
      <c r="E27" s="4" t="s">
        <v>356</v>
      </c>
      <c r="F27" s="321" t="s">
        <v>367</v>
      </c>
      <c r="G27" s="100" t="s">
        <v>358</v>
      </c>
      <c r="H27" s="320" t="s">
        <v>368</v>
      </c>
      <c r="I27" s="96">
        <v>3978669344</v>
      </c>
      <c r="J27" s="4" t="s">
        <v>58</v>
      </c>
      <c r="K27" s="96">
        <f>SUMIF(Table10[Company],Companies[[#This Row],[Full company name]],Table10[Revenue value])</f>
        <v>0</v>
      </c>
    </row>
    <row r="28" spans="2:14" s="91" customFormat="1" ht="15">
      <c r="B28" s="4" t="s">
        <v>369</v>
      </c>
      <c r="C28" s="4" t="s">
        <v>355</v>
      </c>
      <c r="D28" s="4">
        <v>9412188</v>
      </c>
      <c r="E28" s="4" t="s">
        <v>356</v>
      </c>
      <c r="F28" s="321" t="s">
        <v>357</v>
      </c>
      <c r="G28" s="100" t="s">
        <v>358</v>
      </c>
      <c r="H28" s="322" t="s">
        <v>362</v>
      </c>
      <c r="I28" s="96">
        <v>183722274</v>
      </c>
      <c r="J28" s="4" t="s">
        <v>58</v>
      </c>
      <c r="K28" s="96">
        <f>SUMIF(Table10[Company],Companies[[#This Row],[Full company name]],Table10[Revenue value])</f>
        <v>183722274</v>
      </c>
    </row>
    <row r="29" spans="2:14" s="91" customFormat="1" ht="15">
      <c r="B29" s="4" t="s">
        <v>370</v>
      </c>
      <c r="C29" s="4" t="s">
        <v>355</v>
      </c>
      <c r="D29" s="4">
        <v>2710054</v>
      </c>
      <c r="E29" s="4" t="s">
        <v>356</v>
      </c>
      <c r="F29" s="321" t="s">
        <v>371</v>
      </c>
      <c r="G29" s="100" t="s">
        <v>358</v>
      </c>
      <c r="H29" s="322" t="s">
        <v>362</v>
      </c>
      <c r="I29" s="96">
        <v>2870627129</v>
      </c>
      <c r="J29" s="4" t="s">
        <v>58</v>
      </c>
      <c r="K29" s="96">
        <f>SUMIF(Table10[Company],Companies[[#This Row],[Full company name]],Table10[Revenue value])</f>
        <v>0</v>
      </c>
    </row>
    <row r="30" spans="2:14" s="91" customFormat="1" ht="15">
      <c r="B30" s="4" t="s">
        <v>372</v>
      </c>
      <c r="C30" s="4" t="s">
        <v>355</v>
      </c>
      <c r="D30" s="4">
        <v>91919</v>
      </c>
      <c r="E30" s="4" t="s">
        <v>356</v>
      </c>
      <c r="F30" s="321" t="s">
        <v>367</v>
      </c>
      <c r="G30" s="100" t="s">
        <v>358</v>
      </c>
      <c r="H30" s="320" t="s">
        <v>373</v>
      </c>
      <c r="I30" s="96">
        <v>421552432</v>
      </c>
      <c r="J30" s="4" t="s">
        <v>58</v>
      </c>
      <c r="K30" s="96">
        <f>SUMIF(Table10[Company],Companies[[#This Row],[Full company name]],Table10[Revenue value])</f>
        <v>0</v>
      </c>
    </row>
    <row r="31" spans="2:14" s="91" customFormat="1" ht="15">
      <c r="B31" s="4" t="s">
        <v>374</v>
      </c>
      <c r="C31" s="4" t="s">
        <v>355</v>
      </c>
      <c r="D31" s="4">
        <v>2709666</v>
      </c>
      <c r="E31" s="4" t="s">
        <v>356</v>
      </c>
      <c r="F31" s="321" t="s">
        <v>375</v>
      </c>
      <c r="G31" s="100" t="s">
        <v>358</v>
      </c>
      <c r="H31" s="322" t="s">
        <v>362</v>
      </c>
      <c r="I31" s="96">
        <v>196585967</v>
      </c>
      <c r="J31" s="4" t="s">
        <v>58</v>
      </c>
      <c r="K31" s="96">
        <f>SUMIF(Table10[Company],Companies[[#This Row],[Full company name]],Table10[Revenue value])</f>
        <v>196585967</v>
      </c>
    </row>
    <row r="32" spans="2:14" s="91" customFormat="1" ht="15">
      <c r="B32" s="4" t="s">
        <v>376</v>
      </c>
      <c r="C32" s="4" t="s">
        <v>355</v>
      </c>
      <c r="D32" s="4">
        <v>2700773</v>
      </c>
      <c r="E32" s="4" t="s">
        <v>356</v>
      </c>
      <c r="F32" s="321" t="s">
        <v>357</v>
      </c>
      <c r="G32" s="100" t="s">
        <v>358</v>
      </c>
      <c r="H32" s="322" t="s">
        <v>362</v>
      </c>
      <c r="I32" s="96">
        <v>7859933258</v>
      </c>
      <c r="J32" s="4" t="s">
        <v>58</v>
      </c>
      <c r="K32" s="96">
        <f>SUMIF(Table10[Company],Companies[[#This Row],[Full company name]],Table10[Revenue value])</f>
        <v>7859933258</v>
      </c>
    </row>
    <row r="33" spans="2:11" s="91" customFormat="1" ht="15">
      <c r="B33" s="4" t="s">
        <v>377</v>
      </c>
      <c r="C33" s="4" t="s">
        <v>355</v>
      </c>
      <c r="D33" s="4">
        <v>9400818</v>
      </c>
      <c r="E33" s="4" t="s">
        <v>356</v>
      </c>
      <c r="F33" s="321" t="s">
        <v>357</v>
      </c>
      <c r="G33" s="100" t="s">
        <v>358</v>
      </c>
      <c r="H33" s="320" t="s">
        <v>378</v>
      </c>
      <c r="I33" s="96">
        <v>46592727259</v>
      </c>
      <c r="J33" s="4" t="s">
        <v>58</v>
      </c>
      <c r="K33" s="96">
        <f>SUMIF(Table10[Company],Companies[[#This Row],[Full company name]],Table10[Revenue value])</f>
        <v>0</v>
      </c>
    </row>
    <row r="34" spans="2:11" s="91" customFormat="1" ht="14.1">
      <c r="B34" s="91" t="s">
        <v>379</v>
      </c>
      <c r="D34" s="4" t="s">
        <v>338</v>
      </c>
      <c r="G34" s="100" t="s">
        <v>380</v>
      </c>
      <c r="H34" s="100" t="s">
        <v>380</v>
      </c>
      <c r="I34" s="4" t="s">
        <v>381</v>
      </c>
      <c r="J34" s="4" t="s">
        <v>381</v>
      </c>
      <c r="K34" s="96"/>
    </row>
    <row r="35" spans="2:11" s="91" customFormat="1" ht="14.1">
      <c r="C35" s="4"/>
      <c r="F35" s="100"/>
      <c r="G35" s="100"/>
    </row>
    <row r="36" spans="2:11" s="91" customFormat="1" ht="18">
      <c r="B36" s="394" t="s">
        <v>382</v>
      </c>
      <c r="C36" s="394"/>
      <c r="D36" s="394"/>
      <c r="E36" s="394"/>
      <c r="F36" s="394"/>
      <c r="G36" s="394"/>
      <c r="H36" s="394"/>
      <c r="I36" s="394"/>
      <c r="J36" s="394"/>
    </row>
    <row r="37" spans="2:11" s="91" customFormat="1" ht="14.1">
      <c r="B37" s="92" t="s">
        <v>383</v>
      </c>
      <c r="C37" s="101" t="s">
        <v>384</v>
      </c>
      <c r="D37" s="101" t="s">
        <v>385</v>
      </c>
      <c r="E37" s="101" t="s">
        <v>386</v>
      </c>
      <c r="F37" s="4" t="s">
        <v>387</v>
      </c>
      <c r="G37" s="4" t="s">
        <v>388</v>
      </c>
      <c r="H37" s="4" t="s">
        <v>389</v>
      </c>
      <c r="I37" s="4" t="s">
        <v>390</v>
      </c>
      <c r="J37" s="4" t="s">
        <v>391</v>
      </c>
    </row>
    <row r="38" spans="2:11" s="91" customFormat="1" ht="14.1">
      <c r="B38" s="323" t="s">
        <v>392</v>
      </c>
      <c r="C38" s="324" t="s">
        <v>393</v>
      </c>
      <c r="D38" s="331" t="s">
        <v>394</v>
      </c>
      <c r="E38" s="91" t="s">
        <v>395</v>
      </c>
      <c r="F38" s="4" t="s">
        <v>396</v>
      </c>
      <c r="G38" s="325">
        <f>222905-222905*8%</f>
        <v>205072.6</v>
      </c>
      <c r="H38" s="326" t="s">
        <v>283</v>
      </c>
      <c r="I38" s="327">
        <v>65096788249.422997</v>
      </c>
      <c r="J38" s="443" t="s">
        <v>52</v>
      </c>
    </row>
    <row r="39" spans="2:11" s="91" customFormat="1" ht="14.1">
      <c r="B39" s="323" t="s">
        <v>392</v>
      </c>
      <c r="C39" s="324" t="s">
        <v>393</v>
      </c>
      <c r="D39" s="331" t="s">
        <v>394</v>
      </c>
      <c r="E39" s="328" t="s">
        <v>397</v>
      </c>
      <c r="F39" s="4" t="s">
        <v>396</v>
      </c>
      <c r="G39" s="325">
        <f>8494-8494*8%</f>
        <v>7814.48</v>
      </c>
      <c r="H39" s="326" t="s">
        <v>283</v>
      </c>
      <c r="I39" s="327">
        <v>15703426230.107002</v>
      </c>
      <c r="J39" s="443" t="s">
        <v>52</v>
      </c>
    </row>
    <row r="40" spans="2:11" s="91" customFormat="1" ht="14.1">
      <c r="B40" s="323" t="s">
        <v>392</v>
      </c>
      <c r="C40" s="324" t="s">
        <v>393</v>
      </c>
      <c r="D40" s="331" t="s">
        <v>394</v>
      </c>
      <c r="E40" s="91" t="s">
        <v>296</v>
      </c>
      <c r="F40" s="4" t="s">
        <v>396</v>
      </c>
      <c r="G40" s="325">
        <v>8441.77</v>
      </c>
      <c r="H40" s="326" t="s">
        <v>283</v>
      </c>
      <c r="I40" s="327">
        <v>41797758738.480965</v>
      </c>
      <c r="J40" s="443" t="s">
        <v>52</v>
      </c>
    </row>
    <row r="41" spans="2:11" s="91" customFormat="1" ht="14.1">
      <c r="B41" s="323" t="s">
        <v>398</v>
      </c>
      <c r="C41" s="324" t="s">
        <v>399</v>
      </c>
      <c r="D41" s="331" t="s">
        <v>400</v>
      </c>
      <c r="E41" s="329" t="s">
        <v>395</v>
      </c>
      <c r="F41" s="4" t="s">
        <v>396</v>
      </c>
      <c r="G41" s="325">
        <v>84983</v>
      </c>
      <c r="H41" s="326" t="s">
        <v>283</v>
      </c>
      <c r="I41" s="327">
        <v>40615139344.021156</v>
      </c>
      <c r="J41" s="443" t="s">
        <v>52</v>
      </c>
    </row>
    <row r="42" spans="2:11" s="91" customFormat="1" ht="14.1">
      <c r="B42" s="323" t="s">
        <v>398</v>
      </c>
      <c r="C42" s="324" t="s">
        <v>399</v>
      </c>
      <c r="D42" s="331" t="s">
        <v>400</v>
      </c>
      <c r="E42" s="91" t="s">
        <v>397</v>
      </c>
      <c r="F42" s="326" t="s">
        <v>396</v>
      </c>
      <c r="G42" s="325">
        <v>1252</v>
      </c>
      <c r="H42" s="326" t="s">
        <v>283</v>
      </c>
      <c r="I42" s="327">
        <v>3981847141.6804399</v>
      </c>
      <c r="J42" s="330" t="s">
        <v>52</v>
      </c>
    </row>
    <row r="43" spans="2:11" s="91" customFormat="1" ht="14.1">
      <c r="B43" s="92" t="s">
        <v>401</v>
      </c>
      <c r="C43" s="324" t="s">
        <v>402</v>
      </c>
      <c r="D43" s="331" t="s">
        <v>363</v>
      </c>
      <c r="E43" s="91" t="s">
        <v>395</v>
      </c>
      <c r="F43" s="4" t="s">
        <v>396</v>
      </c>
      <c r="G43" s="325">
        <v>14119</v>
      </c>
      <c r="H43" s="326" t="s">
        <v>283</v>
      </c>
      <c r="I43" s="327">
        <v>35423330750</v>
      </c>
      <c r="J43" s="443" t="s">
        <v>52</v>
      </c>
    </row>
    <row r="44" spans="2:11" s="91" customFormat="1" ht="14.1">
      <c r="B44" s="92" t="s">
        <v>401</v>
      </c>
      <c r="C44" s="324" t="s">
        <v>402</v>
      </c>
      <c r="D44" s="331" t="s">
        <v>363</v>
      </c>
      <c r="E44" s="91" t="s">
        <v>403</v>
      </c>
      <c r="F44" s="4" t="s">
        <v>396</v>
      </c>
      <c r="G44" s="325">
        <v>10622</v>
      </c>
      <c r="H44" s="326" t="s">
        <v>283</v>
      </c>
      <c r="I44" s="327">
        <v>8122000000</v>
      </c>
      <c r="J44" s="443" t="s">
        <v>52</v>
      </c>
    </row>
    <row r="45" spans="2:11" s="91" customFormat="1" ht="14.1">
      <c r="B45" s="92" t="s">
        <v>401</v>
      </c>
      <c r="C45" s="324" t="s">
        <v>402</v>
      </c>
      <c r="D45" s="331" t="s">
        <v>363</v>
      </c>
      <c r="E45" s="91" t="s">
        <v>286</v>
      </c>
      <c r="F45" s="4" t="s">
        <v>396</v>
      </c>
      <c r="G45" s="325">
        <v>6179</v>
      </c>
      <c r="H45" s="326" t="s">
        <v>283</v>
      </c>
      <c r="I45" s="327">
        <v>12720726773</v>
      </c>
      <c r="J45" s="443" t="s">
        <v>52</v>
      </c>
    </row>
    <row r="46" spans="2:11" s="91" customFormat="1" ht="14.1">
      <c r="B46" s="92" t="s">
        <v>404</v>
      </c>
      <c r="C46" s="324" t="s">
        <v>405</v>
      </c>
      <c r="D46" s="331" t="s">
        <v>406</v>
      </c>
      <c r="E46" s="329" t="s">
        <v>395</v>
      </c>
      <c r="F46" s="4" t="s">
        <v>396</v>
      </c>
      <c r="G46" s="325">
        <v>52044</v>
      </c>
      <c r="H46" s="326" t="s">
        <v>283</v>
      </c>
      <c r="I46" s="327">
        <v>18786213487</v>
      </c>
      <c r="J46" s="443" t="s">
        <v>52</v>
      </c>
    </row>
    <row r="47" spans="2:11" s="91" customFormat="1" ht="14.1">
      <c r="B47" s="92" t="s">
        <v>404</v>
      </c>
      <c r="C47" s="324" t="s">
        <v>405</v>
      </c>
      <c r="D47" s="331" t="s">
        <v>406</v>
      </c>
      <c r="E47" s="329" t="s">
        <v>397</v>
      </c>
      <c r="F47" s="4" t="s">
        <v>396</v>
      </c>
      <c r="G47" s="325">
        <v>817</v>
      </c>
      <c r="H47" s="326" t="s">
        <v>283</v>
      </c>
      <c r="I47" s="327">
        <v>2306943344</v>
      </c>
      <c r="J47" s="443" t="s">
        <v>52</v>
      </c>
    </row>
    <row r="48" spans="2:11" s="91" customFormat="1" ht="14.1">
      <c r="B48" s="323" t="s">
        <v>407</v>
      </c>
      <c r="C48" s="324" t="s">
        <v>408</v>
      </c>
      <c r="D48" s="324" t="s">
        <v>409</v>
      </c>
      <c r="E48" s="329" t="s">
        <v>395</v>
      </c>
      <c r="F48" s="326" t="s">
        <v>396</v>
      </c>
      <c r="G48" s="325">
        <f>10648-10648*8%</f>
        <v>9796.16</v>
      </c>
      <c r="H48" s="326" t="s">
        <v>283</v>
      </c>
      <c r="I48" s="327">
        <v>8373235237</v>
      </c>
      <c r="J48" s="443" t="s">
        <v>52</v>
      </c>
    </row>
    <row r="49" spans="2:10" s="91" customFormat="1" ht="14.1">
      <c r="B49" s="323" t="s">
        <v>410</v>
      </c>
      <c r="C49" s="324" t="s">
        <v>411</v>
      </c>
      <c r="D49" s="324" t="s">
        <v>412</v>
      </c>
      <c r="E49" s="329" t="s">
        <v>395</v>
      </c>
      <c r="F49" s="326" t="s">
        <v>396</v>
      </c>
      <c r="G49" s="325">
        <v>4318</v>
      </c>
      <c r="H49" s="326" t="s">
        <v>283</v>
      </c>
      <c r="I49" s="327">
        <v>1779354939</v>
      </c>
      <c r="J49" s="443" t="s">
        <v>52</v>
      </c>
    </row>
    <row r="50" spans="2:10" s="91" customFormat="1" ht="14.1">
      <c r="B50" s="323" t="s">
        <v>410</v>
      </c>
      <c r="C50" s="324" t="s">
        <v>411</v>
      </c>
      <c r="D50" s="324" t="s">
        <v>412</v>
      </c>
      <c r="E50" s="329" t="s">
        <v>286</v>
      </c>
      <c r="F50" s="326" t="s">
        <v>396</v>
      </c>
      <c r="G50" s="325">
        <v>3705</v>
      </c>
      <c r="H50" s="326" t="s">
        <v>283</v>
      </c>
      <c r="I50" s="327">
        <v>1726385665</v>
      </c>
      <c r="J50" s="443" t="s">
        <v>52</v>
      </c>
    </row>
    <row r="51" spans="2:10" s="91" customFormat="1" ht="14.1">
      <c r="B51" s="323" t="s">
        <v>413</v>
      </c>
      <c r="C51" s="324" t="s">
        <v>414</v>
      </c>
      <c r="D51" s="324" t="s">
        <v>415</v>
      </c>
      <c r="E51" s="329" t="s">
        <v>286</v>
      </c>
      <c r="F51" s="326" t="s">
        <v>396</v>
      </c>
      <c r="G51" s="325">
        <v>2.09</v>
      </c>
      <c r="H51" s="326" t="s">
        <v>283</v>
      </c>
      <c r="I51" s="327">
        <v>44709873082</v>
      </c>
      <c r="J51" s="443" t="s">
        <v>52</v>
      </c>
    </row>
    <row r="52" spans="2:10" s="91" customFormat="1" ht="14.1">
      <c r="B52" s="323" t="s">
        <v>416</v>
      </c>
      <c r="C52" s="324" t="s">
        <v>417</v>
      </c>
      <c r="D52" s="324" t="s">
        <v>418</v>
      </c>
      <c r="E52" s="329" t="s">
        <v>286</v>
      </c>
      <c r="F52" s="326" t="s">
        <v>396</v>
      </c>
      <c r="G52" s="325">
        <v>4132</v>
      </c>
      <c r="H52" s="326" t="s">
        <v>283</v>
      </c>
      <c r="I52" s="327">
        <v>1670512398</v>
      </c>
      <c r="J52" s="443" t="s">
        <v>52</v>
      </c>
    </row>
    <row r="53" spans="2:10" s="91" customFormat="1" ht="14.1">
      <c r="B53" s="323" t="s">
        <v>419</v>
      </c>
      <c r="C53" s="324" t="s">
        <v>420</v>
      </c>
      <c r="D53" s="324" t="s">
        <v>421</v>
      </c>
      <c r="E53" s="329"/>
      <c r="F53" s="326"/>
      <c r="G53" s="444"/>
      <c r="H53" s="4"/>
      <c r="I53" s="100"/>
      <c r="J53" s="443"/>
    </row>
    <row r="54" spans="2:10" s="91" customFormat="1" ht="14.1">
      <c r="B54" s="323" t="s">
        <v>422</v>
      </c>
      <c r="C54" s="324" t="s">
        <v>423</v>
      </c>
      <c r="D54" s="324" t="s">
        <v>424</v>
      </c>
      <c r="E54" s="329"/>
      <c r="F54" s="326"/>
      <c r="G54" s="444"/>
      <c r="H54" s="4"/>
      <c r="I54" s="100"/>
      <c r="J54" s="443"/>
    </row>
    <row r="55" spans="2:10" s="91" customFormat="1" ht="14.1">
      <c r="B55" s="323" t="s">
        <v>425</v>
      </c>
      <c r="C55" s="324" t="s">
        <v>426</v>
      </c>
      <c r="D55" s="324" t="s">
        <v>427</v>
      </c>
      <c r="E55" s="329"/>
      <c r="F55" s="326"/>
      <c r="G55" s="444"/>
      <c r="H55" s="4"/>
      <c r="I55" s="100"/>
      <c r="J55" s="443"/>
    </row>
    <row r="56" spans="2:10" s="91" customFormat="1" ht="14.1">
      <c r="B56" s="323" t="s">
        <v>428</v>
      </c>
      <c r="C56" s="324" t="s">
        <v>429</v>
      </c>
      <c r="D56" s="324" t="s">
        <v>430</v>
      </c>
      <c r="E56" s="329"/>
      <c r="F56" s="326"/>
      <c r="G56" s="444"/>
      <c r="H56" s="4"/>
      <c r="I56" s="100"/>
      <c r="J56" s="443"/>
    </row>
    <row r="57" spans="2:10" s="91" customFormat="1" ht="14.1">
      <c r="B57" s="323" t="s">
        <v>431</v>
      </c>
      <c r="C57" s="324" t="s">
        <v>432</v>
      </c>
      <c r="D57" s="324" t="s">
        <v>433</v>
      </c>
      <c r="E57" s="329"/>
      <c r="F57" s="326"/>
      <c r="G57" s="325"/>
      <c r="H57" s="326"/>
      <c r="I57" s="100"/>
      <c r="J57" s="443"/>
    </row>
    <row r="58" spans="2:10" s="91" customFormat="1" ht="14.1">
      <c r="B58" s="323" t="s">
        <v>434</v>
      </c>
      <c r="C58" s="324" t="s">
        <v>435</v>
      </c>
      <c r="D58" s="324" t="s">
        <v>436</v>
      </c>
      <c r="E58" s="329"/>
      <c r="F58" s="326"/>
      <c r="G58" s="325"/>
      <c r="H58" s="326"/>
      <c r="I58" s="100"/>
      <c r="J58" s="443"/>
    </row>
    <row r="59" spans="2:10" s="91" customFormat="1" ht="14.1">
      <c r="B59" s="323" t="s">
        <v>437</v>
      </c>
      <c r="C59" s="324" t="s">
        <v>438</v>
      </c>
      <c r="D59" s="324" t="s">
        <v>439</v>
      </c>
      <c r="E59" s="329"/>
      <c r="F59" s="326"/>
      <c r="G59" s="325"/>
      <c r="H59" s="4"/>
      <c r="I59" s="100"/>
      <c r="J59" s="443"/>
    </row>
    <row r="60" spans="2:10" s="91" customFormat="1" ht="14.1">
      <c r="B60" s="323" t="s">
        <v>440</v>
      </c>
      <c r="C60" s="324" t="s">
        <v>441</v>
      </c>
      <c r="D60" s="324" t="s">
        <v>442</v>
      </c>
      <c r="E60" s="329"/>
      <c r="F60" s="326"/>
      <c r="G60" s="325"/>
      <c r="H60" s="4"/>
      <c r="I60" s="100"/>
      <c r="J60" s="443"/>
    </row>
    <row r="61" spans="2:10" s="91" customFormat="1" ht="14.1">
      <c r="B61" s="323" t="s">
        <v>443</v>
      </c>
      <c r="C61" s="324" t="s">
        <v>444</v>
      </c>
      <c r="D61" s="324" t="s">
        <v>445</v>
      </c>
      <c r="E61" s="326"/>
      <c r="F61" s="325"/>
      <c r="G61" s="4"/>
      <c r="H61" s="100"/>
      <c r="I61" s="443"/>
      <c r="J61" s="323"/>
    </row>
    <row r="62" spans="2:10" s="91" customFormat="1" ht="14.1">
      <c r="B62" s="323" t="s">
        <v>446</v>
      </c>
      <c r="C62" s="324" t="s">
        <v>447</v>
      </c>
      <c r="D62" s="324" t="s">
        <v>448</v>
      </c>
      <c r="E62" s="329"/>
      <c r="F62" s="326"/>
      <c r="G62" s="325"/>
      <c r="H62" s="4"/>
      <c r="I62" s="100"/>
      <c r="J62" s="443"/>
    </row>
    <row r="63" spans="2:10" s="91" customFormat="1" ht="14.1">
      <c r="B63" s="323" t="s">
        <v>449</v>
      </c>
      <c r="C63" s="324" t="s">
        <v>450</v>
      </c>
      <c r="D63" s="324" t="s">
        <v>451</v>
      </c>
      <c r="E63" s="329"/>
      <c r="F63" s="326"/>
      <c r="G63" s="325"/>
      <c r="H63" s="4"/>
      <c r="I63" s="100"/>
      <c r="J63" s="443"/>
    </row>
    <row r="64" spans="2:10" s="91" customFormat="1" ht="14.1">
      <c r="B64" s="323" t="s">
        <v>452</v>
      </c>
      <c r="C64" s="324" t="s">
        <v>453</v>
      </c>
      <c r="D64" s="324" t="s">
        <v>454</v>
      </c>
      <c r="E64" s="329"/>
      <c r="F64" s="326"/>
      <c r="G64" s="325"/>
      <c r="H64" s="4"/>
      <c r="I64" s="100"/>
      <c r="J64" s="443"/>
    </row>
    <row r="65" spans="2:10" s="91" customFormat="1" ht="14.1">
      <c r="B65" s="323" t="s">
        <v>455</v>
      </c>
      <c r="C65" s="324" t="s">
        <v>456</v>
      </c>
      <c r="D65" s="324" t="s">
        <v>457</v>
      </c>
      <c r="E65" s="329"/>
      <c r="F65" s="326"/>
      <c r="G65" s="325"/>
      <c r="H65" s="4"/>
      <c r="I65" s="100"/>
      <c r="J65" s="443"/>
    </row>
    <row r="66" spans="2:10" s="91" customFormat="1" ht="14.1">
      <c r="B66" s="323" t="s">
        <v>458</v>
      </c>
      <c r="C66" s="324" t="s">
        <v>459</v>
      </c>
      <c r="D66" s="324" t="s">
        <v>460</v>
      </c>
      <c r="E66" s="329"/>
      <c r="F66" s="326"/>
      <c r="G66" s="325"/>
      <c r="H66" s="4"/>
      <c r="I66" s="100"/>
      <c r="J66" s="443"/>
    </row>
    <row r="67" spans="2:10" s="91" customFormat="1" ht="14.1">
      <c r="B67" s="323" t="s">
        <v>461</v>
      </c>
      <c r="C67" s="324" t="s">
        <v>462</v>
      </c>
      <c r="D67" s="324" t="s">
        <v>463</v>
      </c>
      <c r="E67" s="329"/>
      <c r="F67" s="326"/>
      <c r="G67" s="325"/>
      <c r="H67" s="4"/>
      <c r="I67" s="100"/>
      <c r="J67" s="443"/>
    </row>
    <row r="68" spans="2:10" s="91" customFormat="1" ht="14.1">
      <c r="B68" s="323" t="s">
        <v>464</v>
      </c>
      <c r="C68" s="324" t="s">
        <v>465</v>
      </c>
      <c r="D68" s="324" t="s">
        <v>466</v>
      </c>
      <c r="E68" s="329"/>
      <c r="F68" s="326"/>
      <c r="G68" s="325"/>
      <c r="H68" s="4"/>
      <c r="I68" s="100"/>
      <c r="J68" s="443"/>
    </row>
    <row r="69" spans="2:10" s="91" customFormat="1" ht="14.1">
      <c r="B69" s="91" t="s">
        <v>379</v>
      </c>
      <c r="C69" s="101"/>
      <c r="D69" s="101"/>
      <c r="E69" s="101"/>
      <c r="F69" s="101"/>
      <c r="G69" s="4"/>
      <c r="H69" s="91" t="s">
        <v>467</v>
      </c>
      <c r="I69" s="4"/>
      <c r="J69" s="91" t="s">
        <v>468</v>
      </c>
    </row>
    <row r="70" spans="2:10" s="91" customFormat="1" ht="15" thickBot="1">
      <c r="B70" s="102"/>
      <c r="C70" s="103"/>
      <c r="D70" s="104"/>
      <c r="E70" s="103"/>
      <c r="F70" s="105"/>
      <c r="G70" s="105"/>
      <c r="H70" s="105"/>
      <c r="I70" s="105"/>
      <c r="J70" s="105"/>
    </row>
    <row r="71" spans="2:10" s="91" customFormat="1" ht="14.1">
      <c r="B71" s="272"/>
      <c r="C71" s="272"/>
      <c r="D71" s="272"/>
      <c r="E71" s="272"/>
      <c r="F71" s="4"/>
      <c r="G71" s="4"/>
      <c r="H71" s="4"/>
      <c r="I71" s="4"/>
      <c r="J71" s="4"/>
    </row>
    <row r="72" spans="2:10" ht="15" thickBot="1">
      <c r="B72" s="403"/>
      <c r="C72" s="404"/>
      <c r="D72" s="404"/>
      <c r="E72" s="404"/>
      <c r="F72" s="404"/>
      <c r="G72" s="404"/>
      <c r="H72" s="404"/>
      <c r="I72" s="404"/>
      <c r="J72" s="404"/>
    </row>
    <row r="73" spans="2:10" s="91" customFormat="1" ht="14.1">
      <c r="B73" s="405"/>
      <c r="C73" s="406"/>
      <c r="D73" s="406"/>
      <c r="E73" s="406"/>
      <c r="F73" s="406"/>
      <c r="G73" s="406"/>
      <c r="H73" s="406"/>
      <c r="I73" s="406"/>
      <c r="J73" s="406"/>
    </row>
    <row r="74" spans="2:10" ht="15" thickBot="1">
      <c r="B74" s="272"/>
      <c r="C74" s="272"/>
      <c r="D74" s="272"/>
      <c r="E74" s="272"/>
    </row>
    <row r="75" spans="2:10" s="91" customFormat="1" ht="14.1">
      <c r="B75" s="365" t="s">
        <v>29</v>
      </c>
      <c r="C75" s="365"/>
      <c r="D75" s="365"/>
      <c r="E75" s="365"/>
      <c r="F75" s="365"/>
      <c r="G75" s="365"/>
      <c r="H75" s="365"/>
      <c r="I75" s="365"/>
      <c r="J75" s="365"/>
    </row>
    <row r="76" spans="2:10" ht="14.1">
      <c r="B76" s="350" t="s">
        <v>30</v>
      </c>
      <c r="C76" s="350"/>
      <c r="D76" s="350"/>
      <c r="E76" s="350"/>
      <c r="F76" s="350"/>
      <c r="G76" s="350"/>
      <c r="H76" s="350"/>
      <c r="I76" s="350"/>
      <c r="J76" s="350"/>
    </row>
    <row r="77" spans="2:10" s="91" customFormat="1" ht="14.1">
      <c r="B77" s="366" t="s">
        <v>469</v>
      </c>
      <c r="C77" s="366"/>
      <c r="D77" s="366"/>
      <c r="E77" s="366"/>
      <c r="F77" s="366"/>
      <c r="G77" s="366"/>
      <c r="H77" s="366"/>
      <c r="I77" s="366"/>
      <c r="J77" s="366"/>
    </row>
    <row r="78" spans="2:10" s="91" customFormat="1" ht="14.1">
      <c r="B78" s="399"/>
      <c r="C78" s="399"/>
      <c r="D78" s="399"/>
      <c r="E78" s="399"/>
      <c r="F78" s="399"/>
      <c r="G78" s="399"/>
      <c r="H78" s="399"/>
      <c r="I78" s="399"/>
      <c r="J78" s="399"/>
    </row>
    <row r="79" spans="2:10" ht="14.1"/>
    <row r="80" spans="2:10" ht="14.1"/>
    <row r="81" spans="2:10" ht="16.5" customHeight="1"/>
    <row r="82" spans="2:10" ht="14.1"/>
    <row r="83" spans="2:10" ht="14.1">
      <c r="F83" s="91"/>
      <c r="G83" s="91"/>
      <c r="H83" s="91"/>
      <c r="I83" s="91"/>
      <c r="J83" s="91"/>
    </row>
    <row r="84" spans="2:10" ht="14.1"/>
    <row r="85" spans="2:10" ht="14.1"/>
    <row r="86" spans="2:10" ht="14.1"/>
    <row r="87" spans="2:10" ht="14.1"/>
    <row r="88" spans="2:10" s="91" customFormat="1" ht="14.1">
      <c r="B88" s="4"/>
      <c r="C88" s="4"/>
      <c r="D88" s="4"/>
      <c r="E88" s="4"/>
      <c r="F88" s="4"/>
      <c r="G88" s="4"/>
      <c r="H88" s="4"/>
      <c r="I88" s="4"/>
      <c r="J88" s="4"/>
    </row>
    <row r="89" spans="2:10" ht="14.1"/>
    <row r="90" spans="2:10" ht="14.1"/>
    <row r="91" spans="2:10" ht="14.1"/>
    <row r="92" spans="2:10" ht="14.1"/>
    <row r="93" spans="2:10" ht="14.1"/>
    <row r="94" spans="2:10" ht="14.1"/>
    <row r="95" spans="2:10" ht="14.1"/>
    <row r="96" spans="2:10" ht="15" customHeight="1"/>
    <row r="97" ht="15" customHeight="1"/>
    <row r="98" ht="14.1"/>
    <row r="99" ht="14.1"/>
    <row r="100" ht="18.75" customHeight="1"/>
    <row r="101" ht="14.1"/>
    <row r="102" ht="14.1"/>
    <row r="103" ht="14.1"/>
    <row r="104" ht="14.1"/>
    <row r="105" ht="14.1"/>
    <row r="106" ht="14.1"/>
    <row r="107" ht="14.1"/>
    <row r="108" ht="14.1"/>
    <row r="109" ht="14.1"/>
    <row r="110" ht="14.1"/>
    <row r="111" ht="14.1"/>
    <row r="112" ht="14.1"/>
    <row r="113" ht="14.1"/>
    <row r="114" ht="14.1"/>
    <row r="115" ht="14.1"/>
    <row r="116" ht="14.1"/>
    <row r="117" ht="14.1"/>
    <row r="118" ht="14.1"/>
    <row r="119" ht="14.1"/>
    <row r="120" ht="14.1"/>
    <row r="121" ht="14.1"/>
  </sheetData>
  <mergeCells count="20">
    <mergeCell ref="B77:J77"/>
    <mergeCell ref="B78:J78"/>
    <mergeCell ref="B20:D20"/>
    <mergeCell ref="B36:J36"/>
    <mergeCell ref="B72:J72"/>
    <mergeCell ref="B73:J73"/>
    <mergeCell ref="B75:J75"/>
    <mergeCell ref="B76:J76"/>
    <mergeCell ref="B19:J19"/>
    <mergeCell ref="B2:J2"/>
    <mergeCell ref="B3:J3"/>
    <mergeCell ref="B4:J4"/>
    <mergeCell ref="B5:J5"/>
    <mergeCell ref="B6:J6"/>
    <mergeCell ref="B7:J7"/>
    <mergeCell ref="B8:J8"/>
    <mergeCell ref="B10:J10"/>
    <mergeCell ref="B11:J11"/>
    <mergeCell ref="B12:J12"/>
    <mergeCell ref="B13:J13"/>
  </mergeCells>
  <dataValidations count="15">
    <dataValidation allowBlank="1" showInputMessage="1" showErrorMessage="1" promptTitle="Receiving government agency" prompt="Input the name of the government recipient here._x000a__x000a_Please refrain from using acronyms, and input complete name." sqref="B15:B17" xr:uid="{F5CEF7BB-D8E4-1747-A56E-7698EB09F3AB}"/>
    <dataValidation type="textLength" allowBlank="1" showInputMessage="1" showErrorMessage="1" errorTitle="Do not edit - based on Part 4" error="These cells will be filled automatically" promptTitle="Do not edit - based on Part 4" prompt=" " sqref="G15:G17" xr:uid="{38D07522-11FB-0242-AE41-EB7D33042B32}">
      <formula1>999999</formula1>
      <formula2>9999999</formula2>
    </dataValidation>
    <dataValidation type="list" allowBlank="1" showInputMessage="1" showErrorMessage="1" sqref="C24:C33" xr:uid="{152FD88B-8FB7-E94D-8E46-552F24B4EBC0}">
      <formula1>"&lt; Company type &gt;,State-owned enterprises &amp; public corporations,Private"</formula1>
    </dataValidation>
    <dataValidation type="whole" allowBlank="1" showInputMessage="1" showErrorMessage="1" errorTitle="Do not edit - based on part 5" error="These cells will be filled automatically" promptTitle="Do not edit - based on part 5" prompt=" " sqref="I24:I33" xr:uid="{A05DFA19-DB5B-8843-A221-516412EE299F}">
      <formula1>1</formula1>
      <formula2>2</formula2>
    </dataValidation>
    <dataValidation errorStyle="warning" allowBlank="1" showInputMessage="1" showErrorMessage="1" errorTitle="URL " error="Please input a link in these cells" sqref="G24:H33" xr:uid="{5F897B5B-BB27-2E41-8939-49A6EF1BE2A7}"/>
    <dataValidation allowBlank="1" showInputMessage="1" showErrorMessage="1" promptTitle="Please insert commodities" prompt="Please insert the relevant commodities of the company here, separated by commas." sqref="F27" xr:uid="{C34E2D2D-7FF2-2B45-BA2D-338957AECD64}"/>
    <dataValidation allowBlank="1" showInputMessage="1" showErrorMessage="1" promptTitle="Identification #" prompt="Please input unique identification number, such as TIN, organisational number or similar" sqref="D24:D33" xr:uid="{35C30053-EB69-F04B-B9DF-9A03AC226256}"/>
    <dataValidation allowBlank="1" showInputMessage="1" showErrorMessage="1" promptTitle="Company name" prompt="Input company name here._x000a__x000a_Please refrain from using acronyms, and input complete name." sqref="B24:B33" xr:uid="{4AD1132D-9E81-5340-98BD-0240EBE89CA2}"/>
    <dataValidation type="list" allowBlank="1" showInputMessage="1" showErrorMessage="1" promptTitle="Please select Sector" prompt="Please select the relevant sector of the company from the list" sqref="E24:E33" xr:uid="{2DAD4F2A-2CB7-824B-B562-BEDBBA1C0A97}">
      <formula1>Sector_list</formula1>
    </dataValidation>
    <dataValidation type="list" allowBlank="1" showInputMessage="1" showErrorMessage="1" promptTitle="Please insert commodity" prompt="Please insert the relevant commodities of the project here, one commodity for each row. If one project generates more than one commodity, please use several rows." sqref="E38:E68" xr:uid="{5F1387B8-1437-9B4D-974D-CDD170BFBA7A}">
      <formula1>Commodity_names</formula1>
    </dataValidation>
    <dataValidation type="list" allowBlank="1" showInputMessage="1" showErrorMessage="1" sqref="F38:F68" xr:uid="{8F89C331-EE26-F640-BC9B-85C3BEACEBAE}">
      <formula1>Project_phases_list</formula1>
    </dataValidation>
    <dataValidation type="list" allowBlank="1" showInputMessage="1" showErrorMessage="1" errorTitle="Invalid unit used" error="Select between Barrels, Sm3, Tonnes, ounces (oz), or carats._x000a__x000a_If original information is in other units, please convert the number into standard units, and include original info in comment section." promptTitle="Please specify measuring unit" prompt="Select between Barrels, Sm3, Tonnes, ounces (oz), or carats from the drop-down menu" sqref="H38:H68" xr:uid="{813CAB99-054C-0B4F-8E62-165E80EC85F1}">
      <formula1>"&lt;Select unit&gt;,Sm3,Sm3 o.e.,Barrels,Tonnes,oz,carats,Scf"</formula1>
    </dataValidation>
    <dataValidation type="decimal" allowBlank="1" showInputMessage="1" showErrorMessage="1" errorTitle="Please only input numbers" error="Only numbers should be included in these cells" promptTitle="Production volume" prompt="Please input the production volume of the project here." sqref="G57:G68 G47:G55 G38:G40 G42:G45" xr:uid="{EC626583-880B-A343-8043-5DC91979369B}">
      <formula1>0</formula1>
      <formula2>1000000000000000</formula2>
    </dataValidation>
    <dataValidation type="decimal" allowBlank="1" showInputMessage="1" showErrorMessage="1" errorTitle="Please only input numbers" error="Only numbers should be included in these cells" promptTitle="Production values" prompt="Please input the production value of the project here." sqref="I59:I68 I45:I52" xr:uid="{7499356B-250C-A546-A2C6-D067C8B7F11D}">
      <formula1>0</formula1>
      <formula2>1000000000000000</formula2>
    </dataValidation>
    <dataValidation type="textLength" allowBlank="1" showInputMessage="1" showErrorMessage="1" sqref="I54:I57 I39:I42" xr:uid="{CC12D876-90B1-4043-9FB6-57705CCB125A}">
      <formula1>9999999</formula1>
      <formula2>99999999</formula2>
    </dataValidation>
  </dataValidations>
  <pageMargins left="0.25" right="0.25" top="0.75" bottom="0.75" header="0.3" footer="0.3"/>
  <pageSetup paperSize="8" fitToHeight="0" orientation="landscape" horizontalDpi="2400" verticalDpi="2400" r:id="rId1"/>
  <tableParts count="3">
    <tablePart r:id="rId2"/>
    <tablePart r:id="rId3"/>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error="Invalid Entry" promptTitle="Currency" prompt="Please input currency according to 3-letter ISO currency code." xr:uid="{BD262678-46CB-E74B-A810-75356B5974FC}">
          <x14:formula1>
            <xm:f>'https://extractives.sharepoint.com/Users/lusinetovmasyan/Desktop/VALIDATION 2023/Summary data/[2021 Armenia Summary data EN.xlsm]Lists'!#REF!</xm:f>
          </x14:formula1>
          <xm:sqref>J38:J68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678A4-CEFB-3347-A462-C54DA69D53A5}">
  <sheetPr codeName="Sheet14"/>
  <dimension ref="B1:U83"/>
  <sheetViews>
    <sheetView showGridLines="0" topLeftCell="A7" zoomScale="75" zoomScaleNormal="75" workbookViewId="0">
      <selection activeCell="J22" sqref="J22:J40"/>
    </sheetView>
  </sheetViews>
  <sheetFormatPr defaultColWidth="8.5" defaultRowHeight="14.1"/>
  <cols>
    <col min="1" max="1" width="2.5" style="101" customWidth="1"/>
    <col min="2" max="5" width="0" style="101" hidden="1" customWidth="1"/>
    <col min="6" max="6" width="50.5" style="101" customWidth="1"/>
    <col min="7" max="8" width="16.5" style="101" customWidth="1"/>
    <col min="9" max="9" width="30" style="101" customWidth="1"/>
    <col min="10" max="10" width="52.875" style="101" customWidth="1"/>
    <col min="11" max="11" width="15.5" style="101" bestFit="1" customWidth="1"/>
    <col min="12" max="12" width="2.5" style="101" customWidth="1"/>
    <col min="13" max="13" width="19.5" style="101" bestFit="1" customWidth="1"/>
    <col min="14" max="14" width="73.5" style="101" bestFit="1" customWidth="1"/>
    <col min="15" max="15" width="4" style="101" customWidth="1"/>
    <col min="16" max="17" width="8.5" style="101"/>
    <col min="18" max="18" width="21" style="101" bestFit="1" customWidth="1"/>
    <col min="19" max="19" width="8.5" style="101"/>
    <col min="20" max="20" width="21" style="101" bestFit="1" customWidth="1"/>
    <col min="21" max="16384" width="8.5" style="101"/>
  </cols>
  <sheetData>
    <row r="1" spans="6:14" s="4" customFormat="1" ht="15.75" hidden="1" customHeight="1"/>
    <row r="2" spans="6:14" s="4" customFormat="1" hidden="1"/>
    <row r="3" spans="6:14" s="4" customFormat="1" hidden="1">
      <c r="N3" s="106" t="s">
        <v>470</v>
      </c>
    </row>
    <row r="4" spans="6:14" s="4" customFormat="1" hidden="1">
      <c r="N4" s="106" t="str">
        <f>[1]Introduction!G4</f>
        <v>YYYY-MM-DD</v>
      </c>
    </row>
    <row r="5" spans="6:14" s="4" customFormat="1" hidden="1"/>
    <row r="6" spans="6:14" s="4" customFormat="1" hidden="1"/>
    <row r="7" spans="6:14" s="4" customFormat="1"/>
    <row r="8" spans="6:14" s="4" customFormat="1">
      <c r="F8" s="395" t="s">
        <v>471</v>
      </c>
      <c r="G8" s="395"/>
      <c r="H8" s="395"/>
      <c r="I8" s="395"/>
      <c r="J8" s="395"/>
      <c r="K8" s="395"/>
      <c r="L8" s="395"/>
      <c r="M8" s="395"/>
      <c r="N8" s="395"/>
    </row>
    <row r="9" spans="6:14" s="4" customFormat="1" ht="23.1">
      <c r="F9" s="408" t="s">
        <v>34</v>
      </c>
      <c r="G9" s="408"/>
      <c r="H9" s="408"/>
      <c r="I9" s="408"/>
      <c r="J9" s="408"/>
      <c r="K9" s="408"/>
      <c r="L9" s="408"/>
      <c r="M9" s="408"/>
      <c r="N9" s="408"/>
    </row>
    <row r="10" spans="6:14" s="4" customFormat="1">
      <c r="F10" s="409" t="s">
        <v>472</v>
      </c>
      <c r="G10" s="409"/>
      <c r="H10" s="409"/>
      <c r="I10" s="409"/>
      <c r="J10" s="409"/>
      <c r="K10" s="409"/>
      <c r="L10" s="409"/>
      <c r="M10" s="409"/>
      <c r="N10" s="409"/>
    </row>
    <row r="11" spans="6:14" s="4" customFormat="1">
      <c r="F11" s="357" t="s">
        <v>473</v>
      </c>
      <c r="G11" s="357"/>
      <c r="H11" s="357"/>
      <c r="I11" s="357"/>
      <c r="J11" s="357"/>
      <c r="K11" s="357"/>
      <c r="L11" s="357"/>
      <c r="M11" s="357"/>
      <c r="N11" s="357"/>
    </row>
    <row r="12" spans="6:14" s="4" customFormat="1">
      <c r="F12" s="357" t="s">
        <v>474</v>
      </c>
      <c r="G12" s="357"/>
      <c r="H12" s="357"/>
      <c r="I12" s="357"/>
      <c r="J12" s="357"/>
      <c r="K12" s="357"/>
      <c r="L12" s="357"/>
      <c r="M12" s="357"/>
      <c r="N12" s="357"/>
    </row>
    <row r="13" spans="6:14" s="4" customFormat="1">
      <c r="F13" s="407" t="s">
        <v>475</v>
      </c>
      <c r="G13" s="407"/>
      <c r="H13" s="407"/>
      <c r="I13" s="407"/>
      <c r="J13" s="407"/>
      <c r="K13" s="407"/>
      <c r="L13" s="407"/>
      <c r="M13" s="407"/>
      <c r="N13" s="407"/>
    </row>
    <row r="14" spans="6:14" s="4" customFormat="1">
      <c r="F14" s="411" t="s">
        <v>476</v>
      </c>
      <c r="G14" s="411"/>
      <c r="H14" s="411"/>
      <c r="I14" s="411"/>
      <c r="J14" s="411"/>
      <c r="K14" s="411"/>
      <c r="L14" s="411"/>
      <c r="M14" s="411"/>
      <c r="N14" s="411"/>
    </row>
    <row r="15" spans="6:14" s="4" customFormat="1">
      <c r="F15" s="412" t="s">
        <v>477</v>
      </c>
      <c r="G15" s="412"/>
      <c r="H15" s="412"/>
      <c r="I15" s="412"/>
      <c r="J15" s="412"/>
      <c r="K15" s="412"/>
      <c r="L15" s="412"/>
      <c r="M15" s="412"/>
      <c r="N15" s="412"/>
    </row>
    <row r="16" spans="6:14" s="4" customFormat="1">
      <c r="F16" s="413" t="s">
        <v>38</v>
      </c>
      <c r="G16" s="414"/>
      <c r="H16" s="414"/>
      <c r="I16" s="414"/>
      <c r="J16" s="414"/>
      <c r="K16" s="414"/>
      <c r="L16" s="414"/>
      <c r="M16" s="414"/>
      <c r="N16" s="414"/>
    </row>
    <row r="17" spans="2:21" s="4" customFormat="1"/>
    <row r="18" spans="2:21" s="4" customFormat="1" ht="23.1">
      <c r="F18" s="396" t="s">
        <v>478</v>
      </c>
      <c r="G18" s="396"/>
      <c r="H18" s="396"/>
      <c r="I18" s="396"/>
      <c r="J18" s="396"/>
      <c r="K18" s="396"/>
      <c r="M18" s="415" t="s">
        <v>479</v>
      </c>
      <c r="N18" s="415"/>
    </row>
    <row r="19" spans="2:21" s="4" customFormat="1" ht="15.75" customHeight="1">
      <c r="M19" s="416" t="s">
        <v>480</v>
      </c>
      <c r="N19" s="416"/>
    </row>
    <row r="20" spans="2:21">
      <c r="F20" s="417" t="s">
        <v>481</v>
      </c>
      <c r="G20" s="417"/>
      <c r="H20" s="417"/>
      <c r="I20" s="417"/>
      <c r="J20" s="417"/>
      <c r="K20" s="418"/>
      <c r="M20" s="4"/>
      <c r="N20" s="4"/>
    </row>
    <row r="21" spans="2:21" ht="23.1">
      <c r="B21" s="107" t="s">
        <v>482</v>
      </c>
      <c r="C21" s="107" t="s">
        <v>483</v>
      </c>
      <c r="D21" s="107" t="s">
        <v>484</v>
      </c>
      <c r="E21" s="107" t="s">
        <v>485</v>
      </c>
      <c r="F21" s="101" t="s">
        <v>486</v>
      </c>
      <c r="G21" s="101" t="s">
        <v>349</v>
      </c>
      <c r="H21" s="101" t="s">
        <v>487</v>
      </c>
      <c r="I21" s="101" t="s">
        <v>488</v>
      </c>
      <c r="J21" s="101" t="s">
        <v>489</v>
      </c>
      <c r="K21" s="4" t="s">
        <v>391</v>
      </c>
      <c r="M21" s="408" t="s">
        <v>490</v>
      </c>
      <c r="N21" s="408"/>
    </row>
    <row r="22" spans="2:21" ht="15.75" customHeight="1">
      <c r="B22" s="107" t="str">
        <f>IFERROR(VLOOKUP(Government_revenues_table[[#This Row],[GFS Classification]],[1]!Table6_GFS_codes_classification[#Data],COLUMNS($F:F)+3,FALSE),"Do not enter data")</f>
        <v>Do not enter data</v>
      </c>
      <c r="C22" s="107" t="str">
        <f>IFERROR(VLOOKUP(Government_revenues_table[[#This Row],[GFS Classification]],[1]!Table6_GFS_codes_classification[#Data],COLUMNS($F:G)+3,FALSE),"Do not enter data")</f>
        <v>Do not enter data</v>
      </c>
      <c r="D22" s="107" t="str">
        <f>IFERROR(VLOOKUP(Government_revenues_table[[#This Row],[GFS Classification]],[1]!Table6_GFS_codes_classification[#Data],COLUMNS($F:H)+3,FALSE),"Do not enter data")</f>
        <v>Do not enter data</v>
      </c>
      <c r="E22" s="107" t="str">
        <f>IFERROR(VLOOKUP(Government_revenues_table[[#This Row],[GFS Classification]],[1]!Table6_GFS_codes_classification[#Data],COLUMNS($F:I)+3,FALSE),"Do not enter data")</f>
        <v>Do not enter data</v>
      </c>
      <c r="F22" s="135" t="s">
        <v>491</v>
      </c>
      <c r="G22" s="4" t="s">
        <v>356</v>
      </c>
      <c r="H22" s="135" t="s">
        <v>492</v>
      </c>
      <c r="I22" s="331" t="s">
        <v>493</v>
      </c>
      <c r="J22" s="135">
        <v>66024636998</v>
      </c>
      <c r="K22" s="331" t="s">
        <v>52</v>
      </c>
      <c r="M22" s="419" t="s">
        <v>494</v>
      </c>
      <c r="N22" s="419"/>
    </row>
    <row r="23" spans="2:21" ht="15.75" customHeight="1">
      <c r="B23" s="107" t="str">
        <f>IFERROR(VLOOKUP(Government_revenues_table[[#This Row],[GFS Classification]],[1]!Table6_GFS_codes_classification[#Data],COLUMNS($F:F)+3,FALSE),"Do not enter data")</f>
        <v>Do not enter data</v>
      </c>
      <c r="C23" s="107" t="str">
        <f>IFERROR(VLOOKUP(Government_revenues_table[[#This Row],[GFS Classification]],[1]!Table6_GFS_codes_classification[#Data],COLUMNS($F:G)+3,FALSE),"Do not enter data")</f>
        <v>Do not enter data</v>
      </c>
      <c r="D23" s="107" t="str">
        <f>IFERROR(VLOOKUP(Government_revenues_table[[#This Row],[GFS Classification]],[1]!Table6_GFS_codes_classification[#Data],COLUMNS($F:H)+3,FALSE),"Do not enter data")</f>
        <v>Do not enter data</v>
      </c>
      <c r="E23" s="107" t="str">
        <f>IFERROR(VLOOKUP(Government_revenues_table[[#This Row],[GFS Classification]],[1]!Table6_GFS_codes_classification[#Data],COLUMNS($F:I)+3,FALSE),"Do not enter data")</f>
        <v>Do not enter data</v>
      </c>
      <c r="F23" s="135" t="s">
        <v>495</v>
      </c>
      <c r="G23" s="4" t="s">
        <v>356</v>
      </c>
      <c r="H23" s="135" t="s">
        <v>496</v>
      </c>
      <c r="I23" s="331" t="s">
        <v>493</v>
      </c>
      <c r="J23" s="135">
        <v>37472651360</v>
      </c>
      <c r="K23" s="331" t="s">
        <v>52</v>
      </c>
      <c r="M23" s="419"/>
      <c r="N23" s="419"/>
    </row>
    <row r="24" spans="2:21" ht="15.75" customHeight="1">
      <c r="B24" s="107" t="str">
        <f>IFERROR(VLOOKUP(Government_revenues_table[[#This Row],[GFS Classification]],[1]!Table6_GFS_codes_classification[#Data],COLUMNS($F:F)+3,FALSE),"Do not enter data")</f>
        <v>Do not enter data</v>
      </c>
      <c r="C24" s="107" t="str">
        <f>IFERROR(VLOOKUP(Government_revenues_table[[#This Row],[GFS Classification]],[1]!Table6_GFS_codes_classification[#Data],COLUMNS($F:G)+3,FALSE),"Do not enter data")</f>
        <v>Do not enter data</v>
      </c>
      <c r="D24" s="107" t="str">
        <f>IFERROR(VLOOKUP(Government_revenues_table[[#This Row],[GFS Classification]],[1]!Table6_GFS_codes_classification[#Data],COLUMNS($F:H)+3,FALSE),"Do not enter data")</f>
        <v>Do not enter data</v>
      </c>
      <c r="E24" s="107" t="str">
        <f>IFERROR(VLOOKUP(Government_revenues_table[[#This Row],[GFS Classification]],[1]!Table6_GFS_codes_classification[#Data],COLUMNS($F:I)+3,FALSE),"Do not enter data")</f>
        <v>Do not enter data</v>
      </c>
      <c r="F24" s="135" t="s">
        <v>497</v>
      </c>
      <c r="G24" s="4" t="s">
        <v>356</v>
      </c>
      <c r="H24" s="135" t="s">
        <v>498</v>
      </c>
      <c r="I24" s="331" t="s">
        <v>493</v>
      </c>
      <c r="J24" s="135">
        <v>21923360000</v>
      </c>
      <c r="K24" s="331" t="s">
        <v>52</v>
      </c>
      <c r="M24" s="419"/>
      <c r="N24" s="419"/>
    </row>
    <row r="25" spans="2:21" ht="15.75" customHeight="1">
      <c r="B25" s="107" t="str">
        <f>IFERROR(VLOOKUP(Government_revenues_table[[#This Row],[GFS Classification]],[1]!Table6_GFS_codes_classification[#Data],COLUMNS($F:F)+3,FALSE),"Do not enter data")</f>
        <v>Do not enter data</v>
      </c>
      <c r="C25" s="107" t="str">
        <f>IFERROR(VLOOKUP(Government_revenues_table[[#This Row],[GFS Classification]],[1]!Table6_GFS_codes_classification[#Data],COLUMNS($F:G)+3,FALSE),"Do not enter data")</f>
        <v>Do not enter data</v>
      </c>
      <c r="D25" s="107" t="str">
        <f>IFERROR(VLOOKUP(Government_revenues_table[[#This Row],[GFS Classification]],[1]!Table6_GFS_codes_classification[#Data],COLUMNS($F:H)+3,FALSE),"Do not enter data")</f>
        <v>Do not enter data</v>
      </c>
      <c r="E25" s="107" t="str">
        <f>IFERROR(VLOOKUP(Government_revenues_table[[#This Row],[GFS Classification]],[1]!Table6_GFS_codes_classification[#Data],COLUMNS($F:I)+3,FALSE),"Do not enter data")</f>
        <v>Do not enter data</v>
      </c>
      <c r="F25" s="135" t="s">
        <v>495</v>
      </c>
      <c r="G25" s="4" t="s">
        <v>356</v>
      </c>
      <c r="H25" s="135" t="s">
        <v>499</v>
      </c>
      <c r="I25" s="331" t="s">
        <v>493</v>
      </c>
      <c r="J25" s="135">
        <v>16628212997</v>
      </c>
      <c r="K25" s="331" t="s">
        <v>52</v>
      </c>
      <c r="M25" s="419"/>
      <c r="N25" s="419"/>
    </row>
    <row r="26" spans="2:21" ht="15.75" customHeight="1">
      <c r="B26" s="107" t="str">
        <f>IFERROR(VLOOKUP(Government_revenues_table[[#This Row],[GFS Classification]],[1]!Table6_GFS_codes_classification[#Data],COLUMNS($F:F)+3,FALSE),"Do not enter data")</f>
        <v>Do not enter data</v>
      </c>
      <c r="C26" s="107" t="str">
        <f>IFERROR(VLOOKUP(Government_revenues_table[[#This Row],[GFS Classification]],[1]!Table6_GFS_codes_classification[#Data],COLUMNS($F:G)+3,FALSE),"Do not enter data")</f>
        <v>Do not enter data</v>
      </c>
      <c r="D26" s="107" t="str">
        <f>IFERROR(VLOOKUP(Government_revenues_table[[#This Row],[GFS Classification]],[1]!Table6_GFS_codes_classification[#Data],COLUMNS($F:H)+3,FALSE),"Do not enter data")</f>
        <v>Do not enter data</v>
      </c>
      <c r="E26" s="107" t="str">
        <f>IFERROR(VLOOKUP(Government_revenues_table[[#This Row],[GFS Classification]],[1]!Table6_GFS_codes_classification[#Data],COLUMNS($F:I)+3,FALSE),"Do not enter data")</f>
        <v>Do not enter data</v>
      </c>
      <c r="F26" s="331" t="s">
        <v>500</v>
      </c>
      <c r="G26" s="4" t="s">
        <v>356</v>
      </c>
      <c r="H26" s="135" t="s">
        <v>501</v>
      </c>
      <c r="I26" s="333" t="s">
        <v>493</v>
      </c>
      <c r="J26" s="135">
        <v>1793320762</v>
      </c>
      <c r="K26" s="331" t="s">
        <v>52</v>
      </c>
      <c r="M26" s="419"/>
      <c r="N26" s="419"/>
    </row>
    <row r="27" spans="2:21">
      <c r="B27" s="107" t="str">
        <f>IFERROR(VLOOKUP(Government_revenues_table[[#This Row],[GFS Classification]],[1]!Table6_GFS_codes_classification[#Data],COLUMNS($F:F)+3,FALSE),"Do not enter data")</f>
        <v>Do not enter data</v>
      </c>
      <c r="C27" s="107" t="str">
        <f>IFERROR(VLOOKUP(Government_revenues_table[[#This Row],[GFS Classification]],[1]!Table6_GFS_codes_classification[#Data],COLUMNS($F:G)+3,FALSE),"Do not enter data")</f>
        <v>Do not enter data</v>
      </c>
      <c r="D27" s="107" t="str">
        <f>IFERROR(VLOOKUP(Government_revenues_table[[#This Row],[GFS Classification]],[1]!Table6_GFS_codes_classification[#Data],COLUMNS($F:H)+3,FALSE),"Do not enter data")</f>
        <v>Do not enter data</v>
      </c>
      <c r="E27" s="107" t="str">
        <f>IFERROR(VLOOKUP(Government_revenues_table[[#This Row],[GFS Classification]],[1]!Table6_GFS_codes_classification[#Data],COLUMNS($F:I)+3,FALSE),"Do not enter data")</f>
        <v>Do not enter data</v>
      </c>
      <c r="F27" s="331" t="s">
        <v>502</v>
      </c>
      <c r="G27" s="4" t="s">
        <v>356</v>
      </c>
      <c r="H27" s="135" t="s">
        <v>503</v>
      </c>
      <c r="I27" s="331" t="s">
        <v>493</v>
      </c>
      <c r="J27" s="135">
        <v>1229219056</v>
      </c>
      <c r="K27" s="331" t="s">
        <v>52</v>
      </c>
      <c r="M27" s="420" t="s">
        <v>504</v>
      </c>
      <c r="N27" s="420"/>
    </row>
    <row r="28" spans="2:21">
      <c r="B28" s="107" t="str">
        <f>IFERROR(VLOOKUP(Government_revenues_table[[#This Row],[GFS Classification]],[1]!Table6_GFS_codes_classification[#Data],COLUMNS($F:F)+3,FALSE),"Do not enter data")</f>
        <v>Do not enter data</v>
      </c>
      <c r="C28" s="107" t="str">
        <f>IFERROR(VLOOKUP(Government_revenues_table[[#This Row],[GFS Classification]],[1]!Table6_GFS_codes_classification[#Data],COLUMNS($F:G)+3,FALSE),"Do not enter data")</f>
        <v>Do not enter data</v>
      </c>
      <c r="D28" s="107" t="str">
        <f>IFERROR(VLOOKUP(Government_revenues_table[[#This Row],[GFS Classification]],[1]!Table6_GFS_codes_classification[#Data],COLUMNS($F:H)+3,FALSE),"Do not enter data")</f>
        <v>Do not enter data</v>
      </c>
      <c r="E28" s="107" t="str">
        <f>IFERROR(VLOOKUP(Government_revenues_table[[#This Row],[GFS Classification]],[1]!Table6_GFS_codes_classification[#Data],COLUMNS($F:I)+3,FALSE),"Do not enter data")</f>
        <v>Do not enter data</v>
      </c>
      <c r="F28" s="135" t="s">
        <v>505</v>
      </c>
      <c r="G28" s="4" t="s">
        <v>356</v>
      </c>
      <c r="H28" s="135" t="s">
        <v>506</v>
      </c>
      <c r="I28" s="331" t="s">
        <v>339</v>
      </c>
      <c r="J28" s="135">
        <v>1116376000</v>
      </c>
      <c r="K28" s="331" t="s">
        <v>52</v>
      </c>
      <c r="M28" s="420" t="s">
        <v>507</v>
      </c>
      <c r="N28" s="420"/>
    </row>
    <row r="29" spans="2:21" ht="15" thickBot="1">
      <c r="B29" s="107" t="str">
        <f>IFERROR(VLOOKUP(Government_revenues_table[[#This Row],[GFS Classification]],[1]!Table6_GFS_codes_classification[#Data],COLUMNS($F:F)+3,FALSE),"Do not enter data")</f>
        <v>Do not enter data</v>
      </c>
      <c r="C29" s="107" t="str">
        <f>IFERROR(VLOOKUP(Government_revenues_table[[#This Row],[GFS Classification]],[1]!Table6_GFS_codes_classification[#Data],COLUMNS($F:G)+3,FALSE),"Do not enter data")</f>
        <v>Do not enter data</v>
      </c>
      <c r="D29" s="107" t="str">
        <f>IFERROR(VLOOKUP(Government_revenues_table[[#This Row],[GFS Classification]],[1]!Table6_GFS_codes_classification[#Data],COLUMNS($F:H)+3,FALSE),"Do not enter data")</f>
        <v>Do not enter data</v>
      </c>
      <c r="E29" s="107" t="str">
        <f>IFERROR(VLOOKUP(Government_revenues_table[[#This Row],[GFS Classification]],[1]!Table6_GFS_codes_classification[#Data],COLUMNS($F:I)+3,FALSE),"Do not enter data")</f>
        <v>Do not enter data</v>
      </c>
      <c r="F29" s="135" t="s">
        <v>508</v>
      </c>
      <c r="G29" s="4" t="s">
        <v>356</v>
      </c>
      <c r="H29" s="135" t="s">
        <v>509</v>
      </c>
      <c r="I29" s="331" t="s">
        <v>339</v>
      </c>
      <c r="J29" s="135">
        <v>806758000</v>
      </c>
      <c r="K29" s="331" t="s">
        <v>52</v>
      </c>
      <c r="M29" s="109"/>
      <c r="N29" s="109"/>
    </row>
    <row r="30" spans="2:21">
      <c r="B30" s="107" t="str">
        <f>IFERROR(VLOOKUP(Government_revenues_table[[#This Row],[GFS Classification]],[1]!Table6_GFS_codes_classification[#Data],COLUMNS($F:F)+3,FALSE),"Do not enter data")</f>
        <v>Do not enter data</v>
      </c>
      <c r="C30" s="107" t="str">
        <f>IFERROR(VLOOKUP(Government_revenues_table[[#This Row],[GFS Classification]],[1]!Table6_GFS_codes_classification[#Data],COLUMNS($F:G)+3,FALSE),"Do not enter data")</f>
        <v>Do not enter data</v>
      </c>
      <c r="D30" s="107" t="str">
        <f>IFERROR(VLOOKUP(Government_revenues_table[[#This Row],[GFS Classification]],[1]!Table6_GFS_codes_classification[#Data],COLUMNS($F:H)+3,FALSE),"Do not enter data")</f>
        <v>Do not enter data</v>
      </c>
      <c r="E30" s="107" t="str">
        <f>IFERROR(VLOOKUP(Government_revenues_table[[#This Row],[GFS Classification]],[1]!Table6_GFS_codes_classification[#Data],COLUMNS($F:I)+3,FALSE),"Do not enter data")</f>
        <v>Do not enter data</v>
      </c>
      <c r="F30" s="331" t="s">
        <v>510</v>
      </c>
      <c r="G30" s="4" t="s">
        <v>356</v>
      </c>
      <c r="H30" s="135" t="s">
        <v>511</v>
      </c>
      <c r="I30" s="331" t="s">
        <v>493</v>
      </c>
      <c r="J30" s="135">
        <v>536832000</v>
      </c>
      <c r="K30" s="331" t="s">
        <v>52</v>
      </c>
      <c r="P30" s="110"/>
      <c r="Q30" s="4"/>
      <c r="R30" s="19"/>
      <c r="S30" s="4"/>
      <c r="T30" s="19"/>
      <c r="U30" s="4"/>
    </row>
    <row r="31" spans="2:21">
      <c r="B31" s="107" t="str">
        <f>IFERROR(VLOOKUP(Government_revenues_table[[#This Row],[GFS Classification]],[1]!Table6_GFS_codes_classification[#Data],COLUMNS($F:F)+3,FALSE),"Do not enter data")</f>
        <v>Do not enter data</v>
      </c>
      <c r="C31" s="107" t="str">
        <f>IFERROR(VLOOKUP(Government_revenues_table[[#This Row],[GFS Classification]],[1]!Table6_GFS_codes_classification[#Data],COLUMNS($F:G)+3,FALSE),"Do not enter data")</f>
        <v>Do not enter data</v>
      </c>
      <c r="D31" s="107" t="str">
        <f>IFERROR(VLOOKUP(Government_revenues_table[[#This Row],[GFS Classification]],[1]!Table6_GFS_codes_classification[#Data],COLUMNS($F:H)+3,FALSE),"Do not enter data")</f>
        <v>Do not enter data</v>
      </c>
      <c r="E31" s="107" t="str">
        <f>IFERROR(VLOOKUP(Government_revenues_table[[#This Row],[GFS Classification]],[1]!Table6_GFS_codes_classification[#Data],COLUMNS($F:I)+3,FALSE),"Do not enter data")</f>
        <v>Do not enter data</v>
      </c>
      <c r="F31" s="331" t="s">
        <v>508</v>
      </c>
      <c r="G31" s="4" t="s">
        <v>356</v>
      </c>
      <c r="H31" s="135" t="s">
        <v>512</v>
      </c>
      <c r="I31" s="331" t="s">
        <v>340</v>
      </c>
      <c r="J31" s="135">
        <v>291724385.60000002</v>
      </c>
      <c r="K31" s="331" t="s">
        <v>52</v>
      </c>
      <c r="P31" s="410"/>
      <c r="Q31" s="410"/>
      <c r="R31" s="410"/>
      <c r="S31" s="410"/>
      <c r="T31" s="410"/>
      <c r="U31" s="410"/>
    </row>
    <row r="32" spans="2:21">
      <c r="B32" s="107" t="str">
        <f>IFERROR(VLOOKUP(Government_revenues_table[[#This Row],[GFS Classification]],[1]!Table6_GFS_codes_classification[#Data],COLUMNS($F:F)+3,FALSE),"Do not enter data")</f>
        <v>Do not enter data</v>
      </c>
      <c r="C32" s="107" t="str">
        <f>IFERROR(VLOOKUP(Government_revenues_table[[#This Row],[GFS Classification]],[1]!Table6_GFS_codes_classification[#Data],COLUMNS($F:G)+3,FALSE),"Do not enter data")</f>
        <v>Do not enter data</v>
      </c>
      <c r="D32" s="107" t="str">
        <f>IFERROR(VLOOKUP(Government_revenues_table[[#This Row],[GFS Classification]],[1]!Table6_GFS_codes_classification[#Data],COLUMNS($F:H)+3,FALSE),"Do not enter data")</f>
        <v>Do not enter data</v>
      </c>
      <c r="E32" s="107" t="str">
        <f>IFERROR(VLOOKUP(Government_revenues_table[[#This Row],[GFS Classification]],[1]!Table6_GFS_codes_classification[#Data],COLUMNS($F:I)+3,FALSE),"Do not enter data")</f>
        <v>Do not enter data</v>
      </c>
      <c r="F32" s="135" t="s">
        <v>497</v>
      </c>
      <c r="G32" s="4" t="s">
        <v>356</v>
      </c>
      <c r="H32" s="135" t="s">
        <v>498</v>
      </c>
      <c r="I32" s="331" t="s">
        <v>493</v>
      </c>
      <c r="J32" s="135">
        <v>190000000</v>
      </c>
      <c r="K32" s="331" t="s">
        <v>52</v>
      </c>
    </row>
    <row r="33" spans="2:20">
      <c r="B33" s="107" t="str">
        <f>IFERROR(VLOOKUP(Government_revenues_table[[#This Row],[GFS Classification]],[1]!Table6_GFS_codes_classification[#Data],COLUMNS($F:F)+3,FALSE),"Do not enter data")</f>
        <v>Do not enter data</v>
      </c>
      <c r="C33" s="107" t="str">
        <f>IFERROR(VLOOKUP(Government_revenues_table[[#This Row],[GFS Classification]],[1]!Table6_GFS_codes_classification[#Data],COLUMNS($F:G)+3,FALSE),"Do not enter data")</f>
        <v>Do not enter data</v>
      </c>
      <c r="D33" s="107" t="str">
        <f>IFERROR(VLOOKUP(Government_revenues_table[[#This Row],[GFS Classification]],[1]!Table6_GFS_codes_classification[#Data],COLUMNS($F:H)+3,FALSE),"Do not enter data")</f>
        <v>Do not enter data</v>
      </c>
      <c r="E33" s="107" t="str">
        <f>IFERROR(VLOOKUP(Government_revenues_table[[#This Row],[GFS Classification]],[1]!Table6_GFS_codes_classification[#Data],COLUMNS($F:I)+3,FALSE),"Do not enter data")</f>
        <v>Do not enter data</v>
      </c>
      <c r="F33" s="135" t="s">
        <v>513</v>
      </c>
      <c r="G33" s="4" t="s">
        <v>356</v>
      </c>
      <c r="H33" s="135" t="s">
        <v>514</v>
      </c>
      <c r="I33" s="331" t="s">
        <v>339</v>
      </c>
      <c r="J33" s="135">
        <v>72471595</v>
      </c>
      <c r="K33" s="331" t="s">
        <v>52</v>
      </c>
    </row>
    <row r="34" spans="2:20">
      <c r="B34" s="107" t="str">
        <f>IFERROR(VLOOKUP(Government_revenues_table[[#This Row],[GFS Classification]],[1]!Table6_GFS_codes_classification[#Data],COLUMNS($F:F)+3,FALSE),"Do not enter data")</f>
        <v>Do not enter data</v>
      </c>
      <c r="C34" s="107" t="str">
        <f>IFERROR(VLOOKUP(Government_revenues_table[[#This Row],[GFS Classification]],[1]!Table6_GFS_codes_classification[#Data],COLUMNS($F:G)+3,FALSE),"Do not enter data")</f>
        <v>Do not enter data</v>
      </c>
      <c r="D34" s="107" t="str">
        <f>IFERROR(VLOOKUP(Government_revenues_table[[#This Row],[GFS Classification]],[1]!Table6_GFS_codes_classification[#Data],COLUMNS($F:H)+3,FALSE),"Do not enter data")</f>
        <v>Do not enter data</v>
      </c>
      <c r="E34" s="107" t="str">
        <f>IFERROR(VLOOKUP(Government_revenues_table[[#This Row],[GFS Classification]],[1]!Table6_GFS_codes_classification[#Data],COLUMNS($F:I)+3,FALSE),"Do not enter data")</f>
        <v>Do not enter data</v>
      </c>
      <c r="F34" s="135" t="s">
        <v>510</v>
      </c>
      <c r="G34" s="4" t="s">
        <v>356</v>
      </c>
      <c r="H34" s="135" t="s">
        <v>515</v>
      </c>
      <c r="I34" s="331" t="s">
        <v>493</v>
      </c>
      <c r="J34" s="135">
        <v>57467088</v>
      </c>
      <c r="K34" s="331" t="s">
        <v>52</v>
      </c>
      <c r="R34" s="112"/>
    </row>
    <row r="35" spans="2:20">
      <c r="B35" s="113" t="str">
        <f>IFERROR(VLOOKUP(Government_revenues_table[[#This Row],[GFS Classification]],[1]!Table6_GFS_codes_classification[#Data],COLUMNS($F:F)+3,FALSE),"Do not enter data")</f>
        <v>Do not enter data</v>
      </c>
      <c r="C35" s="113" t="str">
        <f>IFERROR(VLOOKUP(Government_revenues_table[[#This Row],[GFS Classification]],[1]!Table6_GFS_codes_classification[#Data],COLUMNS($F:G)+3,FALSE),"Do not enter data")</f>
        <v>Do not enter data</v>
      </c>
      <c r="D35" s="113" t="str">
        <f>IFERROR(VLOOKUP(Government_revenues_table[[#This Row],[GFS Classification]],[1]!Table6_GFS_codes_classification[#Data],COLUMNS($F:H)+3,FALSE),"Do not enter data")</f>
        <v>Do not enter data</v>
      </c>
      <c r="E35" s="113" t="str">
        <f>IFERROR(VLOOKUP(Government_revenues_table[[#This Row],[GFS Classification]],[1]!Table6_GFS_codes_classification[#Data],COLUMNS($F:I)+3,FALSE),"Do not enter data")</f>
        <v>Do not enter data</v>
      </c>
      <c r="F35" s="135" t="s">
        <v>513</v>
      </c>
      <c r="G35" s="4" t="s">
        <v>356</v>
      </c>
      <c r="H35" s="135" t="s">
        <v>516</v>
      </c>
      <c r="I35" s="332" t="s">
        <v>339</v>
      </c>
      <c r="J35" s="135">
        <v>36886919</v>
      </c>
      <c r="K35" s="331" t="s">
        <v>52</v>
      </c>
      <c r="R35" s="114"/>
    </row>
    <row r="36" spans="2:20">
      <c r="B36" s="107" t="str">
        <f>IFERROR(VLOOKUP(Government_revenues_table[[#This Row],[GFS Classification]],[1]!Table6_GFS_codes_classification[#Data],COLUMNS($F:F)+3,FALSE),"Do not enter data")</f>
        <v>Do not enter data</v>
      </c>
      <c r="C36" s="107" t="str">
        <f>IFERROR(VLOOKUP(Government_revenues_table[[#This Row],[GFS Classification]],[1]!Table6_GFS_codes_classification[#Data],COLUMNS($F:G)+3,FALSE),"Do not enter data")</f>
        <v>Do not enter data</v>
      </c>
      <c r="D36" s="107" t="str">
        <f>IFERROR(VLOOKUP(Government_revenues_table[[#This Row],[GFS Classification]],[1]!Table6_GFS_codes_classification[#Data],COLUMNS($F:H)+3,FALSE),"Do not enter data")</f>
        <v>Do not enter data</v>
      </c>
      <c r="E36" s="107" t="str">
        <f>IFERROR(VLOOKUP(Government_revenues_table[[#This Row],[GFS Classification]],[1]!Table6_GFS_codes_classification[#Data],COLUMNS($F:I)+3,FALSE),"Do not enter data")</f>
        <v>Do not enter data</v>
      </c>
      <c r="F36" s="135" t="s">
        <v>510</v>
      </c>
      <c r="G36" s="4" t="s">
        <v>356</v>
      </c>
      <c r="H36" s="135" t="s">
        <v>517</v>
      </c>
      <c r="I36" s="332" t="s">
        <v>340</v>
      </c>
      <c r="J36" s="135">
        <v>28158864.5</v>
      </c>
      <c r="K36" s="331" t="s">
        <v>52</v>
      </c>
    </row>
    <row r="37" spans="2:20">
      <c r="B37" s="107" t="str">
        <f>IFERROR(VLOOKUP(Government_revenues_table[[#This Row],[GFS Classification]],[1]!Table6_GFS_codes_classification[#Data],COLUMNS($F:F)+3,FALSE),"Do not enter data")</f>
        <v>Do not enter data</v>
      </c>
      <c r="C37" s="107" t="str">
        <f>IFERROR(VLOOKUP(Government_revenues_table[[#This Row],[GFS Classification]],[1]!Table6_GFS_codes_classification[#Data],COLUMNS($F:G)+3,FALSE),"Do not enter data")</f>
        <v>Do not enter data</v>
      </c>
      <c r="D37" s="107" t="str">
        <f>IFERROR(VLOOKUP(Government_revenues_table[[#This Row],[GFS Classification]],[1]!Table6_GFS_codes_classification[#Data],COLUMNS($F:H)+3,FALSE),"Do not enter data")</f>
        <v>Do not enter data</v>
      </c>
      <c r="E37" s="107" t="str">
        <f>IFERROR(VLOOKUP(Government_revenues_table[[#This Row],[GFS Classification]],[1]!Table6_GFS_codes_classification[#Data],COLUMNS($F:I)+3,FALSE),"Do not enter data")</f>
        <v>Do not enter data</v>
      </c>
      <c r="F37" s="331" t="s">
        <v>510</v>
      </c>
      <c r="G37" s="4" t="s">
        <v>356</v>
      </c>
      <c r="H37" s="135" t="s">
        <v>518</v>
      </c>
      <c r="I37" s="332" t="s">
        <v>493</v>
      </c>
      <c r="J37" s="135">
        <v>17623368</v>
      </c>
      <c r="K37" s="331" t="s">
        <v>52</v>
      </c>
    </row>
    <row r="38" spans="2:20">
      <c r="B38" s="107" t="str">
        <f>IFERROR(VLOOKUP(Government_revenues_table[[#This Row],[GFS Classification]],[1]!Table6_GFS_codes_classification[#Data],COLUMNS($F:F)+3,FALSE),"Do not enter data")</f>
        <v>Do not enter data</v>
      </c>
      <c r="C38" s="107" t="str">
        <f>IFERROR(VLOOKUP(Government_revenues_table[[#This Row],[GFS Classification]],[1]!Table6_GFS_codes_classification[#Data],COLUMNS($F:G)+3,FALSE),"Do not enter data")</f>
        <v>Do not enter data</v>
      </c>
      <c r="D38" s="107" t="str">
        <f>IFERROR(VLOOKUP(Government_revenues_table[[#This Row],[GFS Classification]],[1]!Table6_GFS_codes_classification[#Data],COLUMNS($F:H)+3,FALSE),"Do not enter data")</f>
        <v>Do not enter data</v>
      </c>
      <c r="E38" s="107" t="str">
        <f>IFERROR(VLOOKUP(Government_revenues_table[[#This Row],[GFS Classification]],[1]!Table6_GFS_codes_classification[#Data],COLUMNS($F:I)+3,FALSE),"Do not enter data")</f>
        <v>Do not enter data</v>
      </c>
      <c r="F38" s="331" t="s">
        <v>510</v>
      </c>
      <c r="G38" s="4" t="s">
        <v>356</v>
      </c>
      <c r="H38" s="135" t="s">
        <v>519</v>
      </c>
      <c r="I38" s="332" t="s">
        <v>493</v>
      </c>
      <c r="J38" s="135">
        <v>6125793</v>
      </c>
      <c r="K38" s="331" t="s">
        <v>52</v>
      </c>
      <c r="T38" s="112"/>
    </row>
    <row r="39" spans="2:20">
      <c r="B39" s="107" t="str">
        <f>IFERROR(VLOOKUP(Government_revenues_table[[#This Row],[GFS Classification]],[1]!Table6_GFS_codes_classification[#Data],COLUMNS($F:F)+3,FALSE),"Do not enter data")</f>
        <v>Do not enter data</v>
      </c>
      <c r="C39" s="107" t="str">
        <f>IFERROR(VLOOKUP(Government_revenues_table[[#This Row],[GFS Classification]],[1]!Table6_GFS_codes_classification[#Data],COLUMNS($F:G)+3,FALSE),"Do not enter data")</f>
        <v>Do not enter data</v>
      </c>
      <c r="D39" s="107" t="str">
        <f>IFERROR(VLOOKUP(Government_revenues_table[[#This Row],[GFS Classification]],[1]!Table6_GFS_codes_classification[#Data],COLUMNS($F:H)+3,FALSE),"Do not enter data")</f>
        <v>Do not enter data</v>
      </c>
      <c r="E39" s="107" t="str">
        <f>IFERROR(VLOOKUP(Government_revenues_table[[#This Row],[GFS Classification]],[1]!Table6_GFS_codes_classification[#Data],COLUMNS($F:I)+3,FALSE),"Do not enter data")</f>
        <v>Do not enter data</v>
      </c>
      <c r="F39" s="331" t="s">
        <v>510</v>
      </c>
      <c r="G39" s="331" t="s">
        <v>356</v>
      </c>
      <c r="H39" s="135" t="s">
        <v>520</v>
      </c>
      <c r="I39" s="331" t="s">
        <v>340</v>
      </c>
      <c r="J39" s="135">
        <v>1500000</v>
      </c>
      <c r="K39" s="331" t="s">
        <v>52</v>
      </c>
      <c r="T39" s="114"/>
    </row>
    <row r="40" spans="2:20">
      <c r="B40" s="107" t="str">
        <f>IFERROR(VLOOKUP(Government_revenues_table[[#This Row],[GFS Classification]],[1]!Table6_GFS_codes_classification[#Data],COLUMNS($F:F)+3,FALSE),"Do not enter data")</f>
        <v>Do not enter data</v>
      </c>
      <c r="C40" s="107" t="str">
        <f>IFERROR(VLOOKUP(Government_revenues_table[[#This Row],[GFS Classification]],[1]!Table6_GFS_codes_classification[#Data],COLUMNS($F:G)+3,FALSE),"Do not enter data")</f>
        <v>Do not enter data</v>
      </c>
      <c r="D40" s="107" t="str">
        <f>IFERROR(VLOOKUP(Government_revenues_table[[#This Row],[GFS Classification]],[1]!Table6_GFS_codes_classification[#Data],COLUMNS($F:H)+3,FALSE),"Do not enter data")</f>
        <v>Do not enter data</v>
      </c>
      <c r="E40" s="107" t="str">
        <f>IFERROR(VLOOKUP(Government_revenues_table[[#This Row],[GFS Classification]],[1]!Table6_GFS_codes_classification[#Data],COLUMNS($F:I)+3,FALSE),"Do not enter data")</f>
        <v>Do not enter data</v>
      </c>
      <c r="F40" s="331" t="s">
        <v>521</v>
      </c>
      <c r="G40" s="4" t="s">
        <v>356</v>
      </c>
      <c r="H40" s="135" t="s">
        <v>522</v>
      </c>
      <c r="I40" s="331" t="s">
        <v>493</v>
      </c>
      <c r="J40" s="135">
        <v>0</v>
      </c>
      <c r="K40" s="331" t="s">
        <v>52</v>
      </c>
    </row>
    <row r="41" spans="2:20">
      <c r="B41" s="107" t="str">
        <f>IFERROR(VLOOKUP(Government_revenues_table[[#This Row],[GFS Classification]],[1]!Table6_GFS_codes_classification[#Data],COLUMNS($F:F)+3,FALSE),"Do not enter data")</f>
        <v>Do not enter data</v>
      </c>
      <c r="C41" s="107" t="str">
        <f>IFERROR(VLOOKUP(Government_revenues_table[[#This Row],[GFS Classification]],[1]!Table6_GFS_codes_classification[#Data],COLUMNS($F:G)+3,FALSE),"Do not enter data")</f>
        <v>Do not enter data</v>
      </c>
      <c r="D41" s="107" t="str">
        <f>IFERROR(VLOOKUP(Government_revenues_table[[#This Row],[GFS Classification]],[1]!Table6_GFS_codes_classification[#Data],COLUMNS($F:H)+3,FALSE),"Do not enter data")</f>
        <v>Do not enter data</v>
      </c>
      <c r="E41" s="107" t="str">
        <f>IFERROR(VLOOKUP(Government_revenues_table[[#This Row],[GFS Classification]],[1]!Table6_GFS_codes_classification[#Data],COLUMNS($F:I)+3,FALSE),"Do not enter data")</f>
        <v>Do not enter data</v>
      </c>
      <c r="F41" s="135" t="s">
        <v>523</v>
      </c>
      <c r="G41" s="4" t="s">
        <v>356</v>
      </c>
      <c r="H41" s="135" t="s">
        <v>524</v>
      </c>
      <c r="I41" s="331" t="s">
        <v>339</v>
      </c>
      <c r="J41" s="135">
        <v>0</v>
      </c>
      <c r="K41" s="331" t="s">
        <v>52</v>
      </c>
      <c r="R41" s="112"/>
    </row>
    <row r="42" spans="2:20">
      <c r="B42" s="107" t="str">
        <f>IFERROR(VLOOKUP(Government_revenues_table[[#This Row],[GFS Classification]],[1]!Table6_GFS_codes_classification[#Data],COLUMNS($F:F)+3,FALSE),"Do not enter data")</f>
        <v>Do not enter data</v>
      </c>
      <c r="C42" s="107" t="str">
        <f>IFERROR(VLOOKUP(Government_revenues_table[[#This Row],[GFS Classification]],[1]!Table6_GFS_codes_classification[#Data],COLUMNS($F:G)+3,FALSE),"Do not enter data")</f>
        <v>Do not enter data</v>
      </c>
      <c r="D42" s="107" t="str">
        <f>IFERROR(VLOOKUP(Government_revenues_table[[#This Row],[GFS Classification]],[1]!Table6_GFS_codes_classification[#Data],COLUMNS($F:H)+3,FALSE),"Do not enter data")</f>
        <v>Do not enter data</v>
      </c>
      <c r="E42" s="107" t="str">
        <f>IFERROR(VLOOKUP(Government_revenues_table[[#This Row],[GFS Classification]],[1]!Table6_GFS_codes_classification[#Data],COLUMNS($F:I)+3,FALSE),"Do not enter data")</f>
        <v>Do not enter data</v>
      </c>
      <c r="F42" s="135" t="s">
        <v>513</v>
      </c>
      <c r="G42" s="4" t="s">
        <v>356</v>
      </c>
      <c r="H42" s="135" t="s">
        <v>525</v>
      </c>
      <c r="I42" s="331" t="s">
        <v>339</v>
      </c>
      <c r="J42" s="135">
        <v>0</v>
      </c>
      <c r="K42" s="331" t="s">
        <v>52</v>
      </c>
      <c r="R42" s="114"/>
      <c r="T42" s="112"/>
    </row>
    <row r="43" spans="2:20">
      <c r="B43" s="107" t="str">
        <f>IFERROR(VLOOKUP(Government_revenues_table[[#This Row],[GFS Classification]],[1]!Table6_GFS_codes_classification[#Data],COLUMNS($F:F)+3,FALSE),"Do not enter data")</f>
        <v>Do not enter data</v>
      </c>
      <c r="C43" s="107" t="str">
        <f>IFERROR(VLOOKUP(Government_revenues_table[[#This Row],[GFS Classification]],[1]!Table6_GFS_codes_classification[#Data],COLUMNS($F:G)+3,FALSE),"Do not enter data")</f>
        <v>Do not enter data</v>
      </c>
      <c r="D43" s="107" t="str">
        <f>IFERROR(VLOOKUP(Government_revenues_table[[#This Row],[GFS Classification]],[1]!Table6_GFS_codes_classification[#Data],COLUMNS($F:H)+3,FALSE),"Do not enter data")</f>
        <v>Do not enter data</v>
      </c>
      <c r="E43" s="107" t="str">
        <f>IFERROR(VLOOKUP(Government_revenues_table[[#This Row],[GFS Classification]],[1]!Table6_GFS_codes_classification[#Data],COLUMNS($F:I)+3,FALSE),"Do not enter data")</f>
        <v>Do not enter data</v>
      </c>
      <c r="F43" s="135" t="s">
        <v>526</v>
      </c>
      <c r="G43" s="4" t="s">
        <v>356</v>
      </c>
      <c r="H43" s="135" t="s">
        <v>527</v>
      </c>
      <c r="I43" s="331" t="s">
        <v>340</v>
      </c>
      <c r="J43" s="135">
        <v>0</v>
      </c>
      <c r="K43" s="331" t="s">
        <v>52</v>
      </c>
      <c r="R43" s="114"/>
      <c r="T43" s="114"/>
    </row>
    <row r="44" spans="2:20">
      <c r="B44" s="113" t="str">
        <f>IFERROR(VLOOKUP(Government_revenues_table[[#This Row],[GFS Classification]],[1]!Table6_GFS_codes_classification[#Data],COLUMNS($F:F)+3,FALSE),"Do not enter data")</f>
        <v>Do not enter data</v>
      </c>
      <c r="C44" s="113" t="str">
        <f>IFERROR(VLOOKUP(Government_revenues_table[[#This Row],[GFS Classification]],[1]!Table6_GFS_codes_classification[#Data],COLUMNS($F:G)+3,FALSE),"Do not enter data")</f>
        <v>Do not enter data</v>
      </c>
      <c r="D44" s="113" t="str">
        <f>IFERROR(VLOOKUP(Government_revenues_table[[#This Row],[GFS Classification]],[1]!Table6_GFS_codes_classification[#Data],COLUMNS($F:H)+3,FALSE),"Do not enter data")</f>
        <v>Do not enter data</v>
      </c>
      <c r="E44" s="113" t="str">
        <f>IFERROR(VLOOKUP(Government_revenues_table[[#This Row],[GFS Classification]],[1]!Table6_GFS_codes_classification[#Data],COLUMNS($F:I)+3,FALSE),"Do not enter data")</f>
        <v>Do not enter data</v>
      </c>
      <c r="F44" s="135" t="s">
        <v>500</v>
      </c>
      <c r="G44" s="4" t="s">
        <v>356</v>
      </c>
      <c r="H44" s="135" t="s">
        <v>511</v>
      </c>
      <c r="I44" s="331" t="s">
        <v>493</v>
      </c>
      <c r="J44" s="135">
        <v>0</v>
      </c>
      <c r="K44" s="331" t="s">
        <v>52</v>
      </c>
      <c r="R44" s="114"/>
      <c r="T44" s="112"/>
    </row>
    <row r="45" spans="2:20">
      <c r="B45" s="107" t="str">
        <f>IFERROR(VLOOKUP(Government_revenues_table[[#This Row],[GFS Classification]],[1]!Table6_GFS_codes_classification[#Data],COLUMNS($F:F)+3,FALSE),"Do not enter data")</f>
        <v>Do not enter data</v>
      </c>
      <c r="C45" s="107" t="str">
        <f>IFERROR(VLOOKUP(Government_revenues_table[[#This Row],[GFS Classification]],[1]!Table6_GFS_codes_classification[#Data],COLUMNS($F:G)+3,FALSE),"Do not enter data")</f>
        <v>Do not enter data</v>
      </c>
      <c r="D45" s="107" t="str">
        <f>IFERROR(VLOOKUP(Government_revenues_table[[#This Row],[GFS Classification]],[1]!Table6_GFS_codes_classification[#Data],COLUMNS($F:H)+3,FALSE),"Do not enter data")</f>
        <v>Do not enter data</v>
      </c>
      <c r="E45" s="107" t="str">
        <f>IFERROR(VLOOKUP(Government_revenues_table[[#This Row],[GFS Classification]],[1]!Table6_GFS_codes_classification[#Data],COLUMNS($F:I)+3,FALSE),"Do not enter data")</f>
        <v>Do not enter data</v>
      </c>
      <c r="F45" s="331" t="s">
        <v>521</v>
      </c>
      <c r="G45" s="4" t="s">
        <v>356</v>
      </c>
      <c r="H45" s="135" t="s">
        <v>528</v>
      </c>
      <c r="I45" s="331" t="s">
        <v>493</v>
      </c>
      <c r="J45" s="135"/>
      <c r="K45" s="331" t="s">
        <v>52</v>
      </c>
      <c r="T45" s="112"/>
    </row>
    <row r="46" spans="2:20">
      <c r="B46" s="107" t="str">
        <f>IFERROR(VLOOKUP(Government_revenues_table[[#This Row],[GFS Classification]],[1]!Table6_GFS_codes_classification[#Data],COLUMNS($F:F)+3,FALSE),"Do not enter data")</f>
        <v>Do not enter data</v>
      </c>
      <c r="C46" s="107" t="str">
        <f>IFERROR(VLOOKUP(Government_revenues_table[[#This Row],[GFS Classification]],[1]!Table6_GFS_codes_classification[#Data],COLUMNS($F:G)+3,FALSE),"Do not enter data")</f>
        <v>Do not enter data</v>
      </c>
      <c r="D46" s="107" t="str">
        <f>IFERROR(VLOOKUP(Government_revenues_table[[#This Row],[GFS Classification]],[1]!Table6_GFS_codes_classification[#Data],COLUMNS($F:H)+3,FALSE),"Do not enter data")</f>
        <v>Do not enter data</v>
      </c>
      <c r="E46" s="107" t="str">
        <f>IFERROR(VLOOKUP(Government_revenues_table[[#This Row],[GFS Classification]],[1]!Table6_GFS_codes_classification[#Data],COLUMNS($F:I)+3,FALSE),"Do not enter data")</f>
        <v>Do not enter data</v>
      </c>
      <c r="F46" s="135" t="s">
        <v>495</v>
      </c>
      <c r="G46" s="4" t="s">
        <v>356</v>
      </c>
      <c r="H46" s="135" t="s">
        <v>529</v>
      </c>
      <c r="I46" s="331" t="s">
        <v>493</v>
      </c>
      <c r="J46" s="135"/>
      <c r="K46" s="331" t="s">
        <v>52</v>
      </c>
    </row>
    <row r="47" spans="2:20">
      <c r="B47" s="107" t="str">
        <f>IFERROR(VLOOKUP(Government_revenues_table[[#This Row],[GFS Classification]],[1]!Table6_GFS_codes_classification[#Data],COLUMNS($F:F)+3,FALSE),"Do not enter data")</f>
        <v>Do not enter data</v>
      </c>
      <c r="C47" s="107" t="str">
        <f>IFERROR(VLOOKUP(Government_revenues_table[[#This Row],[GFS Classification]],[1]!Table6_GFS_codes_classification[#Data],COLUMNS($F:G)+3,FALSE),"Do not enter data")</f>
        <v>Do not enter data</v>
      </c>
      <c r="D47" s="107" t="str">
        <f>IFERROR(VLOOKUP(Government_revenues_table[[#This Row],[GFS Classification]],[1]!Table6_GFS_codes_classification[#Data],COLUMNS($F:H)+3,FALSE),"Do not enter data")</f>
        <v>Do not enter data</v>
      </c>
      <c r="E47" s="107" t="str">
        <f>IFERROR(VLOOKUP(Government_revenues_table[[#This Row],[GFS Classification]],[1]!Table6_GFS_codes_classification[#Data],COLUMNS($F:I)+3,FALSE),"Do not enter data")</f>
        <v>Do not enter data</v>
      </c>
      <c r="F47" s="135" t="s">
        <v>513</v>
      </c>
      <c r="G47" s="4" t="s">
        <v>356</v>
      </c>
      <c r="H47" s="135" t="s">
        <v>530</v>
      </c>
      <c r="I47" s="331" t="s">
        <v>339</v>
      </c>
      <c r="J47" s="135"/>
      <c r="K47" s="331" t="s">
        <v>52</v>
      </c>
      <c r="T47" s="114"/>
    </row>
    <row r="48" spans="2:20">
      <c r="B48" s="107" t="str">
        <f>IFERROR(VLOOKUP(Government_revenues_table[[#This Row],[GFS Classification]],[1]!Table6_GFS_codes_classification[#Data],COLUMNS($F:F)+3,FALSE),"Do not enter data")</f>
        <v>Do not enter data</v>
      </c>
      <c r="C48" s="107" t="str">
        <f>IFERROR(VLOOKUP(Government_revenues_table[[#This Row],[GFS Classification]],[1]!Table6_GFS_codes_classification[#Data],COLUMNS($F:G)+3,FALSE),"Do not enter data")</f>
        <v>Do not enter data</v>
      </c>
      <c r="D48" s="107" t="str">
        <f>IFERROR(VLOOKUP(Government_revenues_table[[#This Row],[GFS Classification]],[1]!Table6_GFS_codes_classification[#Data],COLUMNS($F:H)+3,FALSE),"Do not enter data")</f>
        <v>Do not enter data</v>
      </c>
      <c r="E48" s="107" t="str">
        <f>IFERROR(VLOOKUP(Government_revenues_table[[#This Row],[GFS Classification]],[1]!Table6_GFS_codes_classification[#Data],COLUMNS($F:I)+3,FALSE),"Do not enter data")</f>
        <v>Do not enter data</v>
      </c>
      <c r="F48" s="115" t="s">
        <v>379</v>
      </c>
      <c r="J48" s="111" t="s">
        <v>169</v>
      </c>
      <c r="K48" s="101" t="s">
        <v>468</v>
      </c>
    </row>
    <row r="49" spans="6:20" ht="15" thickBot="1"/>
    <row r="50" spans="6:20" ht="17.100000000000001" thickBot="1">
      <c r="I50" s="116" t="s">
        <v>531</v>
      </c>
      <c r="J50" s="117">
        <f>SUMIF(Government_revenues_table[Currency],"USD",Government_revenues_table[Revenue value])+(IFERROR(SUMIF(Government_revenues_table[Currency],"&lt;&gt;USD",Government_revenues_table[Revenue value])/'[1]Part 1 - About'!$E$45,0))</f>
        <v>0</v>
      </c>
      <c r="K50" s="101" t="s">
        <v>532</v>
      </c>
      <c r="T50" s="114"/>
    </row>
    <row r="51" spans="6:20" ht="21" customHeight="1" thickBot="1">
      <c r="I51" s="118"/>
      <c r="J51" s="112"/>
    </row>
    <row r="52" spans="6:20" ht="17.100000000000001" thickBot="1">
      <c r="I52" s="116" t="str">
        <f>"Total in "&amp;'[1]Part 1 - About'!E44</f>
        <v>Total in XXX</v>
      </c>
      <c r="J52" s="117">
        <f>IF('[1]Part 1 - About'!$E$44="USD",0,SUMIF(Government_revenues_table[Currency],'[1]Part 1 - About'!$E$44,Government_revenues_table[Revenue value]))+(IFERROR(SUMIF(Government_revenues_table[Currency],"USD",Government_revenues_table[Revenue value])*'[1]Part 1 - About'!$E$45,0))</f>
        <v>0</v>
      </c>
    </row>
    <row r="56" spans="6:20" ht="23.1">
      <c r="F56" s="274" t="s">
        <v>533</v>
      </c>
      <c r="G56" s="274"/>
      <c r="H56" s="119"/>
      <c r="I56" s="119"/>
      <c r="J56" s="119"/>
      <c r="K56" s="119"/>
    </row>
    <row r="57" spans="6:20">
      <c r="F57" s="276" t="s">
        <v>534</v>
      </c>
      <c r="G57" s="120"/>
      <c r="H57" s="120"/>
      <c r="I57" s="120"/>
      <c r="J57" s="121"/>
      <c r="K57" s="120"/>
    </row>
    <row r="58" spans="6:20">
      <c r="F58" s="276"/>
      <c r="G58" s="120"/>
      <c r="H58" s="120"/>
      <c r="I58" s="120"/>
      <c r="J58" s="121"/>
      <c r="K58" s="120"/>
    </row>
    <row r="59" spans="6:20">
      <c r="F59" s="276"/>
      <c r="G59" s="120"/>
      <c r="H59" s="120"/>
      <c r="I59" s="120"/>
      <c r="J59" s="121"/>
      <c r="K59" s="120"/>
    </row>
    <row r="60" spans="6:20">
      <c r="F60" s="276" t="s">
        <v>535</v>
      </c>
      <c r="G60" s="120" t="s">
        <v>536</v>
      </c>
      <c r="H60" s="120"/>
      <c r="I60" s="120"/>
      <c r="J60" s="121"/>
      <c r="K60" s="120"/>
    </row>
    <row r="61" spans="6:20">
      <c r="F61" s="276" t="s">
        <v>537</v>
      </c>
      <c r="G61" s="120" t="s">
        <v>538</v>
      </c>
      <c r="H61" s="120"/>
      <c r="I61" s="120"/>
      <c r="J61" s="121"/>
      <c r="K61" s="120"/>
    </row>
    <row r="62" spans="6:20">
      <c r="F62" s="276"/>
      <c r="G62" s="122" t="s">
        <v>349</v>
      </c>
      <c r="H62" s="122" t="s">
        <v>487</v>
      </c>
      <c r="I62" s="122" t="s">
        <v>488</v>
      </c>
      <c r="J62" s="123" t="s">
        <v>489</v>
      </c>
      <c r="K62" s="122" t="s">
        <v>391</v>
      </c>
    </row>
    <row r="63" spans="6:20">
      <c r="F63" s="276"/>
      <c r="G63" s="124" t="s">
        <v>82</v>
      </c>
      <c r="H63" s="124" t="s">
        <v>539</v>
      </c>
      <c r="I63" s="124" t="s">
        <v>540</v>
      </c>
      <c r="J63" s="125"/>
      <c r="K63" s="126" t="s">
        <v>295</v>
      </c>
    </row>
    <row r="64" spans="6:20">
      <c r="F64" s="276"/>
      <c r="G64" s="120" t="s">
        <v>356</v>
      </c>
      <c r="H64" s="120" t="s">
        <v>541</v>
      </c>
      <c r="I64" s="120" t="s">
        <v>540</v>
      </c>
      <c r="J64" s="121"/>
      <c r="K64" s="120" t="s">
        <v>295</v>
      </c>
    </row>
    <row r="65" spans="6:14" ht="15" thickBot="1">
      <c r="F65" s="276"/>
      <c r="G65" s="127" t="s">
        <v>542</v>
      </c>
      <c r="H65" s="127"/>
      <c r="I65" s="127"/>
      <c r="J65" s="128">
        <f>SUM(J63:J64)</f>
        <v>0</v>
      </c>
      <c r="K65" s="127" t="s">
        <v>295</v>
      </c>
    </row>
    <row r="66" spans="6:14" ht="15" thickTop="1">
      <c r="F66" s="276" t="s">
        <v>543</v>
      </c>
      <c r="G66" s="120" t="s">
        <v>544</v>
      </c>
      <c r="H66" s="120"/>
      <c r="I66" s="120"/>
      <c r="J66" s="121"/>
      <c r="K66" s="120"/>
    </row>
    <row r="67" spans="6:14">
      <c r="F67" s="276" t="s">
        <v>545</v>
      </c>
      <c r="G67" s="120" t="s">
        <v>544</v>
      </c>
      <c r="H67" s="120"/>
      <c r="I67" s="120"/>
      <c r="J67" s="121"/>
      <c r="K67" s="120"/>
    </row>
    <row r="68" spans="6:14">
      <c r="F68" s="276" t="s">
        <v>546</v>
      </c>
      <c r="G68" s="120" t="s">
        <v>544</v>
      </c>
      <c r="H68" s="120"/>
      <c r="I68" s="120"/>
      <c r="J68" s="121"/>
      <c r="K68" s="120"/>
    </row>
    <row r="69" spans="6:14">
      <c r="F69" s="276"/>
      <c r="G69" s="120"/>
      <c r="H69" s="120"/>
      <c r="I69" s="120"/>
      <c r="J69" s="121"/>
      <c r="K69" s="120"/>
    </row>
    <row r="70" spans="6:14">
      <c r="F70" s="276"/>
      <c r="G70" s="120"/>
      <c r="H70" s="120"/>
      <c r="I70" s="120"/>
      <c r="J70" s="121"/>
      <c r="K70" s="120"/>
    </row>
    <row r="71" spans="6:14" ht="18.75" customHeight="1">
      <c r="F71" s="276"/>
      <c r="G71" s="120"/>
      <c r="H71" s="120"/>
      <c r="I71" s="120"/>
      <c r="J71" s="121"/>
      <c r="K71" s="120"/>
    </row>
    <row r="72" spans="6:14" ht="15.75" customHeight="1">
      <c r="F72" s="276"/>
      <c r="G72" s="120"/>
      <c r="H72" s="120"/>
      <c r="I72" s="120"/>
      <c r="J72" s="121"/>
      <c r="K72" s="120"/>
    </row>
    <row r="73" spans="6:14">
      <c r="F73" s="276"/>
      <c r="G73" s="120"/>
      <c r="H73" s="120"/>
      <c r="I73" s="120"/>
      <c r="J73" s="121"/>
      <c r="K73" s="120"/>
    </row>
    <row r="74" spans="6:14">
      <c r="F74" s="276"/>
      <c r="G74" s="120"/>
      <c r="H74" s="120"/>
      <c r="I74" s="120"/>
      <c r="J74" s="121"/>
      <c r="K74" s="120"/>
    </row>
    <row r="75" spans="6:14">
      <c r="F75" s="272"/>
      <c r="G75" s="272"/>
      <c r="H75" s="272"/>
      <c r="I75" s="272"/>
      <c r="J75" s="272"/>
      <c r="K75" s="272"/>
    </row>
    <row r="76" spans="6:14" ht="15.75" customHeight="1" thickBot="1">
      <c r="F76" s="421"/>
      <c r="G76" s="421"/>
      <c r="H76" s="421"/>
      <c r="I76" s="421"/>
      <c r="J76" s="421"/>
      <c r="K76" s="421"/>
      <c r="L76" s="421"/>
      <c r="M76" s="421"/>
      <c r="N76" s="421"/>
    </row>
    <row r="77" spans="6:14">
      <c r="F77" s="422"/>
      <c r="G77" s="422"/>
      <c r="H77" s="422"/>
      <c r="I77" s="422"/>
      <c r="J77" s="422"/>
      <c r="K77" s="422"/>
      <c r="L77" s="422"/>
      <c r="M77" s="422"/>
      <c r="N77" s="422"/>
    </row>
    <row r="78" spans="6:14" ht="15" thickBot="1">
      <c r="F78" s="403"/>
      <c r="G78" s="404"/>
      <c r="H78" s="404"/>
      <c r="I78" s="404"/>
      <c r="J78" s="404"/>
      <c r="K78" s="404"/>
      <c r="L78" s="404"/>
      <c r="M78" s="404"/>
      <c r="N78" s="404"/>
    </row>
    <row r="79" spans="6:14">
      <c r="F79" s="405"/>
      <c r="G79" s="406"/>
      <c r="H79" s="406"/>
      <c r="I79" s="406"/>
      <c r="J79" s="406"/>
      <c r="K79" s="406"/>
      <c r="L79" s="406"/>
      <c r="M79" s="406"/>
      <c r="N79" s="406"/>
    </row>
    <row r="80" spans="6:14" ht="15" thickBot="1">
      <c r="F80" s="423"/>
      <c r="G80" s="423"/>
      <c r="H80" s="423"/>
      <c r="I80" s="423"/>
      <c r="J80" s="423"/>
      <c r="K80" s="423"/>
      <c r="L80" s="423"/>
      <c r="M80" s="423"/>
      <c r="N80" s="423"/>
    </row>
    <row r="81" spans="6:14">
      <c r="F81" s="366" t="s">
        <v>29</v>
      </c>
      <c r="G81" s="366"/>
      <c r="H81" s="366"/>
      <c r="I81" s="366"/>
      <c r="J81" s="366"/>
      <c r="K81" s="366"/>
      <c r="L81" s="366"/>
      <c r="M81" s="366"/>
      <c r="N81" s="366"/>
    </row>
    <row r="82" spans="6:14" ht="15.75" customHeight="1">
      <c r="F82" s="350" t="s">
        <v>30</v>
      </c>
      <c r="G82" s="350"/>
      <c r="H82" s="350"/>
      <c r="I82" s="350"/>
      <c r="J82" s="350"/>
      <c r="K82" s="350"/>
      <c r="L82" s="350"/>
      <c r="M82" s="350"/>
      <c r="N82" s="350"/>
    </row>
    <row r="83" spans="6:14">
      <c r="F83" s="366" t="s">
        <v>469</v>
      </c>
      <c r="G83" s="366"/>
      <c r="H83" s="366"/>
      <c r="I83" s="366"/>
      <c r="J83" s="366"/>
      <c r="K83" s="366"/>
      <c r="L83" s="366"/>
      <c r="M83" s="366"/>
      <c r="N83" s="366"/>
    </row>
  </sheetData>
  <sheetProtection insertRows="0"/>
  <protectedRanges>
    <protectedRange algorithmName="SHA-512" hashValue="19r0bVvPR7yZA0UiYij7Tv1CBk3noIABvFePbLhCJ4nk3L6A+Fy+RdPPS3STf+a52x4pG2PQK4FAkXK9epnlIA==" saltValue="gQC4yrLvnbJqxYZ0KSEoZA==" spinCount="100000" sqref="F48:G48 K63 K50 I48:K48" name="Government revenues"/>
    <protectedRange algorithmName="SHA-512" hashValue="19r0bVvPR7yZA0UiYij7Tv1CBk3noIABvFePbLhCJ4nk3L6A+Fy+RdPPS3STf+a52x4pG2PQK4FAkXK9epnlIA==" saltValue="gQC4yrLvnbJqxYZ0KSEoZA==" spinCount="100000" sqref="J22:K47 F22:G47" name="Government revenues_5"/>
    <protectedRange algorithmName="SHA-512" hashValue="19r0bVvPR7yZA0UiYij7Tv1CBk3noIABvFePbLhCJ4nk3L6A+Fy+RdPPS3STf+a52x4pG2PQK4FAkXK9epnlIA==" saltValue="gQC4yrLvnbJqxYZ0KSEoZA==" spinCount="100000" sqref="I22:I47" name="Government revenues_1_4"/>
  </protectedRanges>
  <mergeCells count="26">
    <mergeCell ref="F82:N82"/>
    <mergeCell ref="F83:N83"/>
    <mergeCell ref="F76:N76"/>
    <mergeCell ref="F77:N77"/>
    <mergeCell ref="F78:N78"/>
    <mergeCell ref="F79:N79"/>
    <mergeCell ref="F80:N80"/>
    <mergeCell ref="F81:N81"/>
    <mergeCell ref="P31:U31"/>
    <mergeCell ref="F14:N14"/>
    <mergeCell ref="F15:N15"/>
    <mergeCell ref="F16:N16"/>
    <mergeCell ref="F18:K18"/>
    <mergeCell ref="M18:N18"/>
    <mergeCell ref="M19:N19"/>
    <mergeCell ref="F20:K20"/>
    <mergeCell ref="M21:N21"/>
    <mergeCell ref="M22:N26"/>
    <mergeCell ref="M27:N27"/>
    <mergeCell ref="M28:N28"/>
    <mergeCell ref="F13:N13"/>
    <mergeCell ref="F8:N8"/>
    <mergeCell ref="F9:N9"/>
    <mergeCell ref="F10:N10"/>
    <mergeCell ref="F11:N11"/>
    <mergeCell ref="F12:N12"/>
  </mergeCells>
  <dataValidations count="3">
    <dataValidation allowBlank="1" showInputMessage="1" showErrorMessage="1" promptTitle="Name of revenue stream" prompt="Please input the name of the revenue streams here._x000a__x000a_Only include revenue paid on behalf of companies. Do NOT include personal income taxes, PAYE, or other revenues paid on behalf of individuals. These may be included under the Additional information below" sqref="H22:H47" xr:uid="{F5A6FB67-CFF9-CA4D-A177-80DF5496EC4C}"/>
    <dataValidation type="list" allowBlank="1" showInputMessage="1" showErrorMessage="1" sqref="F22:F47" xr:uid="{53643D1E-71E3-9D40-89D3-AA564EF7B8FC}">
      <formula1>GFS_list</formula1>
    </dataValidation>
    <dataValidation type="decimal" operator="notBetween" allowBlank="1" showInputMessage="1" showErrorMessage="1" errorTitle="Number" error="Please only input numbers in this cell" promptTitle="Revenue value" prompt="Please input the total figure of the revenue stream as disclosed by government, including not reconciled." sqref="J45:J47 J22:J27 J31:J41" xr:uid="{57428011-B05B-8C48-9037-30C3053FE90C}">
      <formula1>0.1</formula1>
      <formula2>0.2</formula2>
    </dataValidation>
  </dataValidations>
  <hyperlinks>
    <hyperlink ref="M19" r:id="rId1" location="r5-1" display="EITI Requirement 5.1" xr:uid="{B2EF692F-DFC1-444E-BBB3-7007D9E11E40}"/>
    <hyperlink ref="F20" r:id="rId2" location="r4-1" display="EITI Requirement 4.1" xr:uid="{A053EF5E-FD5E-134A-BD13-A4917E76E1E6}"/>
    <hyperlink ref="M28:N28" r:id="rId3" display="or, https://www.imf.org/external/np/sta/gfsm/" xr:uid="{9DF32873-12EA-C146-91E8-EEA5FCCCB07F}"/>
    <hyperlink ref="M27:N27" r:id="rId4" display="For more guidance, please visit https://eiti.org/summary-data-template" xr:uid="{BD5500A9-5BBA-2F4D-B576-9BCC73AA9F73}"/>
  </hyperlinks>
  <pageMargins left="0.7" right="0.7" top="0.75" bottom="0.75" header="0.3" footer="0.3"/>
  <pageSetup paperSize="9" orientation="portrait" r:id="rId5"/>
  <colBreaks count="1" manualBreakCount="1">
    <brk id="12" max="1048575" man="1"/>
  </colBreaks>
  <drawing r:id="rId6"/>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Receiving government agency" prompt="Input the name of the government recipient here._x000a__x000a_Please refrain from using acronyms, and input complete name" xr:uid="{F2ED2A35-DF9A-BC48-8D85-682639E0DE23}">
          <x14:formula1>
            <xm:f>'https://extractives.sharepoint.com/Users/lusinetovmasyan/Desktop/VALIDATION 2023/Summary data/[2021 Armenia Summary data EN.xlsm]Part 3 - Reporting entities'!#REF!</xm:f>
          </x14:formula1>
          <xm:sqref>I22:I47</xm:sqref>
        </x14:dataValidation>
        <x14:dataValidation type="list" allowBlank="1" showInputMessage="1" showErrorMessage="1" xr:uid="{99CEB7FC-9CAD-3B47-B27F-7EF2E12C1E81}">
          <x14:formula1>
            <xm:f>'https://extractives.sharepoint.com/Users/lusinetovmasyan/Desktop/VALIDATION 2023/Summary data/[2021 Armenia Summary data EN.xlsm]Lists'!#REF!</xm:f>
          </x14:formula1>
          <xm:sqref>K22:K47</xm:sqref>
        </x14:dataValidation>
        <x14:dataValidation type="list" allowBlank="1" showInputMessage="1" showErrorMessage="1" promptTitle="Please select sector" prompt="Please select the relevant sector from the list" xr:uid="{E5177590-3917-5045-9681-0B24DA8E5739}">
          <x14:formula1>
            <xm:f>'https://extractives.sharepoint.com/Users/lusinetovmasyan/Desktop/VALIDATION 2023/Summary data/[2021 Armenia Summary data EN.xlsm]Lists'!#REF!</xm:f>
          </x14:formula1>
          <xm:sqref>G22:G47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026DB-FADC-7F43-B45E-A080393801BB}">
  <sheetPr codeName="Sheet15"/>
  <dimension ref="B2:O93"/>
  <sheetViews>
    <sheetView showGridLines="0" topLeftCell="A3" zoomScale="66" zoomScaleNormal="42" workbookViewId="0">
      <selection activeCell="K69" sqref="K69"/>
    </sheetView>
  </sheetViews>
  <sheetFormatPr defaultColWidth="9" defaultRowHeight="14.1"/>
  <cols>
    <col min="1" max="1" width="3.875" style="118" customWidth="1"/>
    <col min="2" max="2" width="0" style="118" hidden="1" customWidth="1"/>
    <col min="3" max="3" width="53" style="118" customWidth="1"/>
    <col min="4" max="4" width="50.5" style="118" customWidth="1"/>
    <col min="5" max="5" width="30.5" style="118" bestFit="1" customWidth="1"/>
    <col min="6" max="6" width="31.5" style="118" bestFit="1" customWidth="1"/>
    <col min="7" max="7" width="34.375" style="118" bestFit="1" customWidth="1"/>
    <col min="8" max="8" width="22.875" style="118" bestFit="1" customWidth="1"/>
    <col min="9" max="9" width="27" style="118" bestFit="1" customWidth="1"/>
    <col min="10" max="10" width="22.5" style="118" customWidth="1"/>
    <col min="11" max="11" width="37.375" style="118" bestFit="1" customWidth="1"/>
    <col min="12" max="12" width="38.5" style="118" bestFit="1" customWidth="1"/>
    <col min="13" max="13" width="26" style="118" bestFit="1" customWidth="1"/>
    <col min="14" max="14" width="16.5" style="118" bestFit="1" customWidth="1"/>
    <col min="15" max="15" width="33.5" style="118" customWidth="1"/>
    <col min="16" max="16" width="4" style="118" customWidth="1"/>
    <col min="17" max="17" width="9" style="118"/>
    <col min="18" max="34" width="15.875" style="118" customWidth="1"/>
    <col min="35" max="16384" width="9" style="118"/>
  </cols>
  <sheetData>
    <row r="2" spans="2:15" s="101" customFormat="1">
      <c r="C2" s="395" t="s">
        <v>547</v>
      </c>
      <c r="D2" s="395"/>
      <c r="E2" s="395"/>
      <c r="F2" s="395"/>
      <c r="G2" s="395"/>
      <c r="H2" s="395"/>
      <c r="I2" s="395"/>
      <c r="J2" s="395"/>
      <c r="K2" s="395"/>
      <c r="L2" s="395"/>
      <c r="M2" s="395"/>
      <c r="N2" s="395"/>
      <c r="O2" s="267"/>
    </row>
    <row r="3" spans="2:15" ht="21" customHeight="1">
      <c r="C3" s="428" t="s">
        <v>548</v>
      </c>
      <c r="D3" s="428"/>
      <c r="E3" s="428"/>
      <c r="F3" s="428"/>
      <c r="G3" s="428"/>
      <c r="H3" s="428"/>
      <c r="I3" s="428"/>
      <c r="J3" s="428"/>
      <c r="K3" s="428"/>
      <c r="L3" s="428"/>
      <c r="M3" s="428"/>
      <c r="N3" s="428"/>
      <c r="O3" s="277"/>
    </row>
    <row r="4" spans="2:15" s="101" customFormat="1" ht="15.75" customHeight="1">
      <c r="C4" s="424" t="s">
        <v>549</v>
      </c>
      <c r="D4" s="424"/>
      <c r="E4" s="424"/>
      <c r="F4" s="424"/>
      <c r="G4" s="424"/>
      <c r="H4" s="424"/>
      <c r="I4" s="424"/>
      <c r="J4" s="424"/>
      <c r="K4" s="424"/>
      <c r="L4" s="424"/>
      <c r="M4" s="424"/>
      <c r="N4" s="424"/>
      <c r="O4" s="278"/>
    </row>
    <row r="5" spans="2:15" s="101" customFormat="1" ht="15.75" customHeight="1">
      <c r="C5" s="424" t="s">
        <v>550</v>
      </c>
      <c r="D5" s="424"/>
      <c r="E5" s="424"/>
      <c r="F5" s="424"/>
      <c r="G5" s="424"/>
      <c r="H5" s="424"/>
      <c r="I5" s="424"/>
      <c r="J5" s="424"/>
      <c r="K5" s="424"/>
      <c r="L5" s="424"/>
      <c r="M5" s="424"/>
      <c r="N5" s="424"/>
      <c r="O5" s="278"/>
    </row>
    <row r="6" spans="2:15" s="101" customFormat="1" ht="15.75" customHeight="1">
      <c r="C6" s="424" t="s">
        <v>551</v>
      </c>
      <c r="D6" s="424"/>
      <c r="E6" s="424"/>
      <c r="F6" s="424"/>
      <c r="G6" s="424"/>
      <c r="H6" s="424"/>
      <c r="I6" s="424"/>
      <c r="J6" s="424"/>
      <c r="K6" s="424"/>
      <c r="L6" s="424"/>
      <c r="M6" s="424"/>
      <c r="N6" s="424"/>
      <c r="O6" s="278"/>
    </row>
    <row r="7" spans="2:15" s="101" customFormat="1" ht="15.75" customHeight="1">
      <c r="C7" s="424" t="s">
        <v>552</v>
      </c>
      <c r="D7" s="424"/>
      <c r="E7" s="424"/>
      <c r="F7" s="424"/>
      <c r="G7" s="424"/>
      <c r="H7" s="424"/>
      <c r="I7" s="424"/>
      <c r="J7" s="424"/>
      <c r="K7" s="424"/>
      <c r="L7" s="424"/>
      <c r="M7" s="424"/>
      <c r="N7" s="424"/>
      <c r="O7" s="278"/>
    </row>
    <row r="8" spans="2:15" s="101" customFormat="1" ht="15.75" customHeight="1">
      <c r="C8" s="424" t="s">
        <v>553</v>
      </c>
      <c r="D8" s="424"/>
      <c r="E8" s="424"/>
      <c r="F8" s="424"/>
      <c r="G8" s="424"/>
      <c r="H8" s="424"/>
      <c r="I8" s="424"/>
      <c r="J8" s="424"/>
      <c r="K8" s="424"/>
      <c r="L8" s="424"/>
      <c r="M8" s="424"/>
      <c r="N8" s="424"/>
      <c r="O8" s="278"/>
    </row>
    <row r="9" spans="2:15" s="101" customFormat="1">
      <c r="C9" s="425" t="s">
        <v>38</v>
      </c>
      <c r="D9" s="425"/>
      <c r="E9" s="425"/>
      <c r="F9" s="425"/>
      <c r="G9" s="425"/>
      <c r="H9" s="425"/>
      <c r="I9" s="425"/>
      <c r="J9" s="425"/>
      <c r="K9" s="425"/>
      <c r="L9" s="425"/>
      <c r="M9" s="425"/>
      <c r="N9" s="425"/>
      <c r="O9" s="273"/>
    </row>
    <row r="10" spans="2:15">
      <c r="C10" s="445"/>
      <c r="D10" s="445"/>
      <c r="E10" s="445"/>
      <c r="F10" s="445"/>
      <c r="G10" s="445"/>
      <c r="H10" s="445"/>
      <c r="I10" s="445"/>
      <c r="J10" s="445"/>
      <c r="K10" s="445"/>
      <c r="L10" s="445"/>
      <c r="M10" s="445"/>
      <c r="N10" s="445"/>
    </row>
    <row r="11" spans="2:15" ht="23.1">
      <c r="C11" s="396" t="s">
        <v>554</v>
      </c>
      <c r="D11" s="396"/>
      <c r="E11" s="396"/>
      <c r="F11" s="396"/>
      <c r="G11" s="396"/>
      <c r="H11" s="396"/>
      <c r="I11" s="396"/>
      <c r="J11" s="396"/>
      <c r="K11" s="396"/>
      <c r="L11" s="396"/>
      <c r="M11" s="396"/>
      <c r="N11" s="396"/>
      <c r="O11" s="271"/>
    </row>
    <row r="12" spans="2:15" s="101" customFormat="1" ht="14.25" customHeight="1"/>
    <row r="13" spans="2:15" s="101" customFormat="1" ht="15.75" customHeight="1">
      <c r="B13" s="417" t="s">
        <v>555</v>
      </c>
      <c r="C13" s="417"/>
      <c r="D13" s="417"/>
      <c r="E13" s="417"/>
      <c r="F13" s="417"/>
      <c r="G13" s="417"/>
      <c r="H13" s="417"/>
      <c r="I13" s="417"/>
      <c r="J13" s="417"/>
      <c r="K13" s="417"/>
      <c r="L13" s="417"/>
      <c r="M13" s="417"/>
      <c r="N13" s="417"/>
      <c r="O13" s="275"/>
    </row>
    <row r="14" spans="2:15" s="101" customFormat="1" ht="30">
      <c r="B14" s="101" t="s">
        <v>349</v>
      </c>
      <c r="C14" s="101" t="s">
        <v>556</v>
      </c>
      <c r="D14" s="101" t="s">
        <v>488</v>
      </c>
      <c r="E14" s="101" t="s">
        <v>487</v>
      </c>
      <c r="F14" s="101" t="s">
        <v>557</v>
      </c>
      <c r="G14" s="101" t="s">
        <v>558</v>
      </c>
      <c r="H14" s="101" t="s">
        <v>559</v>
      </c>
      <c r="I14" s="101" t="s">
        <v>560</v>
      </c>
      <c r="J14" s="101" t="s">
        <v>489</v>
      </c>
      <c r="K14" s="101" t="s">
        <v>561</v>
      </c>
      <c r="L14" s="101" t="s">
        <v>562</v>
      </c>
      <c r="M14" s="101" t="s">
        <v>563</v>
      </c>
      <c r="N14" s="101" t="s">
        <v>564</v>
      </c>
      <c r="O14" s="228" t="s">
        <v>565</v>
      </c>
    </row>
    <row r="15" spans="2:15" s="101" customFormat="1">
      <c r="B15" s="101" t="e">
        <f>VLOOKUP(C15,[1]!Companies[#Data],3,FALSE)</f>
        <v>#REF!</v>
      </c>
      <c r="C15" s="331" t="s">
        <v>354</v>
      </c>
      <c r="D15" s="331" t="s">
        <v>493</v>
      </c>
      <c r="E15" s="331" t="s">
        <v>492</v>
      </c>
      <c r="F15" s="331" t="s">
        <v>58</v>
      </c>
      <c r="G15" s="331" t="s">
        <v>58</v>
      </c>
      <c r="H15" s="331" t="s">
        <v>404</v>
      </c>
      <c r="I15" s="331" t="s">
        <v>52</v>
      </c>
      <c r="J15" s="135">
        <v>4603867473</v>
      </c>
      <c r="K15" s="331"/>
      <c r="L15" s="331"/>
    </row>
    <row r="16" spans="2:15" s="101" customFormat="1">
      <c r="B16" s="101" t="e">
        <f>VLOOKUP(C16,[1]!Companies[#Data],3,FALSE)</f>
        <v>#REF!</v>
      </c>
      <c r="C16" s="331" t="s">
        <v>354</v>
      </c>
      <c r="D16" s="331" t="s">
        <v>493</v>
      </c>
      <c r="E16" s="331" t="s">
        <v>501</v>
      </c>
      <c r="F16" s="331" t="s">
        <v>73</v>
      </c>
      <c r="G16" s="331" t="s">
        <v>73</v>
      </c>
      <c r="H16" s="331"/>
      <c r="I16" s="331" t="s">
        <v>52</v>
      </c>
      <c r="J16" s="135">
        <v>0</v>
      </c>
      <c r="K16" s="331"/>
      <c r="L16" s="331"/>
    </row>
    <row r="17" spans="2:12" s="101" customFormat="1">
      <c r="B17" s="101" t="e">
        <f>VLOOKUP(C17,[1]!Companies[#Data],3,FALSE)</f>
        <v>#REF!</v>
      </c>
      <c r="C17" s="331" t="s">
        <v>354</v>
      </c>
      <c r="D17" s="331" t="s">
        <v>493</v>
      </c>
      <c r="E17" s="331" t="s">
        <v>503</v>
      </c>
      <c r="F17" s="331" t="s">
        <v>73</v>
      </c>
      <c r="G17" s="331" t="s">
        <v>73</v>
      </c>
      <c r="H17" s="331"/>
      <c r="I17" s="331" t="s">
        <v>52</v>
      </c>
      <c r="J17" s="135">
        <v>59456646</v>
      </c>
      <c r="K17" s="331"/>
      <c r="L17" s="331"/>
    </row>
    <row r="18" spans="2:12" s="101" customFormat="1">
      <c r="B18" s="101" t="e">
        <f>VLOOKUP(C18,[1]!Companies[#Data],3,FALSE)</f>
        <v>#REF!</v>
      </c>
      <c r="C18" s="331" t="s">
        <v>354</v>
      </c>
      <c r="D18" s="331" t="s">
        <v>339</v>
      </c>
      <c r="E18" s="331" t="s">
        <v>506</v>
      </c>
      <c r="F18" s="331" t="s">
        <v>58</v>
      </c>
      <c r="G18" s="331" t="s">
        <v>58</v>
      </c>
      <c r="H18" s="331" t="s">
        <v>404</v>
      </c>
      <c r="I18" s="331" t="s">
        <v>52</v>
      </c>
      <c r="J18" s="135">
        <v>31723513</v>
      </c>
      <c r="K18" s="331"/>
      <c r="L18" s="331"/>
    </row>
    <row r="19" spans="2:12" s="101" customFormat="1">
      <c r="B19" s="101" t="e">
        <f>VLOOKUP(C19,[1]!Companies[#Data],3,FALSE)</f>
        <v>#REF!</v>
      </c>
      <c r="C19" s="331" t="s">
        <v>354</v>
      </c>
      <c r="D19" s="331" t="s">
        <v>339</v>
      </c>
      <c r="E19" s="331" t="s">
        <v>509</v>
      </c>
      <c r="F19" s="331" t="s">
        <v>58</v>
      </c>
      <c r="G19" s="331" t="s">
        <v>58</v>
      </c>
      <c r="H19" s="331" t="s">
        <v>404</v>
      </c>
      <c r="I19" s="331" t="s">
        <v>52</v>
      </c>
      <c r="J19" s="135">
        <v>36000000</v>
      </c>
      <c r="K19" s="331"/>
      <c r="L19" s="331"/>
    </row>
    <row r="20" spans="2:12" s="101" customFormat="1">
      <c r="B20" s="101" t="e">
        <f>VLOOKUP(C20,[1]!Companies[#Data],3,FALSE)</f>
        <v>#REF!</v>
      </c>
      <c r="C20" s="331" t="s">
        <v>566</v>
      </c>
      <c r="D20" s="331" t="s">
        <v>493</v>
      </c>
      <c r="E20" s="331" t="s">
        <v>492</v>
      </c>
      <c r="F20" s="331" t="s">
        <v>58</v>
      </c>
      <c r="G20" s="331" t="s">
        <v>58</v>
      </c>
      <c r="H20" s="331" t="s">
        <v>407</v>
      </c>
      <c r="I20" s="331" t="s">
        <v>52</v>
      </c>
      <c r="J20" s="135">
        <v>753813006</v>
      </c>
      <c r="K20" s="331"/>
      <c r="L20" s="331"/>
    </row>
    <row r="21" spans="2:12" s="101" customFormat="1">
      <c r="B21" s="101" t="e">
        <f>VLOOKUP(C21,[1]!Companies[#Data],3,FALSE)</f>
        <v>#REF!</v>
      </c>
      <c r="C21" s="331" t="s">
        <v>566</v>
      </c>
      <c r="D21" s="331" t="s">
        <v>493</v>
      </c>
      <c r="E21" s="331" t="s">
        <v>501</v>
      </c>
      <c r="F21" s="331" t="s">
        <v>73</v>
      </c>
      <c r="G21" s="331" t="s">
        <v>73</v>
      </c>
      <c r="H21" s="331"/>
      <c r="I21" s="331" t="s">
        <v>52</v>
      </c>
      <c r="J21" s="135">
        <v>0</v>
      </c>
      <c r="K21" s="331"/>
      <c r="L21" s="331"/>
    </row>
    <row r="22" spans="2:12" s="101" customFormat="1">
      <c r="B22" s="101" t="e">
        <f>VLOOKUP(C22,[1]!Companies[#Data],3,FALSE)</f>
        <v>#REF!</v>
      </c>
      <c r="C22" s="331" t="s">
        <v>566</v>
      </c>
      <c r="D22" s="331" t="s">
        <v>493</v>
      </c>
      <c r="E22" s="331" t="s">
        <v>503</v>
      </c>
      <c r="F22" s="331" t="s">
        <v>73</v>
      </c>
      <c r="G22" s="331" t="s">
        <v>73</v>
      </c>
      <c r="H22" s="331"/>
      <c r="I22" s="331" t="s">
        <v>52</v>
      </c>
      <c r="J22" s="135">
        <v>19931838</v>
      </c>
      <c r="K22" s="331"/>
      <c r="L22" s="331"/>
    </row>
    <row r="23" spans="2:12" s="101" customFormat="1">
      <c r="B23" s="101" t="e">
        <f>VLOOKUP(C23,[1]!Companies[#Data],3,FALSE)</f>
        <v>#REF!</v>
      </c>
      <c r="C23" s="331" t="s">
        <v>566</v>
      </c>
      <c r="D23" s="331" t="s">
        <v>339</v>
      </c>
      <c r="E23" s="331" t="s">
        <v>506</v>
      </c>
      <c r="F23" s="331" t="s">
        <v>58</v>
      </c>
      <c r="G23" s="331" t="s">
        <v>58</v>
      </c>
      <c r="H23" s="331" t="s">
        <v>407</v>
      </c>
      <c r="I23" s="331" t="s">
        <v>52</v>
      </c>
      <c r="J23" s="135">
        <v>9574008</v>
      </c>
      <c r="K23" s="331"/>
      <c r="L23" s="331"/>
    </row>
    <row r="24" spans="2:12" s="101" customFormat="1">
      <c r="B24" s="101" t="e">
        <f>VLOOKUP(C24,[1]!Companies[#Data],3,FALSE)</f>
        <v>#REF!</v>
      </c>
      <c r="C24" s="331" t="s">
        <v>566</v>
      </c>
      <c r="D24" s="331" t="s">
        <v>339</v>
      </c>
      <c r="E24" s="331" t="s">
        <v>509</v>
      </c>
      <c r="F24" s="331" t="s">
        <v>58</v>
      </c>
      <c r="G24" s="331" t="s">
        <v>58</v>
      </c>
      <c r="H24" s="331" t="s">
        <v>407</v>
      </c>
      <c r="I24" s="331" t="s">
        <v>52</v>
      </c>
      <c r="J24" s="135">
        <v>82000000</v>
      </c>
      <c r="K24" s="331"/>
      <c r="L24" s="331"/>
    </row>
    <row r="25" spans="2:12" s="101" customFormat="1">
      <c r="B25" s="101" t="e">
        <f>VLOOKUP(C25,[1]!Companies[#Data],3,FALSE)</f>
        <v>#REF!</v>
      </c>
      <c r="C25" s="331" t="s">
        <v>567</v>
      </c>
      <c r="D25" s="331" t="s">
        <v>493</v>
      </c>
      <c r="E25" s="331" t="s">
        <v>492</v>
      </c>
      <c r="F25" s="331" t="s">
        <v>58</v>
      </c>
      <c r="G25" s="331" t="s">
        <v>58</v>
      </c>
      <c r="H25" s="331" t="s">
        <v>401</v>
      </c>
      <c r="I25" s="331" t="s">
        <v>52</v>
      </c>
      <c r="J25" s="135">
        <v>2942052023</v>
      </c>
      <c r="K25" s="331"/>
      <c r="L25" s="331"/>
    </row>
    <row r="26" spans="2:12" s="101" customFormat="1">
      <c r="B26" s="101" t="e">
        <f>VLOOKUP(C26,[1]!Companies[#Data],3,FALSE)</f>
        <v>#REF!</v>
      </c>
      <c r="C26" s="331" t="s">
        <v>567</v>
      </c>
      <c r="D26" s="331" t="s">
        <v>493</v>
      </c>
      <c r="E26" s="331" t="s">
        <v>501</v>
      </c>
      <c r="F26" s="331" t="s">
        <v>73</v>
      </c>
      <c r="G26" s="331" t="s">
        <v>73</v>
      </c>
      <c r="H26" s="331"/>
      <c r="I26" s="331" t="s">
        <v>52</v>
      </c>
      <c r="J26" s="135">
        <v>0</v>
      </c>
      <c r="K26" s="331"/>
      <c r="L26" s="331"/>
    </row>
    <row r="27" spans="2:12" s="101" customFormat="1">
      <c r="B27" s="101" t="e">
        <f>VLOOKUP(C27,[1]!Companies[#Data],3,FALSE)</f>
        <v>#REF!</v>
      </c>
      <c r="C27" s="331" t="s">
        <v>567</v>
      </c>
      <c r="D27" s="331" t="s">
        <v>493</v>
      </c>
      <c r="E27" s="331" t="s">
        <v>503</v>
      </c>
      <c r="F27" s="331" t="s">
        <v>73</v>
      </c>
      <c r="G27" s="331" t="s">
        <v>73</v>
      </c>
      <c r="H27" s="331"/>
      <c r="I27" s="331" t="s">
        <v>52</v>
      </c>
      <c r="J27" s="135">
        <v>76683032</v>
      </c>
      <c r="K27" s="331"/>
      <c r="L27" s="331"/>
    </row>
    <row r="28" spans="2:12" s="101" customFormat="1">
      <c r="B28" s="101" t="e">
        <f>VLOOKUP(C28,[1]!Companies[#Data],3,FALSE)</f>
        <v>#REF!</v>
      </c>
      <c r="C28" s="331" t="s">
        <v>567</v>
      </c>
      <c r="D28" s="331" t="s">
        <v>339</v>
      </c>
      <c r="E28" s="331" t="s">
        <v>506</v>
      </c>
      <c r="F28" s="331" t="s">
        <v>58</v>
      </c>
      <c r="G28" s="331" t="s">
        <v>58</v>
      </c>
      <c r="H28" s="331" t="s">
        <v>401</v>
      </c>
      <c r="I28" s="331" t="s">
        <v>52</v>
      </c>
      <c r="J28" s="135">
        <v>113391288</v>
      </c>
      <c r="K28" s="331"/>
      <c r="L28" s="331"/>
    </row>
    <row r="29" spans="2:12" s="101" customFormat="1">
      <c r="B29" s="101" t="e">
        <f>VLOOKUP(C29,[1]!Companies[#Data],3,FALSE)</f>
        <v>#REF!</v>
      </c>
      <c r="C29" s="331" t="s">
        <v>567</v>
      </c>
      <c r="D29" s="331" t="s">
        <v>339</v>
      </c>
      <c r="E29" s="331" t="s">
        <v>509</v>
      </c>
      <c r="F29" s="331" t="s">
        <v>58</v>
      </c>
      <c r="G29" s="331" t="s">
        <v>58</v>
      </c>
      <c r="H29" s="331" t="s">
        <v>401</v>
      </c>
      <c r="I29" s="331" t="s">
        <v>52</v>
      </c>
      <c r="J29" s="135">
        <v>20000000</v>
      </c>
      <c r="K29" s="331"/>
      <c r="L29" s="331"/>
    </row>
    <row r="30" spans="2:12" s="101" customFormat="1">
      <c r="B30" s="101" t="e">
        <f>VLOOKUP(C30,[1]!Companies[#Data],3,FALSE)</f>
        <v>#REF!</v>
      </c>
      <c r="C30" s="331" t="s">
        <v>568</v>
      </c>
      <c r="D30" s="331" t="s">
        <v>493</v>
      </c>
      <c r="E30" s="331" t="s">
        <v>492</v>
      </c>
      <c r="F30" s="331" t="s">
        <v>58</v>
      </c>
      <c r="G30" s="331" t="s">
        <v>58</v>
      </c>
      <c r="H30" s="331" t="s">
        <v>413</v>
      </c>
      <c r="I30" s="331" t="s">
        <v>52</v>
      </c>
      <c r="J30" s="135">
        <v>3623610055</v>
      </c>
      <c r="K30" s="331"/>
      <c r="L30" s="331"/>
    </row>
    <row r="31" spans="2:12" s="101" customFormat="1">
      <c r="B31" s="101" t="e">
        <f>VLOOKUP(C31,[1]!Companies[#Data],3,FALSE)</f>
        <v>#REF!</v>
      </c>
      <c r="C31" s="331" t="s">
        <v>568</v>
      </c>
      <c r="D31" s="331" t="s">
        <v>493</v>
      </c>
      <c r="E31" s="331" t="s">
        <v>501</v>
      </c>
      <c r="F31" s="331" t="s">
        <v>73</v>
      </c>
      <c r="G31" s="331" t="s">
        <v>73</v>
      </c>
      <c r="H31" s="331"/>
      <c r="I31" s="331" t="s">
        <v>52</v>
      </c>
      <c r="J31" s="135">
        <v>0</v>
      </c>
      <c r="K31" s="331"/>
      <c r="L31" s="331"/>
    </row>
    <row r="32" spans="2:12" s="101" customFormat="1">
      <c r="B32" s="101" t="e">
        <f>VLOOKUP(C32,[1]!Companies[#Data],3,FALSE)</f>
        <v>#REF!</v>
      </c>
      <c r="C32" s="331" t="s">
        <v>568</v>
      </c>
      <c r="D32" s="331" t="s">
        <v>493</v>
      </c>
      <c r="E32" s="331" t="s">
        <v>503</v>
      </c>
      <c r="F32" s="331" t="s">
        <v>73</v>
      </c>
      <c r="G32" s="331" t="s">
        <v>73</v>
      </c>
      <c r="H32" s="331"/>
      <c r="I32" s="331" t="s">
        <v>52</v>
      </c>
      <c r="J32" s="135">
        <v>236099289</v>
      </c>
      <c r="K32" s="331"/>
      <c r="L32" s="331"/>
    </row>
    <row r="33" spans="2:12" s="101" customFormat="1">
      <c r="B33" s="101" t="e">
        <f>VLOOKUP(C33,[1]!Companies[#Data],3,FALSE)</f>
        <v>#REF!</v>
      </c>
      <c r="C33" s="331" t="s">
        <v>568</v>
      </c>
      <c r="D33" s="331" t="s">
        <v>339</v>
      </c>
      <c r="E33" s="331" t="s">
        <v>506</v>
      </c>
      <c r="F33" s="331" t="s">
        <v>58</v>
      </c>
      <c r="G33" s="331" t="s">
        <v>58</v>
      </c>
      <c r="H33" s="331" t="s">
        <v>413</v>
      </c>
      <c r="I33" s="331" t="s">
        <v>52</v>
      </c>
      <c r="J33" s="135">
        <v>68960000</v>
      </c>
      <c r="K33" s="331"/>
      <c r="L33" s="331"/>
    </row>
    <row r="34" spans="2:12" s="101" customFormat="1">
      <c r="B34" s="101" t="e">
        <f>VLOOKUP(C34,[1]!Companies[#Data],3,FALSE)</f>
        <v>#REF!</v>
      </c>
      <c r="C34" s="331" t="s">
        <v>568</v>
      </c>
      <c r="D34" s="331" t="s">
        <v>339</v>
      </c>
      <c r="E34" s="331" t="s">
        <v>509</v>
      </c>
      <c r="F34" s="331" t="s">
        <v>58</v>
      </c>
      <c r="G34" s="331" t="s">
        <v>58</v>
      </c>
      <c r="H34" s="331" t="s">
        <v>413</v>
      </c>
      <c r="I34" s="331" t="s">
        <v>52</v>
      </c>
      <c r="J34" s="135">
        <v>50000000</v>
      </c>
      <c r="K34" s="331"/>
      <c r="L34" s="331"/>
    </row>
    <row r="35" spans="2:12" s="101" customFormat="1">
      <c r="B35" s="101" t="e">
        <f>VLOOKUP(C35,[1]!Companies[#Data],3,FALSE)</f>
        <v>#REF!</v>
      </c>
      <c r="C35" s="331" t="s">
        <v>369</v>
      </c>
      <c r="D35" s="331" t="s">
        <v>493</v>
      </c>
      <c r="E35" s="331" t="s">
        <v>492</v>
      </c>
      <c r="F35" s="331" t="s">
        <v>58</v>
      </c>
      <c r="G35" s="331" t="s">
        <v>58</v>
      </c>
      <c r="H35" s="331" t="s">
        <v>443</v>
      </c>
      <c r="I35" s="331" t="s">
        <v>52</v>
      </c>
      <c r="J35" s="135">
        <v>0</v>
      </c>
      <c r="K35" s="331"/>
      <c r="L35" s="331"/>
    </row>
    <row r="36" spans="2:12" s="101" customFormat="1">
      <c r="B36" s="101" t="e">
        <f>VLOOKUP(C36,[1]!Companies[#Data],3,FALSE)</f>
        <v>#REF!</v>
      </c>
      <c r="C36" s="331" t="s">
        <v>369</v>
      </c>
      <c r="D36" s="331" t="s">
        <v>493</v>
      </c>
      <c r="E36" s="331" t="s">
        <v>501</v>
      </c>
      <c r="F36" s="331" t="s">
        <v>73</v>
      </c>
      <c r="G36" s="331" t="s">
        <v>73</v>
      </c>
      <c r="H36" s="331"/>
      <c r="I36" s="331" t="s">
        <v>52</v>
      </c>
      <c r="J36" s="135">
        <v>182084897</v>
      </c>
      <c r="K36" s="331"/>
      <c r="L36" s="331"/>
    </row>
    <row r="37" spans="2:12" s="101" customFormat="1">
      <c r="B37" s="101" t="e">
        <f>VLOOKUP(C37,[1]!Companies[#Data],3,FALSE)</f>
        <v>#REF!</v>
      </c>
      <c r="C37" s="331" t="s">
        <v>369</v>
      </c>
      <c r="D37" s="331" t="s">
        <v>493</v>
      </c>
      <c r="E37" s="331" t="s">
        <v>503</v>
      </c>
      <c r="F37" s="331" t="s">
        <v>73</v>
      </c>
      <c r="G37" s="331" t="s">
        <v>73</v>
      </c>
      <c r="H37" s="331"/>
      <c r="I37" s="331" t="s">
        <v>52</v>
      </c>
      <c r="J37" s="135">
        <v>0</v>
      </c>
      <c r="K37" s="331"/>
      <c r="L37" s="331"/>
    </row>
    <row r="38" spans="2:12" s="101" customFormat="1">
      <c r="B38" s="101" t="e">
        <f>VLOOKUP(C38,[1]!Companies[#Data],3,FALSE)</f>
        <v>#REF!</v>
      </c>
      <c r="C38" s="331" t="s">
        <v>369</v>
      </c>
      <c r="D38" s="331" t="s">
        <v>339</v>
      </c>
      <c r="E38" s="331" t="s">
        <v>506</v>
      </c>
      <c r="F38" s="331" t="s">
        <v>58</v>
      </c>
      <c r="G38" s="331" t="s">
        <v>58</v>
      </c>
      <c r="H38" s="331" t="s">
        <v>443</v>
      </c>
      <c r="I38" s="331" t="s">
        <v>52</v>
      </c>
      <c r="J38" s="135">
        <v>1637377</v>
      </c>
      <c r="K38" s="331"/>
      <c r="L38" s="331"/>
    </row>
    <row r="39" spans="2:12" s="101" customFormat="1">
      <c r="B39" s="101" t="e">
        <f>VLOOKUP(C39,[1]!Companies[#Data],3,FALSE)</f>
        <v>#REF!</v>
      </c>
      <c r="C39" s="331" t="s">
        <v>369</v>
      </c>
      <c r="D39" s="331" t="s">
        <v>339</v>
      </c>
      <c r="E39" s="331" t="s">
        <v>509</v>
      </c>
      <c r="F39" s="331" t="s">
        <v>58</v>
      </c>
      <c r="G39" s="331" t="s">
        <v>58</v>
      </c>
      <c r="H39" s="331" t="s">
        <v>443</v>
      </c>
      <c r="I39" s="331" t="s">
        <v>52</v>
      </c>
      <c r="J39" s="135">
        <v>0</v>
      </c>
      <c r="K39" s="331"/>
      <c r="L39" s="331"/>
    </row>
    <row r="40" spans="2:12" s="101" customFormat="1">
      <c r="B40" s="101" t="e">
        <f>VLOOKUP(C40,[1]!Companies[#Data],3,FALSE)</f>
        <v>#REF!</v>
      </c>
      <c r="C40" s="331" t="s">
        <v>569</v>
      </c>
      <c r="D40" s="331" t="s">
        <v>493</v>
      </c>
      <c r="E40" s="331" t="s">
        <v>492</v>
      </c>
      <c r="F40" s="331" t="s">
        <v>58</v>
      </c>
      <c r="G40" s="331" t="s">
        <v>58</v>
      </c>
      <c r="H40" s="331" t="s">
        <v>410</v>
      </c>
      <c r="I40" s="331" t="s">
        <v>52</v>
      </c>
      <c r="J40" s="135">
        <v>1297164729</v>
      </c>
      <c r="K40" s="331"/>
      <c r="L40" s="331"/>
    </row>
    <row r="41" spans="2:12" s="101" customFormat="1">
      <c r="B41" s="101" t="e">
        <f>VLOOKUP(C41,[1]!Companies[#Data],3,FALSE)</f>
        <v>#REF!</v>
      </c>
      <c r="C41" s="331" t="s">
        <v>569</v>
      </c>
      <c r="D41" s="331" t="s">
        <v>493</v>
      </c>
      <c r="E41" s="331" t="s">
        <v>501</v>
      </c>
      <c r="F41" s="331" t="s">
        <v>73</v>
      </c>
      <c r="G41" s="331" t="s">
        <v>73</v>
      </c>
      <c r="H41" s="331"/>
      <c r="I41" s="331" t="s">
        <v>52</v>
      </c>
      <c r="J41" s="135">
        <v>1551404253</v>
      </c>
      <c r="K41" s="331"/>
      <c r="L41" s="331"/>
    </row>
    <row r="42" spans="2:12" s="101" customFormat="1">
      <c r="B42" s="101" t="e">
        <f>VLOOKUP(C42,[1]!Companies[#Data],3,FALSE)</f>
        <v>#REF!</v>
      </c>
      <c r="C42" s="331" t="s">
        <v>569</v>
      </c>
      <c r="D42" s="331" t="s">
        <v>493</v>
      </c>
      <c r="E42" s="331" t="s">
        <v>503</v>
      </c>
      <c r="F42" s="331" t="s">
        <v>73</v>
      </c>
      <c r="G42" s="331" t="s">
        <v>73</v>
      </c>
      <c r="H42" s="331"/>
      <c r="I42" s="331" t="s">
        <v>52</v>
      </c>
      <c r="J42" s="135">
        <v>11491766</v>
      </c>
      <c r="K42" s="331"/>
      <c r="L42" s="331"/>
    </row>
    <row r="43" spans="2:12" s="101" customFormat="1">
      <c r="B43" s="101" t="e">
        <f>VLOOKUP(C43,[1]!Companies[#Data],3,FALSE)</f>
        <v>#REF!</v>
      </c>
      <c r="C43" s="331" t="s">
        <v>569</v>
      </c>
      <c r="D43" s="331" t="s">
        <v>339</v>
      </c>
      <c r="E43" s="331" t="s">
        <v>506</v>
      </c>
      <c r="F43" s="331" t="s">
        <v>58</v>
      </c>
      <c r="G43" s="331" t="s">
        <v>58</v>
      </c>
      <c r="H43" s="331" t="s">
        <v>410</v>
      </c>
      <c r="I43" s="331" t="s">
        <v>52</v>
      </c>
      <c r="J43" s="135">
        <v>3651456</v>
      </c>
      <c r="K43" s="331"/>
      <c r="L43" s="331"/>
    </row>
    <row r="44" spans="2:12" s="101" customFormat="1">
      <c r="B44" s="101" t="e">
        <f>VLOOKUP(C44,[1]!Companies[#Data],3,FALSE)</f>
        <v>#REF!</v>
      </c>
      <c r="C44" s="331" t="s">
        <v>569</v>
      </c>
      <c r="D44" s="331" t="s">
        <v>339</v>
      </c>
      <c r="E44" s="331" t="s">
        <v>509</v>
      </c>
      <c r="F44" s="331" t="s">
        <v>58</v>
      </c>
      <c r="G44" s="331" t="s">
        <v>58</v>
      </c>
      <c r="H44" s="331" t="s">
        <v>410</v>
      </c>
      <c r="I44" s="331" t="s">
        <v>52</v>
      </c>
      <c r="J44" s="135">
        <v>6914925</v>
      </c>
      <c r="K44" s="331"/>
      <c r="L44" s="331"/>
    </row>
    <row r="45" spans="2:12" s="101" customFormat="1">
      <c r="B45" s="101" t="e">
        <f>VLOOKUP(C45,[1]!Companies[#Data],3,FALSE)</f>
        <v>#REF!</v>
      </c>
      <c r="C45" s="331" t="s">
        <v>570</v>
      </c>
      <c r="D45" s="331" t="s">
        <v>493</v>
      </c>
      <c r="E45" s="331" t="s">
        <v>492</v>
      </c>
      <c r="F45" s="331" t="s">
        <v>58</v>
      </c>
      <c r="G45" s="331" t="s">
        <v>58</v>
      </c>
      <c r="H45" s="331" t="s">
        <v>446</v>
      </c>
      <c r="I45" s="331" t="s">
        <v>52</v>
      </c>
      <c r="J45" s="135">
        <v>0</v>
      </c>
      <c r="K45" s="331"/>
      <c r="L45" s="331"/>
    </row>
    <row r="46" spans="2:12" s="101" customFormat="1">
      <c r="B46" s="101" t="e">
        <f>VLOOKUP(C46,[1]!Companies[#Data],3,FALSE)</f>
        <v>#REF!</v>
      </c>
      <c r="C46" s="331" t="s">
        <v>570</v>
      </c>
      <c r="D46" s="331" t="s">
        <v>493</v>
      </c>
      <c r="E46" s="331" t="s">
        <v>501</v>
      </c>
      <c r="F46" s="331" t="s">
        <v>73</v>
      </c>
      <c r="G46" s="331" t="s">
        <v>73</v>
      </c>
      <c r="H46" s="331"/>
      <c r="I46" s="331" t="s">
        <v>52</v>
      </c>
      <c r="J46" s="135">
        <v>0</v>
      </c>
      <c r="K46" s="331"/>
      <c r="L46" s="331"/>
    </row>
    <row r="47" spans="2:12" s="101" customFormat="1">
      <c r="B47" s="101" t="e">
        <f>VLOOKUP(C47,[1]!Companies[#Data],3,FALSE)</f>
        <v>#REF!</v>
      </c>
      <c r="C47" s="331" t="s">
        <v>570</v>
      </c>
      <c r="D47" s="331" t="s">
        <v>493</v>
      </c>
      <c r="E47" s="331" t="s">
        <v>503</v>
      </c>
      <c r="F47" s="331" t="s">
        <v>73</v>
      </c>
      <c r="G47" s="331" t="s">
        <v>73</v>
      </c>
      <c r="H47" s="331"/>
      <c r="I47" s="331" t="s">
        <v>52</v>
      </c>
      <c r="J47" s="135">
        <v>12001501</v>
      </c>
      <c r="K47" s="331"/>
      <c r="L47" s="331"/>
    </row>
    <row r="48" spans="2:12" s="101" customFormat="1">
      <c r="B48" s="101" t="e">
        <f>VLOOKUP(C48,[1]!Companies[#Data],3,FALSE)</f>
        <v>#REF!</v>
      </c>
      <c r="C48" s="331" t="s">
        <v>570</v>
      </c>
      <c r="D48" s="331" t="s">
        <v>339</v>
      </c>
      <c r="E48" s="331" t="s">
        <v>506</v>
      </c>
      <c r="F48" s="331" t="s">
        <v>58</v>
      </c>
      <c r="G48" s="331" t="s">
        <v>58</v>
      </c>
      <c r="H48" s="331" t="s">
        <v>446</v>
      </c>
      <c r="I48" s="331" t="s">
        <v>52</v>
      </c>
      <c r="J48" s="135">
        <v>409550931</v>
      </c>
      <c r="K48" s="331"/>
      <c r="L48" s="331"/>
    </row>
    <row r="49" spans="2:12" s="101" customFormat="1">
      <c r="B49" s="101" t="e">
        <f>VLOOKUP(C49,[1]!Companies[#Data],3,FALSE)</f>
        <v>#REF!</v>
      </c>
      <c r="C49" s="331" t="s">
        <v>570</v>
      </c>
      <c r="D49" s="331" t="s">
        <v>339</v>
      </c>
      <c r="E49" s="331" t="s">
        <v>509</v>
      </c>
      <c r="F49" s="331" t="s">
        <v>58</v>
      </c>
      <c r="G49" s="331" t="s">
        <v>58</v>
      </c>
      <c r="H49" s="331" t="s">
        <v>446</v>
      </c>
      <c r="I49" s="331" t="s">
        <v>52</v>
      </c>
      <c r="J49" s="135">
        <v>0</v>
      </c>
      <c r="K49" s="331"/>
      <c r="L49" s="331"/>
    </row>
    <row r="50" spans="2:12" s="101" customFormat="1">
      <c r="B50" s="101" t="e">
        <f>VLOOKUP(C50,[1]!Companies[#Data],3,FALSE)</f>
        <v>#REF!</v>
      </c>
      <c r="C50" s="331" t="s">
        <v>374</v>
      </c>
      <c r="D50" s="331" t="s">
        <v>493</v>
      </c>
      <c r="E50" s="331" t="s">
        <v>492</v>
      </c>
      <c r="F50" s="331" t="s">
        <v>58</v>
      </c>
      <c r="G50" s="331" t="s">
        <v>58</v>
      </c>
      <c r="H50" s="331" t="s">
        <v>571</v>
      </c>
      <c r="I50" s="331" t="s">
        <v>52</v>
      </c>
      <c r="J50" s="135">
        <v>150564616</v>
      </c>
      <c r="K50" s="331"/>
      <c r="L50" s="331"/>
    </row>
    <row r="51" spans="2:12" s="101" customFormat="1">
      <c r="B51" s="101" t="e">
        <f>VLOOKUP(C51,[1]!Companies[#Data],3,FALSE)</f>
        <v>#REF!</v>
      </c>
      <c r="C51" s="331" t="s">
        <v>374</v>
      </c>
      <c r="D51" s="331" t="s">
        <v>493</v>
      </c>
      <c r="E51" s="331" t="s">
        <v>501</v>
      </c>
      <c r="F51" s="331" t="s">
        <v>73</v>
      </c>
      <c r="G51" s="331" t="s">
        <v>73</v>
      </c>
      <c r="H51" s="331"/>
      <c r="I51" s="331" t="s">
        <v>52</v>
      </c>
      <c r="J51" s="135">
        <v>0</v>
      </c>
      <c r="K51" s="331"/>
      <c r="L51" s="331"/>
    </row>
    <row r="52" spans="2:12" s="101" customFormat="1">
      <c r="B52" s="101" t="e">
        <f>VLOOKUP(C52,[1]!Companies[#Data],3,FALSE)</f>
        <v>#REF!</v>
      </c>
      <c r="C52" s="331" t="s">
        <v>374</v>
      </c>
      <c r="D52" s="331" t="s">
        <v>493</v>
      </c>
      <c r="E52" s="331" t="s">
        <v>503</v>
      </c>
      <c r="F52" s="331" t="s">
        <v>73</v>
      </c>
      <c r="G52" s="331" t="s">
        <v>73</v>
      </c>
      <c r="H52" s="331"/>
      <c r="I52" s="331" t="s">
        <v>52</v>
      </c>
      <c r="J52" s="135">
        <v>15261079</v>
      </c>
      <c r="K52" s="331"/>
      <c r="L52" s="331"/>
    </row>
    <row r="53" spans="2:12" s="101" customFormat="1">
      <c r="B53" s="101" t="e">
        <f>VLOOKUP(C53,[1]!Companies[#Data],3,FALSE)</f>
        <v>#REF!</v>
      </c>
      <c r="C53" s="331" t="s">
        <v>374</v>
      </c>
      <c r="D53" s="331" t="s">
        <v>339</v>
      </c>
      <c r="E53" s="331" t="s">
        <v>506</v>
      </c>
      <c r="F53" s="331" t="s">
        <v>58</v>
      </c>
      <c r="G53" s="331" t="s">
        <v>58</v>
      </c>
      <c r="H53" s="331" t="s">
        <v>571</v>
      </c>
      <c r="I53" s="331" t="s">
        <v>52</v>
      </c>
      <c r="J53" s="135">
        <v>24910272</v>
      </c>
      <c r="K53" s="331"/>
      <c r="L53" s="331"/>
    </row>
    <row r="54" spans="2:12" s="101" customFormat="1">
      <c r="B54" s="101" t="e">
        <f>VLOOKUP(C54,[1]!Companies[#Data],3,FALSE)</f>
        <v>#REF!</v>
      </c>
      <c r="C54" s="331" t="s">
        <v>374</v>
      </c>
      <c r="D54" s="331" t="s">
        <v>339</v>
      </c>
      <c r="E54" s="331" t="s">
        <v>509</v>
      </c>
      <c r="F54" s="331" t="s">
        <v>58</v>
      </c>
      <c r="G54" s="331" t="s">
        <v>58</v>
      </c>
      <c r="H54" s="331" t="s">
        <v>571</v>
      </c>
      <c r="I54" s="331" t="s">
        <v>52</v>
      </c>
      <c r="J54" s="135">
        <v>5850000</v>
      </c>
      <c r="K54" s="331"/>
      <c r="L54" s="331"/>
    </row>
    <row r="55" spans="2:12" s="101" customFormat="1">
      <c r="B55" s="101" t="e">
        <f>VLOOKUP(C55,[1]!Companies[#Data],3,FALSE)</f>
        <v>#REF!</v>
      </c>
      <c r="C55" s="331" t="s">
        <v>376</v>
      </c>
      <c r="D55" s="331" t="s">
        <v>493</v>
      </c>
      <c r="E55" s="331" t="s">
        <v>492</v>
      </c>
      <c r="F55" s="331" t="s">
        <v>58</v>
      </c>
      <c r="G55" s="331" t="s">
        <v>58</v>
      </c>
      <c r="H55" s="331" t="s">
        <v>572</v>
      </c>
      <c r="I55" s="331" t="s">
        <v>52</v>
      </c>
      <c r="J55" s="135">
        <v>7351940956</v>
      </c>
      <c r="K55" s="331"/>
      <c r="L55" s="331"/>
    </row>
    <row r="56" spans="2:12" s="101" customFormat="1">
      <c r="B56" s="101" t="e">
        <f>VLOOKUP(C56,[1]!Companies[#Data],3,FALSE)</f>
        <v>#REF!</v>
      </c>
      <c r="C56" s="331" t="s">
        <v>376</v>
      </c>
      <c r="D56" s="331" t="s">
        <v>493</v>
      </c>
      <c r="E56" s="331" t="s">
        <v>501</v>
      </c>
      <c r="F56" s="331" t="s">
        <v>73</v>
      </c>
      <c r="G56" s="331" t="s">
        <v>73</v>
      </c>
      <c r="H56" s="331"/>
      <c r="I56" s="331" t="s">
        <v>52</v>
      </c>
      <c r="J56" s="135">
        <v>0</v>
      </c>
      <c r="K56" s="331"/>
      <c r="L56" s="331"/>
    </row>
    <row r="57" spans="2:12" s="101" customFormat="1">
      <c r="B57" s="101" t="e">
        <f>VLOOKUP(C57,[1]!Companies[#Data],3,FALSE)</f>
        <v>#REF!</v>
      </c>
      <c r="C57" s="331" t="s">
        <v>376</v>
      </c>
      <c r="D57" s="331" t="s">
        <v>493</v>
      </c>
      <c r="E57" s="331" t="s">
        <v>503</v>
      </c>
      <c r="F57" s="331" t="s">
        <v>73</v>
      </c>
      <c r="G57" s="331" t="s">
        <v>73</v>
      </c>
      <c r="H57" s="331"/>
      <c r="I57" s="331" t="s">
        <v>52</v>
      </c>
      <c r="J57" s="135">
        <v>294822352</v>
      </c>
      <c r="K57" s="331"/>
      <c r="L57" s="331"/>
    </row>
    <row r="58" spans="2:12" s="101" customFormat="1">
      <c r="B58" s="101" t="e">
        <f>VLOOKUP(C58,[1]!Companies[#Data],3,FALSE)</f>
        <v>#REF!</v>
      </c>
      <c r="C58" s="331" t="s">
        <v>376</v>
      </c>
      <c r="D58" s="331" t="s">
        <v>339</v>
      </c>
      <c r="E58" s="331" t="s">
        <v>506</v>
      </c>
      <c r="F58" s="331" t="s">
        <v>58</v>
      </c>
      <c r="G58" s="331" t="s">
        <v>58</v>
      </c>
      <c r="H58" s="331" t="s">
        <v>572</v>
      </c>
      <c r="I58" s="331" t="s">
        <v>52</v>
      </c>
      <c r="J58" s="135">
        <v>43169950</v>
      </c>
      <c r="K58" s="331"/>
      <c r="L58" s="331"/>
    </row>
    <row r="59" spans="2:12" s="101" customFormat="1">
      <c r="B59" s="101" t="e">
        <f>VLOOKUP(C59,[1]!Companies[#Data],3,FALSE)</f>
        <v>#REF!</v>
      </c>
      <c r="C59" s="331" t="s">
        <v>376</v>
      </c>
      <c r="D59" s="331" t="s">
        <v>339</v>
      </c>
      <c r="E59" s="331" t="s">
        <v>509</v>
      </c>
      <c r="F59" s="331" t="s">
        <v>58</v>
      </c>
      <c r="G59" s="331" t="s">
        <v>58</v>
      </c>
      <c r="H59" s="331" t="s">
        <v>572</v>
      </c>
      <c r="I59" s="331" t="s">
        <v>52</v>
      </c>
      <c r="J59" s="135">
        <v>170000000</v>
      </c>
      <c r="K59" s="331"/>
      <c r="L59" s="331"/>
    </row>
    <row r="60" spans="2:12" s="101" customFormat="1">
      <c r="B60" s="101" t="e">
        <f>VLOOKUP(C60,[1]!Companies[#Data],3,FALSE)</f>
        <v>#REF!</v>
      </c>
      <c r="C60" s="331" t="s">
        <v>394</v>
      </c>
      <c r="D60" s="331" t="s">
        <v>493</v>
      </c>
      <c r="E60" s="331" t="s">
        <v>492</v>
      </c>
      <c r="F60" s="331" t="s">
        <v>58</v>
      </c>
      <c r="G60" s="331" t="s">
        <v>58</v>
      </c>
      <c r="H60" s="331" t="s">
        <v>392</v>
      </c>
      <c r="I60" s="331" t="s">
        <v>52</v>
      </c>
      <c r="J60" s="135">
        <v>45301624140</v>
      </c>
      <c r="K60" s="331"/>
      <c r="L60" s="331"/>
    </row>
    <row r="61" spans="2:12" s="101" customFormat="1">
      <c r="B61" s="101" t="e">
        <f>VLOOKUP(C61,[1]!Companies[#Data],3,FALSE)</f>
        <v>#REF!</v>
      </c>
      <c r="C61" s="331" t="s">
        <v>394</v>
      </c>
      <c r="D61" s="331" t="s">
        <v>493</v>
      </c>
      <c r="E61" s="331" t="s">
        <v>501</v>
      </c>
      <c r="F61" s="331" t="s">
        <v>73</v>
      </c>
      <c r="G61" s="331" t="s">
        <v>73</v>
      </c>
      <c r="H61" s="331"/>
      <c r="I61" s="331" t="s">
        <v>52</v>
      </c>
      <c r="J61" s="135">
        <v>51694250</v>
      </c>
      <c r="K61" s="331"/>
      <c r="L61" s="331"/>
    </row>
    <row r="62" spans="2:12" s="101" customFormat="1">
      <c r="B62" s="101" t="e">
        <f>VLOOKUP(C62,[1]!Companies[#Data],3,FALSE)</f>
        <v>#REF!</v>
      </c>
      <c r="C62" s="331" t="s">
        <v>394</v>
      </c>
      <c r="D62" s="331" t="s">
        <v>493</v>
      </c>
      <c r="E62" s="331" t="s">
        <v>503</v>
      </c>
      <c r="F62" s="331" t="s">
        <v>73</v>
      </c>
      <c r="G62" s="331" t="s">
        <v>73</v>
      </c>
      <c r="H62" s="331"/>
      <c r="I62" s="331" t="s">
        <v>52</v>
      </c>
      <c r="J62" s="135">
        <v>497272500</v>
      </c>
      <c r="K62" s="331"/>
      <c r="L62" s="331"/>
    </row>
    <row r="63" spans="2:12" s="101" customFormat="1">
      <c r="B63" s="101" t="e">
        <f>VLOOKUP(C63,[1]!Companies[#Data],3,FALSE)</f>
        <v>#REF!</v>
      </c>
      <c r="C63" s="331" t="s">
        <v>394</v>
      </c>
      <c r="D63" s="331" t="s">
        <v>339</v>
      </c>
      <c r="E63" s="331" t="s">
        <v>506</v>
      </c>
      <c r="F63" s="331" t="s">
        <v>58</v>
      </c>
      <c r="G63" s="331" t="s">
        <v>58</v>
      </c>
      <c r="H63" s="331" t="s">
        <v>392</v>
      </c>
      <c r="I63" s="331" t="s">
        <v>52</v>
      </c>
      <c r="J63" s="135">
        <v>373886369</v>
      </c>
      <c r="K63" s="331"/>
      <c r="L63" s="331"/>
    </row>
    <row r="64" spans="2:12" s="101" customFormat="1">
      <c r="B64" s="101" t="e">
        <f>VLOOKUP(C64,[1]!Companies[#Data],3,FALSE)</f>
        <v>#REF!</v>
      </c>
      <c r="C64" s="331" t="s">
        <v>394</v>
      </c>
      <c r="D64" s="331" t="s">
        <v>339</v>
      </c>
      <c r="E64" s="331" t="s">
        <v>509</v>
      </c>
      <c r="F64" s="331" t="s">
        <v>58</v>
      </c>
      <c r="G64" s="331" t="s">
        <v>58</v>
      </c>
      <c r="H64" s="331" t="s">
        <v>392</v>
      </c>
      <c r="I64" s="331" t="s">
        <v>52</v>
      </c>
      <c r="J64" s="135">
        <v>368250000</v>
      </c>
      <c r="K64" s="331"/>
      <c r="L64" s="331"/>
    </row>
    <row r="65" spans="2:15" s="101" customFormat="1">
      <c r="B65" s="115" t="e">
        <f>VLOOKUP(C65,[1]!Companies[#Data],3,FALSE)</f>
        <v>#REF!</v>
      </c>
      <c r="C65" s="115" t="s">
        <v>379</v>
      </c>
      <c r="H65" s="115"/>
      <c r="J65" s="135"/>
      <c r="O65" s="101" t="s">
        <v>573</v>
      </c>
    </row>
    <row r="66" spans="2:15" s="101" customFormat="1" ht="15" thickBot="1">
      <c r="G66" s="108"/>
    </row>
    <row r="67" spans="2:15" s="101" customFormat="1" ht="15" thickBot="1">
      <c r="G67" s="108"/>
      <c r="H67" s="134" t="s">
        <v>531</v>
      </c>
      <c r="I67" s="131"/>
      <c r="J67" s="117">
        <f>SUMIF(Table10[Reporting currency],"USD",Table10[Revenue value])+(IFERROR(SUMIF(Table10[Reporting currency],"&lt;&gt;USD",Table10[Revenue value])/'[1]Part 1 - About'!$E$45,0))</f>
        <v>0</v>
      </c>
    </row>
    <row r="68" spans="2:15" s="101" customFormat="1" ht="15" thickBot="1">
      <c r="G68" s="108"/>
      <c r="H68" s="133"/>
      <c r="I68" s="133"/>
      <c r="J68" s="132"/>
    </row>
    <row r="69" spans="2:15" s="101" customFormat="1" ht="17.100000000000001" thickBot="1">
      <c r="G69" s="108"/>
      <c r="H69" s="116" t="str">
        <f>"Total in "&amp;'[1]Part 1 - About'!$E$44</f>
        <v>Total in XXX</v>
      </c>
      <c r="I69" s="131"/>
      <c r="J69" s="117">
        <f>IF('[1]Part 1 - About'!$E$44="USD",0,SUMIF(Table10[Reporting currency],'[1]Part 1 - About'!$E$44,Table10[Revenue value]))+(IFERROR(SUMIF(Table10[Reporting currency],"USD",Table10[Revenue value])*'[1]Part 1 - About'!$E$45,0))</f>
        <v>0</v>
      </c>
    </row>
    <row r="70" spans="2:15" s="101" customFormat="1"/>
    <row r="71" spans="2:15" ht="23.25" customHeight="1">
      <c r="C71" s="427" t="s">
        <v>533</v>
      </c>
      <c r="D71" s="427"/>
      <c r="E71" s="427"/>
      <c r="F71" s="427"/>
      <c r="G71" s="427"/>
      <c r="H71" s="427"/>
      <c r="I71" s="427"/>
      <c r="J71" s="427"/>
      <c r="K71" s="427"/>
      <c r="L71" s="427"/>
      <c r="M71" s="427"/>
      <c r="N71" s="427"/>
      <c r="O71" s="279"/>
    </row>
    <row r="72" spans="2:15" s="101" customFormat="1">
      <c r="C72" s="426" t="s">
        <v>534</v>
      </c>
      <c r="D72" s="426"/>
      <c r="E72" s="426"/>
      <c r="F72" s="426"/>
      <c r="G72" s="426"/>
      <c r="H72" s="426"/>
      <c r="I72" s="426"/>
      <c r="J72" s="426"/>
      <c r="K72" s="426"/>
      <c r="L72" s="426"/>
      <c r="M72" s="426"/>
      <c r="N72" s="426"/>
      <c r="O72" s="276"/>
    </row>
    <row r="73" spans="2:15" s="101" customFormat="1">
      <c r="C73" s="426"/>
      <c r="D73" s="426"/>
      <c r="E73" s="426"/>
      <c r="F73" s="426"/>
      <c r="G73" s="426"/>
      <c r="H73" s="426"/>
      <c r="I73" s="426"/>
      <c r="J73" s="426"/>
      <c r="K73" s="426"/>
      <c r="L73" s="426"/>
      <c r="M73" s="426"/>
      <c r="N73" s="426"/>
      <c r="O73" s="276"/>
    </row>
    <row r="74" spans="2:15" s="101" customFormat="1">
      <c r="C74" s="426" t="s">
        <v>535</v>
      </c>
      <c r="D74" s="426"/>
      <c r="E74" s="426"/>
      <c r="F74" s="426"/>
      <c r="G74" s="426"/>
      <c r="H74" s="426"/>
      <c r="I74" s="426"/>
      <c r="J74" s="426"/>
      <c r="K74" s="426"/>
      <c r="L74" s="426"/>
      <c r="M74" s="426"/>
      <c r="N74" s="426"/>
      <c r="O74" s="276"/>
    </row>
    <row r="75" spans="2:15" s="101" customFormat="1">
      <c r="C75" s="426" t="s">
        <v>537</v>
      </c>
      <c r="D75" s="426"/>
      <c r="E75" s="426"/>
      <c r="F75" s="426"/>
      <c r="G75" s="426"/>
      <c r="H75" s="426"/>
      <c r="I75" s="426"/>
      <c r="J75" s="426"/>
      <c r="K75" s="426"/>
      <c r="L75" s="426"/>
      <c r="M75" s="426"/>
      <c r="N75" s="426"/>
      <c r="O75" s="276"/>
    </row>
    <row r="76" spans="2:15" s="101" customFormat="1">
      <c r="C76" s="426" t="s">
        <v>543</v>
      </c>
      <c r="D76" s="426"/>
      <c r="E76" s="426"/>
      <c r="F76" s="426"/>
      <c r="G76" s="426"/>
      <c r="H76" s="426"/>
      <c r="I76" s="426"/>
      <c r="J76" s="426"/>
      <c r="K76" s="426"/>
      <c r="L76" s="426"/>
      <c r="M76" s="426"/>
      <c r="N76" s="426"/>
      <c r="O76" s="276"/>
    </row>
    <row r="77" spans="2:15" s="101" customFormat="1">
      <c r="C77" s="426" t="s">
        <v>545</v>
      </c>
      <c r="D77" s="426"/>
      <c r="E77" s="426"/>
      <c r="F77" s="426"/>
      <c r="G77" s="426"/>
      <c r="H77" s="426"/>
      <c r="I77" s="426"/>
      <c r="J77" s="426"/>
      <c r="K77" s="426"/>
      <c r="L77" s="426"/>
      <c r="M77" s="426"/>
      <c r="N77" s="426"/>
      <c r="O77" s="276"/>
    </row>
    <row r="78" spans="2:15" s="101" customFormat="1">
      <c r="C78" s="426" t="s">
        <v>546</v>
      </c>
      <c r="D78" s="426"/>
      <c r="E78" s="426"/>
      <c r="F78" s="426"/>
      <c r="G78" s="426"/>
      <c r="H78" s="426"/>
      <c r="I78" s="426"/>
      <c r="J78" s="426"/>
      <c r="K78" s="426"/>
      <c r="L78" s="426"/>
      <c r="M78" s="426"/>
      <c r="N78" s="426"/>
      <c r="O78" s="276"/>
    </row>
    <row r="79" spans="2:15" s="101" customFormat="1">
      <c r="C79" s="426"/>
      <c r="D79" s="426"/>
      <c r="E79" s="426"/>
      <c r="F79" s="426"/>
      <c r="G79" s="426"/>
      <c r="H79" s="426"/>
      <c r="I79" s="426"/>
      <c r="J79" s="426"/>
      <c r="K79" s="426"/>
      <c r="L79" s="426"/>
      <c r="M79" s="426"/>
      <c r="N79" s="426"/>
      <c r="O79" s="276"/>
    </row>
    <row r="80" spans="2:15" s="101" customFormat="1" ht="16.5" customHeight="1" thickBot="1">
      <c r="C80" s="429"/>
      <c r="D80" s="429"/>
      <c r="E80" s="429"/>
      <c r="F80" s="429"/>
      <c r="G80" s="429"/>
      <c r="H80" s="429"/>
      <c r="I80" s="429"/>
      <c r="J80" s="429"/>
      <c r="K80" s="429"/>
      <c r="L80" s="429"/>
      <c r="M80" s="429"/>
      <c r="N80" s="429"/>
      <c r="O80" s="272"/>
    </row>
    <row r="81" spans="3:15" s="101" customFormat="1">
      <c r="C81" s="422"/>
      <c r="D81" s="422"/>
      <c r="E81" s="422"/>
      <c r="F81" s="422"/>
      <c r="G81" s="422"/>
      <c r="H81" s="422"/>
      <c r="I81" s="422"/>
      <c r="J81" s="422"/>
      <c r="K81" s="422"/>
      <c r="L81" s="422"/>
      <c r="M81" s="422"/>
      <c r="N81" s="422"/>
      <c r="O81" s="272"/>
    </row>
    <row r="82" spans="3:15" s="101" customFormat="1" ht="15" thickBot="1">
      <c r="C82" s="403"/>
      <c r="D82" s="404"/>
      <c r="E82" s="404"/>
      <c r="F82" s="404"/>
      <c r="G82" s="404"/>
      <c r="H82" s="404"/>
      <c r="I82" s="404"/>
      <c r="J82" s="404"/>
      <c r="K82" s="404"/>
      <c r="L82" s="404"/>
      <c r="M82" s="404"/>
      <c r="N82" s="404"/>
      <c r="O82" s="270"/>
    </row>
    <row r="83" spans="3:15" s="101" customFormat="1">
      <c r="C83" s="405"/>
      <c r="D83" s="406"/>
      <c r="E83" s="406"/>
      <c r="F83" s="406"/>
      <c r="G83" s="406"/>
      <c r="H83" s="406"/>
      <c r="I83" s="406"/>
      <c r="J83" s="406"/>
      <c r="K83" s="406"/>
      <c r="L83" s="406"/>
      <c r="M83" s="406"/>
      <c r="N83" s="406"/>
      <c r="O83" s="270"/>
    </row>
    <row r="84" spans="3:15" s="101" customFormat="1" ht="15" thickBot="1">
      <c r="C84" s="423"/>
      <c r="D84" s="423"/>
      <c r="E84" s="423"/>
      <c r="F84" s="423"/>
      <c r="G84" s="423"/>
      <c r="H84" s="423"/>
      <c r="I84" s="423"/>
      <c r="J84" s="423"/>
      <c r="K84" s="423"/>
      <c r="L84" s="423"/>
      <c r="M84" s="423"/>
      <c r="N84" s="423"/>
      <c r="O84" s="272"/>
    </row>
    <row r="85" spans="3:15" s="101" customFormat="1">
      <c r="C85" s="366" t="s">
        <v>29</v>
      </c>
      <c r="D85" s="366"/>
      <c r="E85" s="366"/>
      <c r="F85" s="366"/>
      <c r="G85" s="366"/>
      <c r="H85" s="366"/>
      <c r="I85" s="366"/>
      <c r="J85" s="366"/>
      <c r="K85" s="366"/>
      <c r="L85" s="366"/>
      <c r="M85" s="366"/>
      <c r="N85" s="366"/>
      <c r="O85" s="266"/>
    </row>
    <row r="86" spans="3:15" s="101" customFormat="1" ht="15.75" customHeight="1">
      <c r="C86" s="350" t="s">
        <v>30</v>
      </c>
      <c r="D86" s="350"/>
      <c r="E86" s="350"/>
      <c r="F86" s="350"/>
      <c r="G86" s="350"/>
      <c r="H86" s="350"/>
      <c r="I86" s="350"/>
      <c r="J86" s="350"/>
      <c r="K86" s="350"/>
      <c r="L86" s="350"/>
      <c r="M86" s="350"/>
      <c r="N86" s="350"/>
      <c r="O86" s="264"/>
    </row>
    <row r="87" spans="3:15" s="101" customFormat="1">
      <c r="C87" s="366" t="s">
        <v>469</v>
      </c>
      <c r="D87" s="366"/>
      <c r="E87" s="366"/>
      <c r="F87" s="366"/>
      <c r="G87" s="366"/>
      <c r="H87" s="366"/>
      <c r="I87" s="366"/>
      <c r="J87" s="366"/>
      <c r="K87" s="366"/>
      <c r="L87" s="366"/>
      <c r="M87" s="366"/>
      <c r="N87" s="366"/>
      <c r="O87" s="266"/>
    </row>
    <row r="90" spans="3:15">
      <c r="J90" s="130"/>
    </row>
    <row r="91" spans="3:15">
      <c r="J91" s="130"/>
      <c r="K91" s="129"/>
    </row>
    <row r="93" spans="3:15">
      <c r="K93" s="129"/>
    </row>
  </sheetData>
  <protectedRanges>
    <protectedRange algorithmName="SHA-512" hashValue="19r0bVvPR7yZA0UiYij7Tv1CBk3noIABvFePbLhCJ4nk3L6A+Fy+RdPPS3STf+a52x4pG2PQK4FAkXK9epnlIA==" saltValue="gQC4yrLvnbJqxYZ0KSEoZA==" spinCount="100000" sqref="C66:D69 B15:B64 H65 F66:H68 F69:G69 B65:D65" name="Government revenues_1"/>
    <protectedRange algorithmName="SHA-512" hashValue="19r0bVvPR7yZA0UiYij7Tv1CBk3noIABvFePbLhCJ4nk3L6A+Fy+RdPPS3STf+a52x4pG2PQK4FAkXK9epnlIA==" saltValue="gQC4yrLvnbJqxYZ0KSEoZA==" spinCount="100000" sqref="I67:I69" name="Government revenues_2"/>
    <protectedRange algorithmName="SHA-512" hashValue="19r0bVvPR7yZA0UiYij7Tv1CBk3noIABvFePbLhCJ4nk3L6A+Fy+RdPPS3STf+a52x4pG2PQK4FAkXK9epnlIA==" saltValue="gQC4yrLvnbJqxYZ0KSEoZA==" spinCount="100000" sqref="H16:H17 H21:H22 H26:H27 H31:H32 H36:H37 H40:H64" name="Government revenues_1_1"/>
    <protectedRange algorithmName="SHA-512" hashValue="19r0bVvPR7yZA0UiYij7Tv1CBk3noIABvFePbLhCJ4nk3L6A+Fy+RdPPS3STf+a52x4pG2PQK4FAkXK9epnlIA==" saltValue="gQC4yrLvnbJqxYZ0KSEoZA==" spinCount="100000" sqref="I15:I64" name="Government revenues_2_1"/>
    <protectedRange algorithmName="SHA-512" hashValue="19r0bVvPR7yZA0UiYij7Tv1CBk3noIABvFePbLhCJ4nk3L6A+Fy+RdPPS3STf+a52x4pG2PQK4FAkXK9epnlIA==" saltValue="gQC4yrLvnbJqxYZ0KSEoZA==" spinCount="100000" sqref="C15:D64" name="Government revenues_1_1_1"/>
    <protectedRange algorithmName="SHA-512" hashValue="19r0bVvPR7yZA0UiYij7Tv1CBk3noIABvFePbLhCJ4nk3L6A+Fy+RdPPS3STf+a52x4pG2PQK4FAkXK9epnlIA==" saltValue="gQC4yrLvnbJqxYZ0KSEoZA==" spinCount="100000" sqref="H15 H18:H19" name="Government revenues_1_2"/>
    <protectedRange algorithmName="SHA-512" hashValue="19r0bVvPR7yZA0UiYij7Tv1CBk3noIABvFePbLhCJ4nk3L6A+Fy+RdPPS3STf+a52x4pG2PQK4FAkXK9epnlIA==" saltValue="gQC4yrLvnbJqxYZ0KSEoZA==" spinCount="100000" sqref="H20 H23:H24" name="Government revenues_1_3"/>
    <protectedRange algorithmName="SHA-512" hashValue="19r0bVvPR7yZA0UiYij7Tv1CBk3noIABvFePbLhCJ4nk3L6A+Fy+RdPPS3STf+a52x4pG2PQK4FAkXK9epnlIA==" saltValue="gQC4yrLvnbJqxYZ0KSEoZA==" spinCount="100000" sqref="H25 H28:H29" name="Government revenues_1_4"/>
    <protectedRange algorithmName="SHA-512" hashValue="19r0bVvPR7yZA0UiYij7Tv1CBk3noIABvFePbLhCJ4nk3L6A+Fy+RdPPS3STf+a52x4pG2PQK4FAkXK9epnlIA==" saltValue="gQC4yrLvnbJqxYZ0KSEoZA==" spinCount="100000" sqref="H30 H33:H34" name="Government revenues_1_5"/>
    <protectedRange algorithmName="SHA-512" hashValue="19r0bVvPR7yZA0UiYij7Tv1CBk3noIABvFePbLhCJ4nk3L6A+Fy+RdPPS3STf+a52x4pG2PQK4FAkXK9epnlIA==" saltValue="gQC4yrLvnbJqxYZ0KSEoZA==" spinCount="100000" sqref="H35 H38:H39" name="Government revenues_1_6"/>
  </protectedRanges>
  <mergeCells count="28">
    <mergeCell ref="C87:N87"/>
    <mergeCell ref="B13:N13"/>
    <mergeCell ref="C81:N81"/>
    <mergeCell ref="C82:N82"/>
    <mergeCell ref="C83:N83"/>
    <mergeCell ref="C84:N84"/>
    <mergeCell ref="C85:N85"/>
    <mergeCell ref="C86:N86"/>
    <mergeCell ref="C80:N80"/>
    <mergeCell ref="C74:N74"/>
    <mergeCell ref="C75:N75"/>
    <mergeCell ref="C76:N76"/>
    <mergeCell ref="C77:N77"/>
    <mergeCell ref="C2:N2"/>
    <mergeCell ref="C3:N3"/>
    <mergeCell ref="C4:N4"/>
    <mergeCell ref="C5:N5"/>
    <mergeCell ref="C6:N6"/>
    <mergeCell ref="C7:N7"/>
    <mergeCell ref="C8:N8"/>
    <mergeCell ref="C9:N9"/>
    <mergeCell ref="C78:N78"/>
    <mergeCell ref="C79:N79"/>
    <mergeCell ref="C10:N10"/>
    <mergeCell ref="C11:N11"/>
    <mergeCell ref="C71:N71"/>
    <mergeCell ref="C72:N72"/>
    <mergeCell ref="C73:N73"/>
  </mergeCells>
  <dataValidations count="7">
    <dataValidation type="list" showInputMessage="1" showErrorMessage="1" promptTitle="Name of revenue stream" prompt="Please input the name of the revenue streams here._x000a__x000a_Only include revenue paid on behalf of companies. Do NOT include personal income taxes, PAYE, or other revenues paid on behalf of individuals. These may be included under the Additional information below" sqref="E15:E64" xr:uid="{2BD50B44-495D-4C4F-ABDD-971B93D99620}">
      <formula1>Revenue_stream_list</formula1>
    </dataValidation>
    <dataValidation type="decimal" operator="notBetween" allowBlank="1" showInputMessage="1" showErrorMessage="1" errorTitle="Number" error="Please only input numbers in this cell" promptTitle="In-kind volume" prompt="Please input the in-kind volume for the revenue stream if applicable." sqref="L15:L64" xr:uid="{C03AB0EB-C9B2-DA49-A90D-0113F23CA87B}">
      <formula1>0.1</formula1>
      <formula2>0.2</formula2>
    </dataValidation>
    <dataValidation type="list" allowBlank="1" showInputMessage="1" showErrorMessage="1" sqref="K15:K64 F15:G64" xr:uid="{F60A6720-F51E-7148-B37F-C9AB436404DE}">
      <formula1>Simple_options_list</formula1>
    </dataValidation>
    <dataValidation type="list" allowBlank="1" showInputMessage="1" showErrorMessage="1" sqref="D15:D64" xr:uid="{FE3C5F2C-5398-9D4A-92F3-760217EFBCF5}">
      <formula1>Government_entities_list</formula1>
    </dataValidation>
    <dataValidation type="list" allowBlank="1" showInputMessage="1" showErrorMessage="1" sqref="I15:I64" xr:uid="{72096914-0633-A74C-AE77-57CBC5509B99}">
      <formula1>Currency_code_list</formula1>
    </dataValidation>
    <dataValidation type="decimal" operator="notBetween" allowBlank="1" showInputMessage="1" showErrorMessage="1" errorTitle="Number" error="Please only input numbers in this cell" promptTitle="Revenue value" prompt="Please input the total figure of the reconciled revenue stream, as disclosed by government._x000a_" sqref="J15:J54" xr:uid="{71A35917-4083-6D48-BB4A-62A7A83EDB3D}">
      <formula1>0.1</formula1>
      <formula2>0.2</formula2>
    </dataValidation>
    <dataValidation type="list" showInputMessage="1" showErrorMessage="1" sqref="H15:H39 H41:H42 H46:H47 H51:H52 H56:H57 H61:H62" xr:uid="{4CBB6AB8-3750-5240-9645-5F71293F03A6}">
      <formula1>Projectname</formula1>
    </dataValidation>
  </dataValidations>
  <hyperlinks>
    <hyperlink ref="B13" r:id="rId1" location="r4-1" display="EITI Requirement 4.1" xr:uid="{C2EB4DE3-FE2A-4B0E-A9A2-A17B452456B1}"/>
  </hyperlinks>
  <pageMargins left="0.7" right="0.7" top="0.75" bottom="0.75" header="0.3" footer="0.3"/>
  <pageSetup paperSize="9" orientation="portrait"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787C6-D399-4549-ABCE-9E456122CB43}">
  <sheetPr codeName="Sheet16"/>
  <dimension ref="A1:U29"/>
  <sheetViews>
    <sheetView zoomScaleNormal="30" workbookViewId="0">
      <selection activeCell="F4" sqref="F4"/>
    </sheetView>
  </sheetViews>
  <sheetFormatPr defaultColWidth="10.5" defaultRowHeight="15.95"/>
  <cols>
    <col min="1" max="1" width="14.875" style="234" customWidth="1"/>
    <col min="2" max="2" width="50.5" style="234" customWidth="1"/>
    <col min="3" max="3" width="2.5" style="234" customWidth="1"/>
    <col min="4" max="4" width="24" style="234" customWidth="1"/>
    <col min="5" max="5" width="2.5" style="234" customWidth="1"/>
    <col min="6" max="6" width="24" style="234" customWidth="1"/>
    <col min="7" max="7" width="2.5" style="234" customWidth="1"/>
    <col min="8" max="8" width="24" style="234" customWidth="1"/>
    <col min="9" max="9" width="2.5" style="234" customWidth="1"/>
    <col min="10" max="10" width="39.5" style="234" customWidth="1"/>
    <col min="11" max="11" width="2.5" style="234" customWidth="1"/>
    <col min="12" max="12" width="36.125" style="234" customWidth="1"/>
    <col min="13" max="13" width="2.5" style="234" customWidth="1"/>
    <col min="14" max="14" width="39.5" style="234" customWidth="1"/>
    <col min="15" max="15" width="3" style="234" customWidth="1"/>
    <col min="16" max="16" width="39.5" style="234" customWidth="1"/>
    <col min="17" max="17" width="3" style="234" customWidth="1"/>
    <col min="18" max="18" width="39.5" style="234" customWidth="1"/>
    <col min="19" max="19" width="3" style="234" customWidth="1"/>
    <col min="20" max="20" width="39.5" style="234" customWidth="1"/>
    <col min="21" max="21" width="3" style="234" customWidth="1"/>
    <col min="22" max="16384" width="10.5" style="234"/>
  </cols>
  <sheetData>
    <row r="1" spans="1:21" ht="24.95">
      <c r="A1" s="233" t="s">
        <v>574</v>
      </c>
    </row>
    <row r="3" spans="1:21" s="39" customFormat="1" ht="90">
      <c r="A3" s="269" t="s">
        <v>575</v>
      </c>
      <c r="B3" s="294" t="s">
        <v>576</v>
      </c>
      <c r="D3" s="9" t="s">
        <v>196</v>
      </c>
      <c r="F3" s="57"/>
      <c r="H3" s="348" t="s">
        <v>577</v>
      </c>
      <c r="J3" s="48"/>
      <c r="L3" s="48"/>
      <c r="N3" s="38"/>
      <c r="P3" s="38"/>
      <c r="R3" s="38"/>
      <c r="T3" s="38"/>
    </row>
    <row r="4" spans="1:21" s="37" customFormat="1" ht="18">
      <c r="A4" s="55"/>
      <c r="B4" s="46"/>
      <c r="D4" s="46"/>
      <c r="F4" s="46"/>
      <c r="H4" s="46"/>
      <c r="J4" s="47"/>
      <c r="L4" s="39"/>
      <c r="N4" s="47"/>
    </row>
    <row r="5" spans="1:21" s="52" customFormat="1" ht="75.95">
      <c r="A5" s="50"/>
      <c r="B5" s="51" t="s">
        <v>114</v>
      </c>
      <c r="D5" s="82" t="s">
        <v>115</v>
      </c>
      <c r="E5" s="44"/>
      <c r="F5" s="82" t="s">
        <v>116</v>
      </c>
      <c r="G5" s="44"/>
      <c r="H5" s="82" t="s">
        <v>117</v>
      </c>
      <c r="J5" s="45" t="s">
        <v>118</v>
      </c>
      <c r="K5" s="44"/>
      <c r="L5" s="45" t="s">
        <v>119</v>
      </c>
      <c r="M5" s="44"/>
      <c r="N5" s="45" t="s">
        <v>120</v>
      </c>
      <c r="O5" s="44"/>
      <c r="P5" s="45" t="s">
        <v>121</v>
      </c>
      <c r="Q5" s="44"/>
      <c r="R5" s="45" t="s">
        <v>122</v>
      </c>
      <c r="S5" s="44"/>
      <c r="T5" s="45" t="s">
        <v>123</v>
      </c>
      <c r="U5" s="44"/>
    </row>
    <row r="6" spans="1:21" s="37" customFormat="1" ht="18">
      <c r="A6" s="55"/>
      <c r="B6" s="46"/>
      <c r="D6" s="46"/>
      <c r="F6" s="46"/>
      <c r="H6" s="46"/>
      <c r="J6" s="47"/>
      <c r="N6" s="47"/>
      <c r="P6" s="47"/>
      <c r="R6" s="47"/>
      <c r="T6" s="47"/>
    </row>
    <row r="7" spans="1:21" s="39" customFormat="1" ht="30">
      <c r="A7" s="269" t="s">
        <v>151</v>
      </c>
      <c r="B7" s="56" t="s">
        <v>578</v>
      </c>
      <c r="D7" s="9" t="s">
        <v>239</v>
      </c>
      <c r="F7" s="57"/>
      <c r="H7" s="57"/>
      <c r="J7" s="48"/>
      <c r="K7" s="37"/>
      <c r="L7" s="48"/>
      <c r="M7" s="37"/>
      <c r="N7" s="38"/>
      <c r="O7" s="37"/>
      <c r="P7" s="38"/>
      <c r="Q7" s="37"/>
      <c r="R7" s="38"/>
      <c r="T7" s="38"/>
    </row>
    <row r="8" spans="1:21" s="37" customFormat="1" ht="18">
      <c r="A8" s="55"/>
      <c r="B8" s="46"/>
      <c r="D8" s="46"/>
      <c r="F8" s="46"/>
      <c r="H8" s="46"/>
      <c r="J8" s="47"/>
      <c r="N8" s="47"/>
      <c r="P8" s="47"/>
      <c r="R8" s="47"/>
      <c r="T8" s="47"/>
    </row>
    <row r="9" spans="1:21" s="37" customFormat="1" ht="45">
      <c r="A9" s="55"/>
      <c r="B9" s="53" t="s">
        <v>579</v>
      </c>
      <c r="D9" s="9" t="s">
        <v>580</v>
      </c>
      <c r="F9" s="9" t="str">
        <f>IF(D9=[2]Lists!$K$4,"&lt; Input URL to data source &gt;",IF(D9=[2]Lists!$K$5,"&lt; Reference section in EITI Report or URL &gt;",IF(D9=[2]Lists!$K$6,"&lt; Reference evidence of non-applicability &gt;","")))</f>
        <v/>
      </c>
      <c r="H9" s="9" t="str">
        <f>IF(F9=[2]Lists!$K$4,"&lt; Input URL to data source &gt;",IF(F9=[2]Lists!$K$5,"&lt; Reference section in EITI Report or URL &gt;",IF(F9=[2]Lists!$K$6,"&lt; Reference evidence of non-applicability &gt;","")))</f>
        <v/>
      </c>
      <c r="J9" s="370"/>
      <c r="L9" s="48"/>
      <c r="N9" s="38"/>
      <c r="P9" s="38"/>
      <c r="R9" s="38"/>
      <c r="T9" s="38"/>
    </row>
    <row r="10" spans="1:21" s="8" customFormat="1" ht="30">
      <c r="A10" s="13"/>
      <c r="B10" s="53" t="s">
        <v>581</v>
      </c>
      <c r="D10" s="9" t="s">
        <v>144</v>
      </c>
      <c r="F10" s="9" t="str">
        <f>IF(D10=[2]Lists!$K$4,"&lt; Input URL to data source &gt;",IF(D10=[2]Lists!$K$5,"&lt; Reference section in EITI Report or URL &gt;",IF(D10=[2]Lists!$K$6,"&lt; Reference evidence of non-applicability &gt;","")))</f>
        <v/>
      </c>
      <c r="G10" s="37"/>
      <c r="H10" s="9" t="str">
        <f>IF(F10=[2]Lists!$K$4,"&lt; Input URL to data source &gt;",IF(F10=[2]Lists!$K$5,"&lt; Reference section in EITI Report or URL &gt;",IF(F10=[2]Lists!$K$6,"&lt; Reference evidence of non-applicability &gt;","")))</f>
        <v/>
      </c>
      <c r="I10" s="37"/>
      <c r="J10" s="371"/>
      <c r="K10" s="37"/>
      <c r="L10" s="48"/>
      <c r="M10" s="37"/>
      <c r="N10" s="38"/>
      <c r="O10" s="37"/>
      <c r="P10" s="38"/>
      <c r="Q10" s="37"/>
      <c r="R10" s="38"/>
      <c r="S10" s="37"/>
      <c r="T10" s="38"/>
      <c r="U10" s="37"/>
    </row>
    <row r="11" spans="1:21" s="8" customFormat="1" ht="15">
      <c r="A11" s="13"/>
      <c r="B11" s="54" t="s">
        <v>582</v>
      </c>
      <c r="D11" s="26"/>
      <c r="F11" s="26"/>
      <c r="G11" s="39"/>
      <c r="H11" s="26"/>
      <c r="I11" s="39"/>
      <c r="J11" s="371"/>
      <c r="K11" s="39"/>
      <c r="L11" s="48"/>
      <c r="M11" s="39"/>
      <c r="N11" s="38"/>
      <c r="O11" s="39"/>
      <c r="P11" s="38"/>
      <c r="Q11" s="39"/>
      <c r="R11" s="38"/>
      <c r="S11" s="39"/>
      <c r="T11" s="38"/>
      <c r="U11" s="39"/>
    </row>
    <row r="12" spans="1:21" s="8" customFormat="1" ht="18">
      <c r="A12" s="13"/>
      <c r="B12" s="23" t="s">
        <v>583</v>
      </c>
      <c r="D12" s="9" t="s">
        <v>169</v>
      </c>
      <c r="F12" s="9" t="s">
        <v>584</v>
      </c>
      <c r="G12" s="37"/>
      <c r="H12" s="9" t="s">
        <v>584</v>
      </c>
      <c r="I12" s="37"/>
      <c r="J12" s="371"/>
      <c r="K12" s="37"/>
      <c r="L12" s="48"/>
      <c r="M12" s="37"/>
      <c r="N12" s="38"/>
      <c r="O12" s="37"/>
      <c r="P12" s="38"/>
      <c r="Q12" s="37"/>
      <c r="R12" s="38"/>
      <c r="S12" s="37"/>
      <c r="T12" s="38"/>
      <c r="U12" s="37"/>
    </row>
    <row r="13" spans="1:21" s="8" customFormat="1" ht="15">
      <c r="A13" s="13"/>
      <c r="B13" s="23" t="s">
        <v>585</v>
      </c>
      <c r="D13" s="9" t="s">
        <v>169</v>
      </c>
      <c r="F13" s="9" t="s">
        <v>586</v>
      </c>
      <c r="G13" s="39"/>
      <c r="H13" s="9" t="s">
        <v>586</v>
      </c>
      <c r="I13" s="39"/>
      <c r="J13" s="371"/>
      <c r="K13" s="39"/>
      <c r="L13" s="48"/>
      <c r="M13" s="39"/>
      <c r="N13" s="38"/>
      <c r="O13" s="39"/>
      <c r="P13" s="38"/>
      <c r="Q13" s="39"/>
      <c r="R13" s="38"/>
      <c r="S13" s="39"/>
      <c r="T13" s="38"/>
      <c r="U13" s="39"/>
    </row>
    <row r="14" spans="1:21" s="8" customFormat="1" ht="18">
      <c r="A14" s="13"/>
      <c r="B14" s="23" t="s">
        <v>587</v>
      </c>
      <c r="D14" s="9" t="s">
        <v>169</v>
      </c>
      <c r="F14" s="9" t="s">
        <v>283</v>
      </c>
      <c r="G14" s="37"/>
      <c r="H14" s="9" t="s">
        <v>283</v>
      </c>
      <c r="I14" s="37"/>
      <c r="J14" s="371"/>
      <c r="K14" s="37"/>
      <c r="L14" s="48"/>
      <c r="M14" s="37"/>
      <c r="N14" s="38"/>
      <c r="O14" s="37"/>
      <c r="P14" s="38"/>
      <c r="Q14" s="37"/>
      <c r="R14" s="38"/>
      <c r="S14" s="37"/>
      <c r="T14" s="38"/>
      <c r="U14" s="37"/>
    </row>
    <row r="15" spans="1:21" s="8" customFormat="1">
      <c r="A15" s="13"/>
      <c r="B15" s="54" t="s">
        <v>588</v>
      </c>
      <c r="D15" s="26"/>
      <c r="F15" s="26"/>
      <c r="G15" s="237"/>
      <c r="H15" s="26"/>
      <c r="I15" s="237"/>
      <c r="J15" s="371"/>
      <c r="K15" s="237"/>
      <c r="L15" s="48"/>
      <c r="M15" s="237"/>
      <c r="N15" s="38"/>
      <c r="O15" s="237"/>
      <c r="P15" s="38"/>
      <c r="Q15" s="237"/>
      <c r="R15" s="38"/>
      <c r="S15" s="237"/>
      <c r="T15" s="38"/>
      <c r="U15" s="237"/>
    </row>
    <row r="16" spans="1:21" s="8" customFormat="1">
      <c r="A16" s="13"/>
      <c r="B16" s="23" t="s">
        <v>583</v>
      </c>
      <c r="D16" s="9" t="s">
        <v>169</v>
      </c>
      <c r="F16" s="9" t="s">
        <v>584</v>
      </c>
      <c r="G16" s="237"/>
      <c r="H16" s="9" t="s">
        <v>584</v>
      </c>
      <c r="I16" s="237"/>
      <c r="J16" s="371"/>
      <c r="K16" s="237"/>
      <c r="L16" s="48"/>
      <c r="M16" s="237"/>
      <c r="N16" s="38"/>
      <c r="O16" s="237"/>
      <c r="P16" s="38"/>
      <c r="Q16" s="237"/>
      <c r="R16" s="38"/>
      <c r="S16" s="237"/>
      <c r="T16" s="38"/>
      <c r="U16" s="237"/>
    </row>
    <row r="17" spans="1:21" s="8" customFormat="1">
      <c r="A17" s="13"/>
      <c r="B17" s="24" t="str">
        <f>LEFT(B16,SEARCH(",",B16))&amp;" value"</f>
        <v>Crude oil (2709), value</v>
      </c>
      <c r="D17" s="9" t="s">
        <v>169</v>
      </c>
      <c r="F17" s="9" t="s">
        <v>295</v>
      </c>
      <c r="G17" s="237"/>
      <c r="H17" s="9" t="s">
        <v>295</v>
      </c>
      <c r="I17" s="237"/>
      <c r="J17" s="371"/>
      <c r="K17" s="237"/>
      <c r="L17" s="48"/>
      <c r="M17" s="237"/>
      <c r="N17" s="38"/>
      <c r="O17" s="237"/>
      <c r="P17" s="38"/>
      <c r="Q17" s="237"/>
      <c r="R17" s="38"/>
      <c r="S17" s="237"/>
      <c r="T17" s="38"/>
      <c r="U17" s="237"/>
    </row>
    <row r="18" spans="1:21" s="8" customFormat="1">
      <c r="A18" s="13"/>
      <c r="B18" s="23" t="s">
        <v>585</v>
      </c>
      <c r="D18" s="9" t="s">
        <v>169</v>
      </c>
      <c r="F18" s="9" t="s">
        <v>586</v>
      </c>
      <c r="G18" s="237"/>
      <c r="H18" s="9" t="s">
        <v>586</v>
      </c>
      <c r="I18" s="237"/>
      <c r="J18" s="371"/>
      <c r="K18" s="237"/>
      <c r="L18" s="48"/>
      <c r="M18" s="237"/>
      <c r="N18" s="38"/>
      <c r="O18" s="237"/>
      <c r="P18" s="38"/>
      <c r="Q18" s="237"/>
      <c r="R18" s="38"/>
      <c r="S18" s="237"/>
      <c r="T18" s="38"/>
      <c r="U18" s="237"/>
    </row>
    <row r="19" spans="1:21" s="8" customFormat="1">
      <c r="A19" s="13"/>
      <c r="B19" s="24" t="str">
        <f>LEFT(B18,SEARCH(",",B18))&amp;" value"</f>
        <v>Natural gas (2711), value</v>
      </c>
      <c r="D19" s="9" t="s">
        <v>169</v>
      </c>
      <c r="F19" s="9" t="s">
        <v>295</v>
      </c>
      <c r="G19" s="237"/>
      <c r="H19" s="9" t="s">
        <v>295</v>
      </c>
      <c r="I19" s="237"/>
      <c r="J19" s="371"/>
      <c r="K19" s="237"/>
      <c r="L19" s="48"/>
      <c r="M19" s="237"/>
      <c r="N19" s="38"/>
      <c r="O19" s="237"/>
      <c r="P19" s="38"/>
      <c r="Q19" s="237"/>
      <c r="R19" s="38"/>
      <c r="S19" s="237"/>
      <c r="T19" s="38"/>
      <c r="U19" s="237"/>
    </row>
    <row r="20" spans="1:21" s="8" customFormat="1">
      <c r="A20" s="13"/>
      <c r="B20" s="23" t="s">
        <v>587</v>
      </c>
      <c r="D20" s="9" t="s">
        <v>169</v>
      </c>
      <c r="F20" s="9" t="s">
        <v>283</v>
      </c>
      <c r="G20" s="237"/>
      <c r="H20" s="9" t="s">
        <v>283</v>
      </c>
      <c r="I20" s="237"/>
      <c r="J20" s="371"/>
      <c r="K20" s="237"/>
      <c r="L20" s="48"/>
      <c r="M20" s="237"/>
      <c r="N20" s="38"/>
      <c r="O20" s="237"/>
      <c r="P20" s="38"/>
      <c r="Q20" s="237"/>
      <c r="R20" s="38"/>
      <c r="S20" s="237"/>
      <c r="T20" s="38"/>
      <c r="U20" s="237"/>
    </row>
    <row r="21" spans="1:21" s="8" customFormat="1">
      <c r="A21" s="13"/>
      <c r="B21" s="24" t="str">
        <f>LEFT(B20,SEARCH(",",B20))&amp;" value"</f>
        <v>Add commodities here, value</v>
      </c>
      <c r="D21" s="9" t="s">
        <v>169</v>
      </c>
      <c r="F21" s="9" t="s">
        <v>295</v>
      </c>
      <c r="G21" s="237"/>
      <c r="H21" s="9" t="s">
        <v>295</v>
      </c>
      <c r="I21" s="237"/>
      <c r="J21" s="371"/>
      <c r="K21" s="237"/>
      <c r="L21" s="48"/>
      <c r="M21" s="237"/>
      <c r="N21" s="38"/>
      <c r="O21" s="237"/>
      <c r="P21" s="38"/>
      <c r="Q21" s="237"/>
      <c r="R21" s="38"/>
      <c r="S21" s="237"/>
      <c r="T21" s="38"/>
      <c r="U21" s="237"/>
    </row>
    <row r="22" spans="1:21" s="8" customFormat="1" ht="45">
      <c r="A22" s="13"/>
      <c r="B22" s="54" t="s">
        <v>589</v>
      </c>
      <c r="D22" s="9" t="s">
        <v>580</v>
      </c>
      <c r="E22" s="37"/>
      <c r="F22" s="9" t="str">
        <f>IF(D22=[2]Lists!$K$4,"&lt; Input URL to data source &gt;",IF(D22=[2]Lists!$K$5,"&lt; Reference section in EITI Report or URL &gt;",IF(D22=[2]Lists!$K$6,"&lt; Reference evidence of non-applicability &gt;","")))</f>
        <v/>
      </c>
      <c r="G22" s="237"/>
      <c r="H22" s="9" t="str">
        <f>IF(F22=[2]Lists!$K$4,"&lt; Input URL to data source &gt;",IF(F22=[2]Lists!$K$5,"&lt; Reference section in EITI Report or URL &gt;",IF(F22=[2]Lists!$K$6,"&lt; Reference evidence of non-applicability &gt;","")))</f>
        <v/>
      </c>
      <c r="I22" s="237"/>
      <c r="J22" s="371"/>
      <c r="K22" s="237"/>
      <c r="L22" s="48"/>
      <c r="M22" s="237"/>
      <c r="N22" s="38"/>
      <c r="O22" s="237"/>
      <c r="P22" s="38"/>
      <c r="Q22" s="237"/>
      <c r="R22" s="38"/>
      <c r="S22" s="237"/>
      <c r="T22" s="38"/>
      <c r="U22" s="237"/>
    </row>
    <row r="23" spans="1:21" s="8" customFormat="1" ht="45">
      <c r="A23" s="13"/>
      <c r="B23" s="54" t="s">
        <v>590</v>
      </c>
      <c r="D23" s="9" t="s">
        <v>580</v>
      </c>
      <c r="E23" s="37"/>
      <c r="F23" s="9" t="str">
        <f>IF(D23=[2]Lists!$K$4,"&lt; Input URL to data source &gt;",IF(D23=[2]Lists!$K$5,"&lt; Reference section in EITI Report or URL &gt;",IF(D23=[2]Lists!$K$6,"&lt; Reference evidence of non-applicability &gt;","")))</f>
        <v/>
      </c>
      <c r="G23" s="237"/>
      <c r="H23" s="9" t="str">
        <f>IF(F23=[2]Lists!$K$4,"&lt; Input URL to data source &gt;",IF(F23=[2]Lists!$K$5,"&lt; Reference section in EITI Report or URL &gt;",IF(F23=[2]Lists!$K$6,"&lt; Reference evidence of non-applicability &gt;","")))</f>
        <v/>
      </c>
      <c r="I23" s="237"/>
      <c r="J23" s="371"/>
      <c r="K23" s="237"/>
      <c r="L23" s="48"/>
      <c r="M23" s="237"/>
      <c r="N23" s="38"/>
      <c r="O23" s="237"/>
      <c r="P23" s="38"/>
      <c r="Q23" s="237"/>
      <c r="R23" s="38"/>
      <c r="S23" s="237"/>
      <c r="T23" s="38"/>
      <c r="U23" s="237"/>
    </row>
    <row r="24" spans="1:21" s="8" customFormat="1" ht="45">
      <c r="A24" s="13"/>
      <c r="B24" s="54" t="s">
        <v>591</v>
      </c>
      <c r="D24" s="9" t="s">
        <v>580</v>
      </c>
      <c r="E24" s="37"/>
      <c r="F24" s="9"/>
      <c r="G24" s="237"/>
      <c r="H24" s="9"/>
      <c r="I24" s="237"/>
      <c r="J24" s="371"/>
      <c r="K24" s="237"/>
      <c r="L24" s="48"/>
      <c r="M24" s="237"/>
      <c r="N24" s="38"/>
      <c r="O24" s="237"/>
      <c r="P24" s="38"/>
      <c r="Q24" s="237"/>
      <c r="R24" s="38"/>
      <c r="S24" s="237"/>
      <c r="T24" s="38"/>
      <c r="U24" s="237"/>
    </row>
    <row r="25" spans="1:21" s="8" customFormat="1" ht="105">
      <c r="A25" s="13"/>
      <c r="B25" s="54" t="s">
        <v>592</v>
      </c>
      <c r="D25" s="9" t="s">
        <v>580</v>
      </c>
      <c r="E25" s="37"/>
      <c r="F25" s="9"/>
      <c r="G25" s="237"/>
      <c r="H25" s="9"/>
      <c r="I25" s="237"/>
      <c r="J25" s="371"/>
      <c r="K25" s="237"/>
      <c r="L25" s="48"/>
      <c r="M25" s="237"/>
      <c r="N25" s="38"/>
      <c r="O25" s="237"/>
      <c r="P25" s="38"/>
      <c r="Q25" s="237"/>
      <c r="R25" s="38"/>
      <c r="S25" s="237"/>
      <c r="T25" s="38"/>
      <c r="U25" s="237"/>
    </row>
    <row r="26" spans="1:21" s="8" customFormat="1" ht="75">
      <c r="A26" s="13"/>
      <c r="B26" s="54" t="s">
        <v>593</v>
      </c>
      <c r="D26" s="9" t="s">
        <v>580</v>
      </c>
      <c r="E26" s="37"/>
      <c r="F26" s="9"/>
      <c r="G26" s="237"/>
      <c r="H26" s="9"/>
      <c r="I26" s="237"/>
      <c r="J26" s="371"/>
      <c r="K26" s="237"/>
      <c r="L26" s="48"/>
      <c r="M26" s="237"/>
      <c r="N26" s="38"/>
      <c r="O26" s="237"/>
      <c r="P26" s="38"/>
      <c r="Q26" s="237"/>
      <c r="R26" s="38"/>
      <c r="S26" s="237"/>
      <c r="T26" s="38"/>
      <c r="U26" s="237"/>
    </row>
    <row r="27" spans="1:21" s="8" customFormat="1" ht="75">
      <c r="A27" s="13"/>
      <c r="B27" s="54" t="s">
        <v>594</v>
      </c>
      <c r="D27" s="9" t="s">
        <v>580</v>
      </c>
      <c r="E27" s="37"/>
      <c r="F27" s="9"/>
      <c r="G27" s="237"/>
      <c r="H27" s="9"/>
      <c r="I27" s="237"/>
      <c r="J27" s="371"/>
      <c r="K27" s="237"/>
      <c r="L27" s="48"/>
      <c r="M27" s="237"/>
      <c r="N27" s="38"/>
      <c r="O27" s="237"/>
      <c r="P27" s="38"/>
      <c r="Q27" s="237"/>
      <c r="R27" s="38"/>
      <c r="S27" s="237"/>
      <c r="T27" s="38"/>
      <c r="U27" s="237"/>
    </row>
    <row r="28" spans="1:21" s="8" customFormat="1" ht="30">
      <c r="A28" s="13"/>
      <c r="B28" s="54" t="s">
        <v>595</v>
      </c>
      <c r="D28" s="9" t="s">
        <v>169</v>
      </c>
      <c r="F28" s="9" t="s">
        <v>295</v>
      </c>
      <c r="G28" s="237"/>
      <c r="H28" s="9" t="s">
        <v>295</v>
      </c>
      <c r="I28" s="237"/>
      <c r="J28" s="372"/>
      <c r="K28" s="237"/>
      <c r="L28" s="48"/>
      <c r="M28" s="237"/>
      <c r="N28" s="38"/>
      <c r="O28" s="237"/>
      <c r="P28" s="38"/>
      <c r="Q28" s="237"/>
      <c r="R28" s="38"/>
      <c r="S28" s="237"/>
      <c r="T28" s="38"/>
      <c r="U28" s="237"/>
    </row>
    <row r="29" spans="1:21" s="236" customFormat="1">
      <c r="A29" s="235"/>
      <c r="L29" s="8"/>
    </row>
  </sheetData>
  <mergeCells count="1">
    <mergeCell ref="J9:J28"/>
  </mergeCells>
  <hyperlinks>
    <hyperlink ref="H3" r:id="rId1" xr:uid="{AFE42870-6AA8-7F4C-9704-A6D8CF8DC9E0}"/>
  </hyperlinks>
  <pageMargins left="0.7" right="0.7" top="0.75" bottom="0.75" header="0.3" footer="0.3"/>
  <pageSetup paperSize="8"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C978B-7666-2346-BB89-61A9C644A0D1}">
  <sheetPr codeName="Sheet17"/>
  <dimension ref="A1:U17"/>
  <sheetViews>
    <sheetView zoomScale="75" zoomScaleNormal="37" workbookViewId="0">
      <selection activeCell="B5" sqref="B5"/>
    </sheetView>
  </sheetViews>
  <sheetFormatPr defaultColWidth="10.5" defaultRowHeight="15.95"/>
  <cols>
    <col min="1" max="1" width="17.375" style="234" customWidth="1"/>
    <col min="2" max="2" width="45.5" style="234" customWidth="1"/>
    <col min="3" max="3" width="3.375" style="234" customWidth="1"/>
    <col min="4" max="4" width="26" style="234" customWidth="1"/>
    <col min="5" max="5" width="3.375" style="234" customWidth="1"/>
    <col min="6" max="6" width="26" style="234" customWidth="1"/>
    <col min="7" max="7" width="3.375" style="234" customWidth="1"/>
    <col min="8" max="8" width="26" style="234" customWidth="1"/>
    <col min="9" max="9" width="3.375" style="234" customWidth="1"/>
    <col min="10" max="10" width="39.5" style="234" customWidth="1"/>
    <col min="11" max="11" width="3" style="234" customWidth="1"/>
    <col min="12" max="12" width="36.125" style="234" customWidth="1"/>
    <col min="13" max="13" width="3" style="234" customWidth="1"/>
    <col min="14" max="14" width="39.5" style="234" customWidth="1"/>
    <col min="15" max="15" width="3" style="234" customWidth="1"/>
    <col min="16" max="16" width="39.5" style="234" customWidth="1"/>
    <col min="17" max="17" width="3" style="234" customWidth="1"/>
    <col min="18" max="18" width="39.5" style="234" customWidth="1"/>
    <col min="19" max="19" width="3" style="234" customWidth="1"/>
    <col min="20" max="20" width="39.5" style="234" customWidth="1"/>
    <col min="21" max="21" width="3" style="234" customWidth="1"/>
    <col min="22" max="16384" width="10.5" style="234"/>
  </cols>
  <sheetData>
    <row r="1" spans="1:21" ht="24.95">
      <c r="A1" s="233" t="s">
        <v>596</v>
      </c>
    </row>
    <row r="3" spans="1:21" s="39" customFormat="1" ht="120">
      <c r="A3" s="269" t="s">
        <v>597</v>
      </c>
      <c r="B3" s="56" t="s">
        <v>598</v>
      </c>
      <c r="D3" s="9" t="s">
        <v>599</v>
      </c>
      <c r="F3" s="57"/>
      <c r="H3" s="348" t="s">
        <v>577</v>
      </c>
      <c r="J3" s="48"/>
      <c r="L3" s="48"/>
      <c r="N3" s="38"/>
      <c r="P3" s="38"/>
      <c r="R3" s="38"/>
      <c r="T3" s="38"/>
    </row>
    <row r="4" spans="1:21" s="37" customFormat="1" ht="18">
      <c r="A4" s="55"/>
      <c r="B4" s="46"/>
      <c r="D4" s="46"/>
      <c r="F4" s="46"/>
      <c r="H4" s="46"/>
      <c r="J4" s="47"/>
      <c r="L4" s="39"/>
      <c r="N4" s="47"/>
    </row>
    <row r="5" spans="1:21" s="52" customFormat="1" ht="75.95">
      <c r="A5" s="50"/>
      <c r="B5" s="51" t="s">
        <v>114</v>
      </c>
      <c r="D5" s="82" t="s">
        <v>115</v>
      </c>
      <c r="E5" s="44"/>
      <c r="F5" s="82" t="s">
        <v>116</v>
      </c>
      <c r="G5" s="44"/>
      <c r="H5" s="82" t="s">
        <v>117</v>
      </c>
      <c r="J5" s="45" t="s">
        <v>118</v>
      </c>
      <c r="K5" s="44"/>
      <c r="L5" s="45" t="s">
        <v>119</v>
      </c>
      <c r="M5" s="44"/>
      <c r="N5" s="45" t="s">
        <v>120</v>
      </c>
      <c r="O5" s="44"/>
      <c r="P5" s="45" t="s">
        <v>121</v>
      </c>
      <c r="Q5" s="44"/>
      <c r="R5" s="45" t="s">
        <v>122</v>
      </c>
      <c r="S5" s="44"/>
      <c r="T5" s="45" t="s">
        <v>123</v>
      </c>
      <c r="U5" s="44"/>
    </row>
    <row r="6" spans="1:21" s="37" customFormat="1" ht="18">
      <c r="A6" s="55"/>
      <c r="B6" s="46"/>
      <c r="D6" s="46"/>
      <c r="F6" s="46"/>
      <c r="H6" s="46"/>
      <c r="J6" s="47"/>
      <c r="N6" s="47"/>
      <c r="P6" s="47"/>
      <c r="R6" s="47"/>
      <c r="T6" s="47"/>
    </row>
    <row r="7" spans="1:21" s="39" customFormat="1" ht="30">
      <c r="A7" s="269" t="s">
        <v>151</v>
      </c>
      <c r="B7" s="56" t="s">
        <v>600</v>
      </c>
      <c r="D7" s="9" t="s">
        <v>73</v>
      </c>
      <c r="F7" s="57"/>
      <c r="H7" s="57"/>
      <c r="J7" s="48"/>
      <c r="L7" s="48"/>
      <c r="N7" s="38"/>
      <c r="P7" s="38"/>
      <c r="R7" s="38"/>
      <c r="T7" s="38"/>
    </row>
    <row r="8" spans="1:21" s="37" customFormat="1" ht="18">
      <c r="A8" s="55"/>
      <c r="B8" s="46"/>
      <c r="D8" s="46"/>
      <c r="F8" s="46"/>
      <c r="H8" s="46"/>
      <c r="J8" s="47"/>
      <c r="N8" s="47"/>
      <c r="P8" s="47"/>
      <c r="R8" s="47"/>
      <c r="T8" s="47"/>
    </row>
    <row r="9" spans="1:21" s="8" customFormat="1" ht="30">
      <c r="A9" s="13"/>
      <c r="B9" s="53" t="s">
        <v>601</v>
      </c>
      <c r="D9" s="9" t="s">
        <v>144</v>
      </c>
      <c r="F9" s="9" t="str">
        <f>IF(D9=[2]Lists!$K$4,"&lt; Input URL to data source &gt;",IF(D9=[2]Lists!$K$5,"&lt; Reference section in EITI Report or URL &gt;",IF(D9=[2]Lists!$K$6,"&lt; Reference evidence of non-applicability &gt;","")))</f>
        <v/>
      </c>
      <c r="G9" s="37"/>
      <c r="H9" s="9" t="str">
        <f>IF(F9=[2]Lists!$K$4,"&lt; Input URL to data source &gt;",IF(F9=[2]Lists!$K$5,"&lt; Reference section in EITI Report or URL &gt;",IF(F9=[2]Lists!$K$6,"&lt; Reference evidence of non-applicability &gt;","")))</f>
        <v/>
      </c>
      <c r="I9" s="37"/>
      <c r="J9" s="370"/>
      <c r="K9" s="37"/>
      <c r="L9" s="48"/>
      <c r="M9" s="37"/>
      <c r="N9" s="38"/>
      <c r="O9" s="37"/>
      <c r="P9" s="38"/>
      <c r="Q9" s="37"/>
      <c r="R9" s="38"/>
      <c r="S9" s="37"/>
      <c r="T9" s="38"/>
      <c r="U9" s="37"/>
    </row>
    <row r="10" spans="1:21" s="8" customFormat="1" ht="30">
      <c r="A10" s="13"/>
      <c r="B10" s="59" t="s">
        <v>602</v>
      </c>
      <c r="D10" s="9" t="s">
        <v>144</v>
      </c>
      <c r="F10" s="9"/>
      <c r="G10" s="37"/>
      <c r="H10" s="9"/>
      <c r="I10" s="37"/>
      <c r="J10" s="371"/>
      <c r="K10" s="37"/>
      <c r="L10" s="48"/>
      <c r="M10" s="37"/>
      <c r="N10" s="38"/>
      <c r="O10" s="37"/>
      <c r="P10" s="38"/>
      <c r="Q10" s="37"/>
      <c r="R10" s="38"/>
      <c r="S10" s="37"/>
      <c r="T10" s="38"/>
      <c r="U10" s="37"/>
    </row>
    <row r="11" spans="1:21" s="8" customFormat="1" ht="45">
      <c r="A11" s="13"/>
      <c r="B11" s="59" t="s">
        <v>603</v>
      </c>
      <c r="D11" s="9" t="s">
        <v>144</v>
      </c>
      <c r="F11" s="9"/>
      <c r="G11" s="37"/>
      <c r="H11" s="9"/>
      <c r="I11" s="37"/>
      <c r="J11" s="371"/>
      <c r="K11" s="37"/>
      <c r="L11" s="48"/>
      <c r="M11" s="37"/>
      <c r="N11" s="38"/>
      <c r="O11" s="37"/>
      <c r="P11" s="38"/>
      <c r="Q11" s="37"/>
      <c r="R11" s="38"/>
      <c r="S11" s="37"/>
      <c r="T11" s="38"/>
      <c r="U11" s="37"/>
    </row>
    <row r="12" spans="1:21" s="8" customFormat="1" ht="45">
      <c r="A12" s="13"/>
      <c r="B12" s="59" t="s">
        <v>604</v>
      </c>
      <c r="D12" s="9" t="s">
        <v>169</v>
      </c>
      <c r="F12" s="9" t="s">
        <v>295</v>
      </c>
      <c r="G12" s="37"/>
      <c r="H12" s="9" t="s">
        <v>295</v>
      </c>
      <c r="I12" s="37"/>
      <c r="J12" s="371"/>
      <c r="K12" s="37"/>
      <c r="L12" s="48"/>
      <c r="M12" s="37"/>
      <c r="N12" s="38"/>
      <c r="O12" s="37"/>
      <c r="P12" s="38"/>
      <c r="Q12" s="37"/>
      <c r="R12" s="38"/>
      <c r="S12" s="37"/>
      <c r="T12" s="38"/>
      <c r="U12" s="37"/>
    </row>
    <row r="13" spans="1:21" s="8" customFormat="1" ht="60">
      <c r="A13" s="13"/>
      <c r="B13" s="59" t="s">
        <v>605</v>
      </c>
      <c r="D13" s="9" t="s">
        <v>144</v>
      </c>
      <c r="F13" s="9"/>
      <c r="G13" s="37"/>
      <c r="H13" s="9"/>
      <c r="I13" s="37"/>
      <c r="J13" s="371"/>
      <c r="K13" s="37"/>
      <c r="L13" s="48"/>
      <c r="M13" s="37"/>
      <c r="N13" s="38"/>
      <c r="O13" s="37"/>
      <c r="P13" s="38"/>
      <c r="Q13" s="37"/>
      <c r="R13" s="38"/>
      <c r="S13" s="37"/>
      <c r="T13" s="38"/>
      <c r="U13" s="37"/>
    </row>
    <row r="14" spans="1:21" s="8" customFormat="1" ht="45">
      <c r="A14" s="13"/>
      <c r="B14" s="59" t="s">
        <v>606</v>
      </c>
      <c r="D14" s="9" t="s">
        <v>169</v>
      </c>
      <c r="F14" s="9" t="s">
        <v>295</v>
      </c>
      <c r="G14" s="37"/>
      <c r="H14" s="9" t="s">
        <v>295</v>
      </c>
      <c r="I14" s="37"/>
      <c r="J14" s="371"/>
      <c r="K14" s="37"/>
      <c r="L14" s="48"/>
      <c r="M14" s="37"/>
      <c r="N14" s="38"/>
      <c r="O14" s="37"/>
      <c r="P14" s="38"/>
      <c r="Q14" s="37"/>
      <c r="R14" s="38"/>
      <c r="S14" s="37"/>
      <c r="T14" s="38"/>
      <c r="U14" s="37"/>
    </row>
    <row r="15" spans="1:21" s="8" customFormat="1" ht="45">
      <c r="A15" s="13"/>
      <c r="B15" s="59" t="s">
        <v>607</v>
      </c>
      <c r="D15" s="9" t="s">
        <v>144</v>
      </c>
      <c r="F15" s="9"/>
      <c r="G15" s="37"/>
      <c r="H15" s="9"/>
      <c r="I15" s="37"/>
      <c r="J15" s="371"/>
      <c r="K15" s="37"/>
      <c r="L15" s="48"/>
      <c r="M15" s="37"/>
      <c r="N15" s="38"/>
      <c r="O15" s="37"/>
      <c r="P15" s="38"/>
      <c r="Q15" s="37"/>
      <c r="R15" s="38"/>
      <c r="S15" s="37"/>
      <c r="T15" s="38"/>
      <c r="U15" s="37"/>
    </row>
    <row r="16" spans="1:21" s="70" customFormat="1" ht="47.25" customHeight="1">
      <c r="A16" s="69"/>
      <c r="B16" s="74" t="s">
        <v>608</v>
      </c>
      <c r="D16" s="9" t="s">
        <v>580</v>
      </c>
      <c r="F16" s="72"/>
      <c r="G16" s="71"/>
      <c r="H16" s="72"/>
      <c r="I16" s="71"/>
      <c r="J16" s="372"/>
      <c r="K16" s="71"/>
      <c r="L16" s="48"/>
      <c r="M16" s="71"/>
      <c r="N16" s="73"/>
      <c r="O16" s="71"/>
      <c r="P16" s="73"/>
      <c r="Q16" s="71"/>
      <c r="R16" s="73"/>
      <c r="S16" s="71"/>
      <c r="T16" s="73"/>
      <c r="U16" s="71"/>
    </row>
    <row r="17" spans="1:21" s="236" customFormat="1" ht="18">
      <c r="A17" s="235"/>
      <c r="G17" s="49"/>
      <c r="I17" s="49"/>
      <c r="J17" s="10"/>
      <c r="K17" s="49"/>
      <c r="L17" s="237"/>
      <c r="M17" s="49"/>
      <c r="N17" s="10"/>
      <c r="O17" s="49"/>
      <c r="P17" s="10"/>
      <c r="Q17" s="49"/>
      <c r="R17" s="10"/>
      <c r="S17" s="49"/>
      <c r="T17" s="10"/>
      <c r="U17" s="49"/>
    </row>
  </sheetData>
  <mergeCells count="1">
    <mergeCell ref="J9:J16"/>
  </mergeCells>
  <hyperlinks>
    <hyperlink ref="H3" r:id="rId1" xr:uid="{930D5474-F84F-5745-AE48-0A046B3DB695}"/>
  </hyperlinks>
  <pageMargins left="0.7" right="0.7" top="0.75" bottom="0.75" header="0.3" footer="0.3"/>
  <pageSetup paperSize="8"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23323-9D40-C641-9A85-FA798ECEDDDE}">
  <sheetPr codeName="Sheet18"/>
  <dimension ref="A1:U14"/>
  <sheetViews>
    <sheetView zoomScale="75" zoomScaleNormal="32" workbookViewId="0">
      <selection activeCell="D19" sqref="D19"/>
    </sheetView>
  </sheetViews>
  <sheetFormatPr defaultColWidth="10.5" defaultRowHeight="15.95"/>
  <cols>
    <col min="1" max="1" width="16.375" style="234" customWidth="1"/>
    <col min="2" max="2" width="42" style="234" customWidth="1"/>
    <col min="3" max="3" width="3.375" style="234" customWidth="1"/>
    <col min="4" max="4" width="35.375" style="234" customWidth="1"/>
    <col min="5" max="5" width="3.375" style="234" customWidth="1"/>
    <col min="6" max="6" width="35.375" style="234" customWidth="1"/>
    <col min="7" max="7" width="3.375" style="234" customWidth="1"/>
    <col min="8" max="8" width="35.375" style="234" customWidth="1"/>
    <col min="9" max="9" width="3.375" style="234" customWidth="1"/>
    <col min="10" max="10" width="39.5" style="234" customWidth="1"/>
    <col min="11" max="11" width="3" style="234" customWidth="1"/>
    <col min="12" max="12" width="36.125" style="234" customWidth="1"/>
    <col min="13" max="13" width="3" style="234" customWidth="1"/>
    <col min="14" max="14" width="39.5" style="234" customWidth="1"/>
    <col min="15" max="15" width="3" style="234" customWidth="1"/>
    <col min="16" max="16" width="39.5" style="234" customWidth="1"/>
    <col min="17" max="17" width="3" style="234" customWidth="1"/>
    <col min="18" max="18" width="39.5" style="234" customWidth="1"/>
    <col min="19" max="19" width="3" style="234" customWidth="1"/>
    <col min="20" max="20" width="39.5" style="234" customWidth="1"/>
    <col min="21" max="21" width="3" style="234" customWidth="1"/>
    <col min="22" max="16384" width="10.5" style="234"/>
  </cols>
  <sheetData>
    <row r="1" spans="1:21" ht="24.95">
      <c r="A1" s="233" t="s">
        <v>609</v>
      </c>
    </row>
    <row r="3" spans="1:21" s="39" customFormat="1" ht="105">
      <c r="A3" s="269" t="s">
        <v>610</v>
      </c>
      <c r="B3" s="56" t="s">
        <v>611</v>
      </c>
      <c r="D3" s="9" t="s">
        <v>599</v>
      </c>
      <c r="F3" s="57"/>
      <c r="H3" s="348" t="s">
        <v>577</v>
      </c>
      <c r="J3" s="48"/>
      <c r="L3" s="48"/>
      <c r="N3" s="38"/>
      <c r="P3" s="38"/>
      <c r="R3" s="38"/>
      <c r="T3" s="38"/>
    </row>
    <row r="4" spans="1:21" s="37" customFormat="1" ht="18">
      <c r="A4" s="55"/>
      <c r="B4" s="46"/>
      <c r="D4" s="46"/>
      <c r="F4" s="46"/>
      <c r="H4" s="46"/>
      <c r="J4" s="47"/>
      <c r="L4" s="39"/>
      <c r="N4" s="47"/>
    </row>
    <row r="5" spans="1:21" s="52" customFormat="1" ht="75.95">
      <c r="A5" s="50"/>
      <c r="B5" s="51" t="s">
        <v>114</v>
      </c>
      <c r="D5" s="82" t="s">
        <v>115</v>
      </c>
      <c r="E5" s="44"/>
      <c r="F5" s="82" t="s">
        <v>116</v>
      </c>
      <c r="G5" s="44"/>
      <c r="H5" s="82" t="s">
        <v>117</v>
      </c>
      <c r="J5" s="45" t="s">
        <v>118</v>
      </c>
      <c r="K5" s="44"/>
      <c r="L5" s="45" t="s">
        <v>119</v>
      </c>
      <c r="M5" s="44"/>
      <c r="N5" s="45" t="s">
        <v>120</v>
      </c>
      <c r="O5" s="44"/>
      <c r="P5" s="45" t="s">
        <v>121</v>
      </c>
      <c r="Q5" s="44"/>
      <c r="R5" s="45" t="s">
        <v>122</v>
      </c>
      <c r="S5" s="44"/>
      <c r="T5" s="45" t="s">
        <v>123</v>
      </c>
      <c r="U5" s="44"/>
    </row>
    <row r="6" spans="1:21" s="37" customFormat="1" ht="18">
      <c r="A6" s="55"/>
      <c r="B6" s="46"/>
      <c r="D6" s="46"/>
      <c r="F6" s="46"/>
      <c r="H6" s="46"/>
      <c r="J6" s="47"/>
      <c r="N6" s="47"/>
      <c r="P6" s="47"/>
      <c r="R6" s="47"/>
      <c r="T6" s="47"/>
    </row>
    <row r="7" spans="1:21" s="39" customFormat="1" ht="30">
      <c r="A7" s="269" t="s">
        <v>151</v>
      </c>
      <c r="B7" s="56" t="s">
        <v>612</v>
      </c>
      <c r="D7" s="9" t="s">
        <v>239</v>
      </c>
      <c r="F7" s="57"/>
      <c r="H7" s="57"/>
      <c r="J7" s="48"/>
      <c r="L7" s="48"/>
      <c r="N7" s="38"/>
      <c r="O7" s="37"/>
      <c r="P7" s="38"/>
      <c r="Q7" s="37"/>
      <c r="R7" s="38"/>
      <c r="S7" s="37"/>
      <c r="T7" s="38"/>
    </row>
    <row r="8" spans="1:21" s="37" customFormat="1" ht="18">
      <c r="A8" s="55"/>
      <c r="B8" s="46"/>
      <c r="D8" s="46"/>
      <c r="F8" s="46"/>
      <c r="H8" s="46"/>
      <c r="J8" s="47"/>
      <c r="N8" s="47"/>
      <c r="P8" s="47"/>
      <c r="R8" s="47"/>
      <c r="T8" s="47"/>
    </row>
    <row r="9" spans="1:21" s="8" customFormat="1" ht="30">
      <c r="A9" s="13"/>
      <c r="B9" s="53" t="s">
        <v>613</v>
      </c>
      <c r="D9" s="9" t="s">
        <v>144</v>
      </c>
      <c r="F9" s="9" t="str">
        <f>IF(D9=[2]Lists!$K$4,"&lt; Input URL to data source &gt;",IF(D9=[2]Lists!$K$5,"&lt; Reference section in EITI Report or URL &gt;",IF(D9=[2]Lists!$K$6,"&lt; Reference evidence of non-applicability &gt;","")))</f>
        <v/>
      </c>
      <c r="G9" s="37"/>
      <c r="H9" s="9" t="str">
        <f>IF(F9=[2]Lists!$K$4,"&lt; Input URL to data source &gt;",IF(F9=[2]Lists!$K$5,"&lt; Reference section in EITI Report or URL &gt;",IF(F9=[2]Lists!$K$6,"&lt; Reference evidence of non-applicability &gt;","")))</f>
        <v/>
      </c>
      <c r="I9" s="37"/>
      <c r="J9" s="370"/>
      <c r="K9" s="37"/>
      <c r="L9" s="48"/>
      <c r="M9" s="37"/>
      <c r="N9" s="38"/>
      <c r="O9" s="37"/>
      <c r="P9" s="38"/>
      <c r="Q9" s="37"/>
      <c r="R9" s="38"/>
      <c r="S9" s="37"/>
      <c r="T9" s="38"/>
      <c r="U9" s="37"/>
    </row>
    <row r="10" spans="1:21" s="8" customFormat="1" ht="78.95" customHeight="1">
      <c r="A10" s="13"/>
      <c r="B10" s="59" t="s">
        <v>614</v>
      </c>
      <c r="D10" s="9" t="s">
        <v>580</v>
      </c>
      <c r="F10" s="9"/>
      <c r="G10" s="39"/>
      <c r="H10" s="9"/>
      <c r="I10" s="39"/>
      <c r="J10" s="371"/>
      <c r="K10" s="39"/>
      <c r="L10" s="48"/>
      <c r="M10" s="39"/>
      <c r="N10" s="38"/>
      <c r="O10" s="39"/>
      <c r="P10" s="38"/>
      <c r="Q10" s="39"/>
      <c r="R10" s="38"/>
      <c r="S10" s="39"/>
      <c r="T10" s="38"/>
      <c r="U10" s="39"/>
    </row>
    <row r="11" spans="1:21" s="8" customFormat="1" ht="30.75" customHeight="1">
      <c r="A11" s="13"/>
      <c r="B11" s="59" t="s">
        <v>615</v>
      </c>
      <c r="D11" s="9" t="s">
        <v>169</v>
      </c>
      <c r="F11" s="9" t="s">
        <v>295</v>
      </c>
      <c r="G11" s="39"/>
      <c r="H11" s="9" t="s">
        <v>295</v>
      </c>
      <c r="I11" s="39"/>
      <c r="J11" s="371"/>
      <c r="K11" s="39"/>
      <c r="L11" s="48"/>
      <c r="M11" s="39"/>
      <c r="N11" s="38"/>
      <c r="O11" s="39"/>
      <c r="P11" s="38"/>
      <c r="Q11" s="39"/>
      <c r="R11" s="38"/>
      <c r="S11" s="39"/>
      <c r="T11" s="38"/>
      <c r="U11" s="39"/>
    </row>
    <row r="12" spans="1:21" s="8" customFormat="1" ht="47.25" customHeight="1">
      <c r="A12" s="13"/>
      <c r="B12" s="59" t="s">
        <v>616</v>
      </c>
      <c r="D12" s="9" t="s">
        <v>169</v>
      </c>
      <c r="F12" s="9" t="s">
        <v>295</v>
      </c>
      <c r="G12" s="39"/>
      <c r="H12" s="9" t="s">
        <v>295</v>
      </c>
      <c r="I12" s="39"/>
      <c r="J12" s="371"/>
      <c r="K12" s="39"/>
      <c r="L12" s="48"/>
      <c r="M12" s="39"/>
      <c r="N12" s="38"/>
      <c r="O12" s="39"/>
      <c r="P12" s="38"/>
      <c r="Q12" s="39"/>
      <c r="R12" s="38"/>
      <c r="S12" s="39"/>
      <c r="T12" s="38"/>
      <c r="U12" s="39"/>
    </row>
    <row r="13" spans="1:21" s="8" customFormat="1" ht="62.25" customHeight="1">
      <c r="A13" s="13"/>
      <c r="B13" s="59" t="s">
        <v>617</v>
      </c>
      <c r="D13" s="9" t="s">
        <v>169</v>
      </c>
      <c r="F13" s="9" t="s">
        <v>295</v>
      </c>
      <c r="G13" s="39"/>
      <c r="H13" s="9" t="s">
        <v>295</v>
      </c>
      <c r="I13" s="39"/>
      <c r="J13" s="372"/>
      <c r="K13" s="39"/>
      <c r="L13" s="48"/>
      <c r="M13" s="39"/>
      <c r="N13" s="38"/>
      <c r="O13" s="39"/>
      <c r="P13" s="38"/>
      <c r="Q13" s="39"/>
      <c r="R13" s="38"/>
      <c r="S13" s="39"/>
      <c r="T13" s="38"/>
      <c r="U13" s="39"/>
    </row>
    <row r="14" spans="1:21" s="236" customFormat="1">
      <c r="A14" s="235"/>
      <c r="L14" s="237"/>
    </row>
  </sheetData>
  <mergeCells count="1">
    <mergeCell ref="J9:J13"/>
  </mergeCells>
  <hyperlinks>
    <hyperlink ref="H3" r:id="rId1" xr:uid="{AC8611A3-38AE-0341-B27A-3166F6E020B1}"/>
  </hyperlinks>
  <pageMargins left="0.7" right="0.7" top="0.75" bottom="0.75" header="0.3" footer="0.3"/>
  <pageSetup paperSize="8" orientation="landscape"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9A7D1-819C-604C-84F0-50340ECF6734}">
  <sheetPr codeName="Sheet19"/>
  <dimension ref="A1:U17"/>
  <sheetViews>
    <sheetView zoomScale="91" zoomScaleNormal="34" zoomScalePageLayoutView="50" workbookViewId="0">
      <selection activeCell="H3" sqref="H3"/>
    </sheetView>
  </sheetViews>
  <sheetFormatPr defaultColWidth="10.5" defaultRowHeight="15.95"/>
  <cols>
    <col min="1" max="1" width="23.875" style="234" customWidth="1"/>
    <col min="2" max="2" width="38" style="234" customWidth="1"/>
    <col min="3" max="3" width="3.375" style="234" customWidth="1"/>
    <col min="4" max="4" width="32.5" style="234" customWidth="1"/>
    <col min="5" max="5" width="3.375" style="234" customWidth="1"/>
    <col min="6" max="6" width="32.5" style="234" customWidth="1"/>
    <col min="7" max="7" width="3.375" style="234" customWidth="1"/>
    <col min="8" max="8" width="32.5" style="234" customWidth="1"/>
    <col min="9" max="9" width="3.375" style="234" customWidth="1"/>
    <col min="10" max="10" width="39.5" style="234" customWidth="1"/>
    <col min="11" max="11" width="3.375" style="234" customWidth="1"/>
    <col min="12" max="12" width="36.125" style="234" customWidth="1"/>
    <col min="13" max="13" width="3" style="234" customWidth="1"/>
    <col min="14" max="14" width="39.5" style="234" customWidth="1"/>
    <col min="15" max="15" width="3" style="234" customWidth="1"/>
    <col min="16" max="16" width="39.5" style="234" customWidth="1"/>
    <col min="17" max="17" width="3" style="234" customWidth="1"/>
    <col min="18" max="18" width="39.5" style="234" customWidth="1"/>
    <col min="19" max="19" width="3" style="234" customWidth="1"/>
    <col min="20" max="20" width="39.5" style="234" customWidth="1"/>
    <col min="21" max="21" width="3" style="234" customWidth="1"/>
    <col min="22" max="16384" width="10.5" style="234"/>
  </cols>
  <sheetData>
    <row r="1" spans="1:21" ht="24.95">
      <c r="A1" s="233" t="s">
        <v>618</v>
      </c>
    </row>
    <row r="3" spans="1:21" s="39" customFormat="1" ht="105">
      <c r="A3" s="269" t="s">
        <v>619</v>
      </c>
      <c r="B3" s="56" t="s">
        <v>620</v>
      </c>
      <c r="D3" s="9" t="s">
        <v>599</v>
      </c>
      <c r="F3" s="57"/>
      <c r="H3" s="348" t="s">
        <v>577</v>
      </c>
      <c r="J3" s="48"/>
      <c r="L3" s="48"/>
      <c r="N3" s="38"/>
      <c r="P3" s="38"/>
      <c r="R3" s="38"/>
      <c r="T3" s="38"/>
    </row>
    <row r="4" spans="1:21" s="37" customFormat="1" ht="18">
      <c r="A4" s="55"/>
      <c r="B4" s="46"/>
      <c r="D4" s="46"/>
      <c r="F4" s="46"/>
      <c r="H4" s="46"/>
      <c r="J4" s="47"/>
      <c r="L4" s="39"/>
      <c r="N4" s="47"/>
    </row>
    <row r="5" spans="1:21" s="52" customFormat="1" ht="75.95">
      <c r="A5" s="50"/>
      <c r="B5" s="51" t="s">
        <v>114</v>
      </c>
      <c r="D5" s="82" t="s">
        <v>115</v>
      </c>
      <c r="E5" s="44"/>
      <c r="F5" s="82" t="s">
        <v>116</v>
      </c>
      <c r="G5" s="44"/>
      <c r="H5" s="82" t="s">
        <v>117</v>
      </c>
      <c r="J5" s="45" t="s">
        <v>118</v>
      </c>
      <c r="L5" s="45" t="s">
        <v>119</v>
      </c>
      <c r="M5" s="44"/>
      <c r="N5" s="45" t="s">
        <v>120</v>
      </c>
      <c r="O5" s="44"/>
      <c r="P5" s="45" t="s">
        <v>121</v>
      </c>
      <c r="Q5" s="44"/>
      <c r="R5" s="45" t="s">
        <v>122</v>
      </c>
      <c r="S5" s="44"/>
      <c r="T5" s="45" t="s">
        <v>123</v>
      </c>
      <c r="U5" s="44"/>
    </row>
    <row r="6" spans="1:21" s="37" customFormat="1" ht="18">
      <c r="A6" s="55"/>
      <c r="B6" s="46"/>
      <c r="D6" s="46"/>
      <c r="F6" s="46"/>
      <c r="H6" s="46"/>
      <c r="J6" s="47"/>
      <c r="N6" s="47"/>
      <c r="P6" s="47"/>
      <c r="R6" s="47"/>
      <c r="T6" s="47"/>
    </row>
    <row r="7" spans="1:21" s="39" customFormat="1" ht="30">
      <c r="A7" s="269" t="s">
        <v>151</v>
      </c>
      <c r="B7" s="56" t="s">
        <v>621</v>
      </c>
      <c r="D7" s="9" t="s">
        <v>580</v>
      </c>
      <c r="F7" s="57"/>
      <c r="H7" s="57"/>
      <c r="J7" s="48"/>
      <c r="L7" s="48"/>
    </row>
    <row r="8" spans="1:21" s="37" customFormat="1" ht="18">
      <c r="A8" s="55"/>
      <c r="B8" s="46"/>
      <c r="D8" s="46"/>
      <c r="F8" s="46"/>
      <c r="H8" s="46"/>
      <c r="J8" s="47"/>
      <c r="N8" s="47"/>
      <c r="P8" s="47"/>
      <c r="R8" s="47"/>
      <c r="T8" s="47"/>
    </row>
    <row r="9" spans="1:21" s="8" customFormat="1" ht="30">
      <c r="A9" s="13"/>
      <c r="B9" s="53" t="s">
        <v>622</v>
      </c>
      <c r="D9" s="9" t="s">
        <v>144</v>
      </c>
      <c r="F9" s="9" t="str">
        <f>IF(D9=[2]Lists!$K$4,"&lt; Input URL to data source &gt;",IF(D9=[2]Lists!$K$5,"&lt; Reference section in EITI Report or URL &gt;",IF(D9=[2]Lists!$K$6,"&lt; Reference evidence of non-applicability &gt;","")))</f>
        <v/>
      </c>
      <c r="G9" s="37"/>
      <c r="H9" s="9" t="str">
        <f>IF(F9=[2]Lists!$K$4,"&lt; Input URL to data source &gt;",IF(F9=[2]Lists!$K$5,"&lt; Reference section in EITI Report or URL &gt;",IF(F9=[2]Lists!$K$6,"&lt; Reference evidence of non-applicability &gt;","")))</f>
        <v/>
      </c>
      <c r="I9" s="37"/>
      <c r="J9" s="370"/>
      <c r="K9" s="37"/>
      <c r="L9" s="48"/>
      <c r="M9" s="37"/>
      <c r="N9" s="38"/>
      <c r="O9" s="37"/>
      <c r="P9" s="38"/>
      <c r="Q9" s="37"/>
      <c r="R9" s="38"/>
      <c r="S9" s="37"/>
      <c r="T9" s="38"/>
      <c r="U9" s="37"/>
    </row>
    <row r="10" spans="1:21" s="8" customFormat="1" ht="30">
      <c r="A10" s="13"/>
      <c r="B10" s="59" t="s">
        <v>623</v>
      </c>
      <c r="D10" s="9" t="s">
        <v>580</v>
      </c>
      <c r="F10" s="9"/>
      <c r="G10" s="37"/>
      <c r="H10" s="9"/>
      <c r="I10" s="37"/>
      <c r="J10" s="371"/>
      <c r="K10" s="37"/>
      <c r="L10" s="48"/>
      <c r="M10" s="37"/>
      <c r="N10" s="38"/>
      <c r="O10" s="37"/>
      <c r="P10" s="38"/>
      <c r="Q10" s="37"/>
      <c r="R10" s="38"/>
      <c r="S10" s="37"/>
      <c r="T10" s="38"/>
      <c r="U10" s="37"/>
    </row>
    <row r="11" spans="1:21" s="8" customFormat="1" ht="30">
      <c r="A11" s="13"/>
      <c r="B11" s="59" t="s">
        <v>624</v>
      </c>
      <c r="D11" s="9" t="s">
        <v>169</v>
      </c>
      <c r="F11" s="9" t="s">
        <v>295</v>
      </c>
      <c r="G11" s="39"/>
      <c r="H11" s="9" t="s">
        <v>295</v>
      </c>
      <c r="I11" s="39"/>
      <c r="J11" s="371"/>
      <c r="K11" s="39"/>
      <c r="L11" s="48"/>
      <c r="M11" s="39"/>
      <c r="N11" s="38"/>
      <c r="O11" s="39"/>
      <c r="P11" s="38"/>
      <c r="Q11" s="39"/>
      <c r="R11" s="38"/>
      <c r="S11" s="39"/>
      <c r="T11" s="38"/>
      <c r="U11" s="39"/>
    </row>
    <row r="12" spans="1:21" s="8" customFormat="1" ht="30">
      <c r="A12" s="13"/>
      <c r="B12" s="59" t="s">
        <v>625</v>
      </c>
      <c r="D12" s="9" t="s">
        <v>580</v>
      </c>
      <c r="F12" s="9"/>
      <c r="G12" s="37"/>
      <c r="H12" s="9"/>
      <c r="I12" s="37"/>
      <c r="J12" s="371"/>
      <c r="K12" s="37"/>
      <c r="L12" s="48"/>
      <c r="M12" s="37"/>
      <c r="N12" s="38"/>
      <c r="O12" s="37"/>
      <c r="P12" s="38"/>
      <c r="Q12" s="37"/>
      <c r="R12" s="38"/>
      <c r="S12" s="37"/>
      <c r="T12" s="38"/>
      <c r="U12" s="37"/>
    </row>
    <row r="13" spans="1:21" s="8" customFormat="1" ht="30">
      <c r="A13" s="13"/>
      <c r="B13" s="59" t="s">
        <v>626</v>
      </c>
      <c r="D13" s="9" t="s">
        <v>169</v>
      </c>
      <c r="F13" s="9" t="s">
        <v>295</v>
      </c>
      <c r="G13" s="37"/>
      <c r="H13" s="9" t="s">
        <v>295</v>
      </c>
      <c r="I13" s="37"/>
      <c r="J13" s="371"/>
      <c r="K13" s="37"/>
      <c r="L13" s="48"/>
      <c r="M13" s="37"/>
      <c r="N13" s="38"/>
      <c r="O13" s="37"/>
      <c r="P13" s="38"/>
      <c r="Q13" s="37"/>
      <c r="R13" s="38"/>
      <c r="S13" s="37"/>
      <c r="T13" s="38"/>
      <c r="U13" s="37"/>
    </row>
    <row r="14" spans="1:21" s="8" customFormat="1" ht="45">
      <c r="A14" s="13"/>
      <c r="B14" s="59" t="s">
        <v>627</v>
      </c>
      <c r="D14" s="9" t="s">
        <v>580</v>
      </c>
      <c r="F14" s="9"/>
      <c r="G14" s="37"/>
      <c r="H14" s="9"/>
      <c r="I14" s="37"/>
      <c r="J14" s="371"/>
      <c r="K14" s="37"/>
      <c r="L14" s="48"/>
      <c r="M14" s="37"/>
      <c r="N14" s="38"/>
      <c r="O14" s="37"/>
      <c r="P14" s="38"/>
      <c r="Q14" s="37"/>
      <c r="R14" s="38"/>
      <c r="S14" s="37"/>
      <c r="T14" s="38"/>
      <c r="U14" s="37"/>
    </row>
    <row r="15" spans="1:21" s="8" customFormat="1" ht="30">
      <c r="A15" s="13"/>
      <c r="B15" s="59" t="s">
        <v>628</v>
      </c>
      <c r="D15" s="9" t="s">
        <v>169</v>
      </c>
      <c r="F15" s="9" t="s">
        <v>295</v>
      </c>
      <c r="G15" s="37"/>
      <c r="H15" s="9" t="s">
        <v>295</v>
      </c>
      <c r="I15" s="37"/>
      <c r="J15" s="371"/>
      <c r="K15" s="37"/>
      <c r="L15" s="48"/>
      <c r="M15" s="37"/>
      <c r="N15" s="38"/>
      <c r="O15" s="37"/>
      <c r="P15" s="38"/>
      <c r="Q15" s="37"/>
      <c r="R15" s="38"/>
      <c r="S15" s="37"/>
      <c r="T15" s="38"/>
      <c r="U15" s="37"/>
    </row>
    <row r="16" spans="1:21" s="8" customFormat="1" ht="45">
      <c r="A16" s="13"/>
      <c r="B16" s="59" t="s">
        <v>629</v>
      </c>
      <c r="D16" s="9" t="s">
        <v>580</v>
      </c>
      <c r="F16" s="9"/>
      <c r="G16" s="37"/>
      <c r="H16" s="9"/>
      <c r="I16" s="37"/>
      <c r="J16" s="372"/>
      <c r="K16" s="37"/>
      <c r="L16" s="48"/>
      <c r="M16" s="37"/>
      <c r="N16" s="38"/>
      <c r="O16" s="37"/>
      <c r="P16" s="38"/>
      <c r="Q16" s="37"/>
      <c r="R16" s="38"/>
      <c r="S16" s="37"/>
      <c r="T16" s="38"/>
      <c r="U16" s="37"/>
    </row>
    <row r="17" spans="1:12" s="236" customFormat="1">
      <c r="A17" s="235"/>
      <c r="L17" s="237"/>
    </row>
  </sheetData>
  <mergeCells count="1">
    <mergeCell ref="J9:J16"/>
  </mergeCells>
  <hyperlinks>
    <hyperlink ref="H3" r:id="rId1" xr:uid="{57745A88-ABBD-B24A-8472-41C0FA5CB3A3}"/>
  </hyperlinks>
  <pageMargins left="0.7" right="0.7" top="0.75" bottom="0.75" header="0.3" footer="0.3"/>
  <pageSetup paperSize="8" orientation="landscape" horizontalDpi="1200" verticalDpi="120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4246C-ABF1-9D46-8E18-C64EEC8FFF69}">
  <sheetPr codeName="Sheet2"/>
  <dimension ref="A1:G95"/>
  <sheetViews>
    <sheetView showGridLines="0" showRowColHeaders="0" tabSelected="1" zoomScale="70" zoomScaleNormal="70" workbookViewId="0">
      <selection activeCell="M36" sqref="M36"/>
    </sheetView>
  </sheetViews>
  <sheetFormatPr defaultColWidth="4" defaultRowHeight="24" customHeight="1"/>
  <cols>
    <col min="1" max="1" width="4" style="136"/>
    <col min="2" max="2" width="4" style="136" hidden="1" customWidth="1"/>
    <col min="3" max="3" width="75" style="136" bestFit="1" customWidth="1"/>
    <col min="4" max="4" width="2.875" style="136" customWidth="1"/>
    <col min="5" max="5" width="44.5" style="136" bestFit="1" customWidth="1"/>
    <col min="6" max="6" width="2.875" style="136" customWidth="1"/>
    <col min="7" max="7" width="40" style="136" bestFit="1" customWidth="1"/>
    <col min="8" max="16384" width="4" style="136"/>
  </cols>
  <sheetData>
    <row r="1" spans="1:7" ht="15.95"/>
    <row r="2" spans="1:7" ht="15.95">
      <c r="C2" s="355" t="s">
        <v>33</v>
      </c>
      <c r="D2" s="355"/>
      <c r="E2" s="355"/>
      <c r="F2" s="355"/>
      <c r="G2" s="355"/>
    </row>
    <row r="3" spans="1:7" s="137" customFormat="1" ht="23.1">
      <c r="C3" s="356" t="s">
        <v>34</v>
      </c>
      <c r="D3" s="356"/>
      <c r="E3" s="356"/>
      <c r="F3" s="356"/>
      <c r="G3" s="356"/>
    </row>
    <row r="4" spans="1:7" ht="12.75" customHeight="1">
      <c r="C4" s="357" t="s">
        <v>35</v>
      </c>
      <c r="D4" s="357"/>
      <c r="E4" s="357"/>
      <c r="F4" s="357"/>
      <c r="G4" s="357"/>
    </row>
    <row r="5" spans="1:7" ht="12.75" customHeight="1">
      <c r="C5" s="358" t="s">
        <v>36</v>
      </c>
      <c r="D5" s="358"/>
      <c r="E5" s="358"/>
      <c r="F5" s="358"/>
      <c r="G5" s="358"/>
    </row>
    <row r="6" spans="1:7" ht="12.75" customHeight="1">
      <c r="C6" s="358" t="s">
        <v>37</v>
      </c>
      <c r="D6" s="358"/>
      <c r="E6" s="358"/>
      <c r="F6" s="358"/>
      <c r="G6" s="358"/>
    </row>
    <row r="7" spans="1:7" ht="12.75" customHeight="1">
      <c r="C7" s="359" t="s">
        <v>38</v>
      </c>
      <c r="D7" s="359"/>
      <c r="E7" s="359"/>
      <c r="F7" s="359"/>
      <c r="G7" s="359"/>
    </row>
    <row r="8" spans="1:7" ht="15.95">
      <c r="C8" s="4"/>
      <c r="D8" s="138"/>
      <c r="E8" s="138"/>
      <c r="F8" s="4"/>
      <c r="G8" s="4"/>
    </row>
    <row r="9" spans="1:7" ht="15.95">
      <c r="C9" s="139" t="s">
        <v>39</v>
      </c>
      <c r="D9" s="140"/>
      <c r="E9" s="141" t="s">
        <v>40</v>
      </c>
      <c r="F9" s="140"/>
      <c r="G9" s="142" t="s">
        <v>14</v>
      </c>
    </row>
    <row r="10" spans="1:7" ht="15.95">
      <c r="C10" s="4"/>
      <c r="D10" s="138"/>
      <c r="E10" s="138"/>
      <c r="F10" s="4"/>
      <c r="G10" s="4"/>
    </row>
    <row r="11" spans="1:7" s="137" customFormat="1" ht="23.1">
      <c r="B11" s="143"/>
      <c r="C11" s="144" t="s">
        <v>41</v>
      </c>
      <c r="E11" s="145"/>
    </row>
    <row r="12" spans="1:7" ht="18.95" thickBot="1">
      <c r="A12" s="146"/>
      <c r="B12" s="146"/>
      <c r="C12" s="147" t="s">
        <v>42</v>
      </c>
      <c r="D12" s="148"/>
      <c r="E12" s="149" t="s">
        <v>43</v>
      </c>
      <c r="F12" s="148"/>
      <c r="G12" s="150" t="s">
        <v>44</v>
      </c>
    </row>
    <row r="13" spans="1:7" ht="17.100000000000001" thickBot="1">
      <c r="B13" s="151"/>
      <c r="C13" s="152" t="s">
        <v>31</v>
      </c>
      <c r="D13" s="153"/>
      <c r="E13" s="154"/>
      <c r="F13" s="153"/>
      <c r="G13" s="154"/>
    </row>
    <row r="14" spans="1:7" ht="15.95">
      <c r="A14" s="155"/>
      <c r="B14" s="155" t="s">
        <v>31</v>
      </c>
      <c r="C14" s="156" t="s">
        <v>45</v>
      </c>
      <c r="D14" s="91"/>
      <c r="E14" s="157" t="s">
        <v>46</v>
      </c>
      <c r="F14" s="91"/>
      <c r="G14" s="158"/>
    </row>
    <row r="15" spans="1:7" ht="15.95">
      <c r="A15" s="155"/>
      <c r="B15" s="155" t="s">
        <v>31</v>
      </c>
      <c r="C15" s="156" t="s">
        <v>47</v>
      </c>
      <c r="D15" s="91"/>
      <c r="E15" s="159" t="s">
        <v>48</v>
      </c>
      <c r="F15" s="91"/>
      <c r="G15" s="158"/>
    </row>
    <row r="16" spans="1:7" ht="15.95">
      <c r="B16" s="155" t="s">
        <v>31</v>
      </c>
      <c r="C16" s="156" t="s">
        <v>49</v>
      </c>
      <c r="D16" s="91"/>
      <c r="E16" s="159" t="s">
        <v>50</v>
      </c>
      <c r="F16" s="91"/>
      <c r="G16" s="158"/>
    </row>
    <row r="17" spans="1:7" ht="17.100000000000001" thickBot="1">
      <c r="B17" s="155" t="s">
        <v>31</v>
      </c>
      <c r="C17" s="160" t="s">
        <v>51</v>
      </c>
      <c r="D17" s="103"/>
      <c r="E17" s="104" t="s">
        <v>52</v>
      </c>
      <c r="F17" s="103"/>
      <c r="G17" s="161"/>
    </row>
    <row r="18" spans="1:7" ht="17.100000000000001" thickBot="1">
      <c r="B18" s="151"/>
      <c r="C18" s="152" t="s">
        <v>53</v>
      </c>
      <c r="D18" s="153"/>
      <c r="E18" s="154"/>
      <c r="F18" s="153"/>
      <c r="G18" s="154"/>
    </row>
    <row r="19" spans="1:7" ht="15.95">
      <c r="A19" s="155"/>
      <c r="B19" s="155" t="s">
        <v>53</v>
      </c>
      <c r="C19" s="156" t="s">
        <v>54</v>
      </c>
      <c r="D19" s="91"/>
      <c r="E19" s="162">
        <v>44197</v>
      </c>
      <c r="F19" s="91"/>
      <c r="G19" s="158"/>
    </row>
    <row r="20" spans="1:7" ht="17.100000000000001" thickBot="1">
      <c r="A20" s="155"/>
      <c r="B20" s="155" t="s">
        <v>53</v>
      </c>
      <c r="C20" s="160" t="s">
        <v>55</v>
      </c>
      <c r="D20" s="103"/>
      <c r="E20" s="162">
        <v>44561</v>
      </c>
      <c r="F20" s="103"/>
      <c r="G20" s="161"/>
    </row>
    <row r="21" spans="1:7" ht="17.100000000000001" thickBot="1">
      <c r="B21" s="151"/>
      <c r="C21" s="152" t="s">
        <v>56</v>
      </c>
      <c r="D21" s="153"/>
      <c r="E21" s="163"/>
      <c r="F21" s="153"/>
      <c r="G21" s="154"/>
    </row>
    <row r="22" spans="1:7" ht="15.95">
      <c r="B22" s="155" t="s">
        <v>56</v>
      </c>
      <c r="C22" s="164" t="s">
        <v>57</v>
      </c>
      <c r="D22" s="91"/>
      <c r="E22" s="157" t="s">
        <v>58</v>
      </c>
      <c r="F22" s="91"/>
      <c r="G22" s="158"/>
    </row>
    <row r="23" spans="1:7" ht="30">
      <c r="A23" s="155"/>
      <c r="B23" s="155" t="s">
        <v>56</v>
      </c>
      <c r="C23" s="156" t="s">
        <v>59</v>
      </c>
      <c r="D23" s="91"/>
      <c r="E23" s="165" t="s">
        <v>60</v>
      </c>
      <c r="F23" s="91"/>
      <c r="G23" s="314" t="s">
        <v>61</v>
      </c>
    </row>
    <row r="24" spans="1:7" ht="15.95">
      <c r="B24" s="155" t="s">
        <v>56</v>
      </c>
      <c r="C24" s="156" t="s">
        <v>62</v>
      </c>
      <c r="D24" s="91"/>
      <c r="E24" s="166">
        <v>44917</v>
      </c>
      <c r="F24" s="91"/>
      <c r="G24" s="158"/>
    </row>
    <row r="25" spans="1:7" ht="30">
      <c r="A25" s="155"/>
      <c r="B25" s="155" t="s">
        <v>56</v>
      </c>
      <c r="C25" s="156" t="s">
        <v>63</v>
      </c>
      <c r="D25" s="91"/>
      <c r="E25" s="167" t="s">
        <v>64</v>
      </c>
      <c r="F25" s="91"/>
      <c r="G25" s="344" t="s">
        <v>65</v>
      </c>
    </row>
    <row r="26" spans="1:7" ht="15.95">
      <c r="B26" s="155" t="s">
        <v>56</v>
      </c>
      <c r="C26" s="168" t="s">
        <v>66</v>
      </c>
      <c r="D26" s="169"/>
      <c r="E26" s="165" t="s">
        <v>67</v>
      </c>
      <c r="F26" s="169"/>
      <c r="G26" s="170"/>
    </row>
    <row r="27" spans="1:7" ht="30">
      <c r="B27" s="155" t="s">
        <v>56</v>
      </c>
      <c r="C27" s="156" t="s">
        <v>68</v>
      </c>
      <c r="D27" s="91"/>
      <c r="E27" s="166">
        <v>44917</v>
      </c>
      <c r="F27" s="91"/>
      <c r="G27" s="344" t="s">
        <v>69</v>
      </c>
    </row>
    <row r="28" spans="1:7" ht="15.95">
      <c r="A28" s="155"/>
      <c r="B28" s="155" t="s">
        <v>56</v>
      </c>
      <c r="C28" s="156" t="s">
        <v>70</v>
      </c>
      <c r="D28" s="91"/>
      <c r="E28" s="313" t="s">
        <v>71</v>
      </c>
      <c r="F28" s="91"/>
      <c r="G28" s="171"/>
    </row>
    <row r="29" spans="1:7" ht="15.95">
      <c r="B29" s="155" t="s">
        <v>56</v>
      </c>
      <c r="C29" s="168" t="s">
        <v>72</v>
      </c>
      <c r="D29" s="169"/>
      <c r="E29" s="165" t="s">
        <v>73</v>
      </c>
      <c r="F29" s="172"/>
      <c r="G29" s="173"/>
    </row>
    <row r="30" spans="1:7" ht="15.95">
      <c r="A30" s="155"/>
      <c r="B30" s="155" t="s">
        <v>56</v>
      </c>
      <c r="C30" s="156" t="s">
        <v>74</v>
      </c>
      <c r="D30" s="91"/>
      <c r="E30" s="166"/>
      <c r="F30" s="91"/>
      <c r="G30" s="158"/>
    </row>
    <row r="31" spans="1:7" ht="17.100000000000001" thickBot="1">
      <c r="A31" s="155"/>
      <c r="B31" s="155" t="s">
        <v>56</v>
      </c>
      <c r="C31" s="156" t="s">
        <v>75</v>
      </c>
      <c r="D31" s="105"/>
      <c r="E31" s="174" t="str">
        <f>IF(OR($E$29=[1]Lists!$I$4,$E$29=[1]Lists!$I$5),"&lt;URL&gt;","")</f>
        <v/>
      </c>
      <c r="F31" s="103"/>
      <c r="G31" s="175"/>
    </row>
    <row r="32" spans="1:7" ht="15.95" customHeight="1" thickBot="1">
      <c r="C32" s="176" t="s">
        <v>76</v>
      </c>
      <c r="D32" s="177"/>
      <c r="E32" s="178"/>
      <c r="F32" s="179"/>
      <c r="G32" s="180"/>
    </row>
    <row r="33" spans="1:7" ht="45">
      <c r="A33" s="155"/>
      <c r="B33" s="181"/>
      <c r="C33" s="182" t="s">
        <v>77</v>
      </c>
      <c r="D33" s="91"/>
      <c r="E33" s="183" t="s">
        <v>58</v>
      </c>
      <c r="F33" s="4"/>
      <c r="G33" s="346" t="s">
        <v>78</v>
      </c>
    </row>
    <row r="34" spans="1:7" ht="18" thickBot="1">
      <c r="B34" s="155" t="s">
        <v>79</v>
      </c>
      <c r="C34" s="184" t="s">
        <v>80</v>
      </c>
      <c r="D34" s="103"/>
      <c r="E34" s="345" t="s">
        <v>71</v>
      </c>
      <c r="F34" s="153"/>
      <c r="G34" s="185"/>
    </row>
    <row r="35" spans="1:7" ht="18" customHeight="1" thickBot="1">
      <c r="A35" s="155"/>
      <c r="B35" s="155" t="s">
        <v>79</v>
      </c>
      <c r="C35" s="152" t="s">
        <v>79</v>
      </c>
      <c r="D35" s="153"/>
      <c r="E35" s="179"/>
      <c r="F35" s="153"/>
      <c r="G35" s="179"/>
    </row>
    <row r="36" spans="1:7" ht="15.75" customHeight="1">
      <c r="B36" s="155" t="s">
        <v>79</v>
      </c>
      <c r="C36" s="186" t="s">
        <v>81</v>
      </c>
      <c r="D36" s="91"/>
      <c r="E36" s="159"/>
      <c r="F36" s="91"/>
      <c r="G36" s="91"/>
    </row>
    <row r="37" spans="1:7" ht="16.5" customHeight="1">
      <c r="A37" s="155"/>
      <c r="B37" s="155" t="s">
        <v>79</v>
      </c>
      <c r="C37" s="187" t="s">
        <v>82</v>
      </c>
      <c r="D37" s="91"/>
      <c r="E37" s="165" t="s">
        <v>73</v>
      </c>
      <c r="F37" s="91"/>
      <c r="G37" s="171"/>
    </row>
    <row r="38" spans="1:7" ht="16.5" customHeight="1">
      <c r="A38" s="155"/>
      <c r="B38" s="155" t="s">
        <v>79</v>
      </c>
      <c r="C38" s="187" t="s">
        <v>83</v>
      </c>
      <c r="D38" s="91"/>
      <c r="E38" s="165" t="s">
        <v>73</v>
      </c>
      <c r="F38" s="91"/>
      <c r="G38" s="171"/>
    </row>
    <row r="39" spans="1:7" ht="15.75" customHeight="1">
      <c r="B39" s="155" t="s">
        <v>79</v>
      </c>
      <c r="C39" s="187" t="s">
        <v>84</v>
      </c>
      <c r="D39" s="91"/>
      <c r="E39" s="165" t="s">
        <v>58</v>
      </c>
      <c r="F39" s="91"/>
      <c r="G39" s="171"/>
    </row>
    <row r="40" spans="1:7" ht="18" customHeight="1">
      <c r="B40" s="155" t="s">
        <v>79</v>
      </c>
      <c r="C40" s="187" t="s">
        <v>85</v>
      </c>
      <c r="D40" s="91"/>
      <c r="E40" s="165" t="s">
        <v>73</v>
      </c>
      <c r="F40" s="91"/>
      <c r="G40" s="171"/>
    </row>
    <row r="41" spans="1:7" ht="15.95">
      <c r="B41" s="155" t="s">
        <v>79</v>
      </c>
      <c r="C41" s="188" t="s">
        <v>86</v>
      </c>
      <c r="D41" s="91"/>
      <c r="E41" s="165"/>
      <c r="F41" s="91"/>
      <c r="G41" s="171"/>
    </row>
    <row r="42" spans="1:7" ht="15.95">
      <c r="B42" s="155" t="s">
        <v>79</v>
      </c>
      <c r="C42" s="187" t="s">
        <v>87</v>
      </c>
      <c r="D42" s="91"/>
      <c r="E42" s="165">
        <v>3</v>
      </c>
      <c r="F42" s="91"/>
      <c r="G42" s="171"/>
    </row>
    <row r="43" spans="1:7" ht="180">
      <c r="B43" s="155" t="s">
        <v>79</v>
      </c>
      <c r="C43" s="187" t="s">
        <v>88</v>
      </c>
      <c r="D43" s="189"/>
      <c r="E43" s="165">
        <v>24</v>
      </c>
      <c r="F43" s="91"/>
      <c r="G43" s="314" t="s">
        <v>89</v>
      </c>
    </row>
    <row r="44" spans="1:7" ht="15.95">
      <c r="B44" s="155" t="s">
        <v>79</v>
      </c>
      <c r="C44" s="190" t="s">
        <v>90</v>
      </c>
      <c r="D44" s="91"/>
      <c r="E44" s="191" t="s">
        <v>52</v>
      </c>
      <c r="F44" s="169"/>
      <c r="G44" s="171"/>
    </row>
    <row r="45" spans="1:7" ht="15.95">
      <c r="B45" s="155" t="s">
        <v>79</v>
      </c>
      <c r="C45" s="192" t="s">
        <v>91</v>
      </c>
      <c r="D45" s="91"/>
      <c r="E45" s="315">
        <v>503.19499999999999</v>
      </c>
      <c r="F45" s="91"/>
      <c r="G45" s="171"/>
    </row>
    <row r="46" spans="1:7" ht="17.100000000000001" thickBot="1">
      <c r="B46" s="155" t="s">
        <v>79</v>
      </c>
      <c r="C46" s="193" t="s">
        <v>92</v>
      </c>
      <c r="D46" s="103"/>
      <c r="E46" s="194" t="s">
        <v>93</v>
      </c>
      <c r="F46" s="103"/>
      <c r="G46" s="195"/>
    </row>
    <row r="47" spans="1:7" s="146" customFormat="1" ht="17.100000000000001" thickBot="1">
      <c r="A47" s="136"/>
      <c r="B47" s="155" t="s">
        <v>79</v>
      </c>
      <c r="C47" s="196" t="s">
        <v>94</v>
      </c>
      <c r="D47" s="103"/>
      <c r="E47" s="197"/>
      <c r="F47" s="103"/>
      <c r="G47" s="195"/>
    </row>
    <row r="48" spans="1:7" ht="15.75" customHeight="1">
      <c r="B48" s="155" t="s">
        <v>79</v>
      </c>
      <c r="C48" s="187" t="s">
        <v>95</v>
      </c>
      <c r="D48" s="91"/>
      <c r="E48" s="165" t="s">
        <v>96</v>
      </c>
      <c r="F48" s="91"/>
      <c r="G48" s="171"/>
    </row>
    <row r="49" spans="1:7" s="155" customFormat="1" ht="15.95">
      <c r="A49" s="136"/>
      <c r="C49" s="187" t="s">
        <v>97</v>
      </c>
      <c r="D49" s="91"/>
      <c r="E49" s="165" t="s">
        <v>96</v>
      </c>
      <c r="F49" s="91"/>
      <c r="G49" s="171"/>
    </row>
    <row r="50" spans="1:7" s="155" customFormat="1" ht="15.75" customHeight="1">
      <c r="A50" s="136"/>
      <c r="C50" s="187" t="s">
        <v>98</v>
      </c>
      <c r="D50" s="91"/>
      <c r="E50" s="165" t="s">
        <v>96</v>
      </c>
      <c r="F50" s="91"/>
      <c r="G50" s="171"/>
    </row>
    <row r="51" spans="1:7" ht="45.95" thickBot="1">
      <c r="B51" s="155"/>
      <c r="C51" s="198" t="s">
        <v>99</v>
      </c>
      <c r="D51" s="103"/>
      <c r="E51" s="165" t="s">
        <v>100</v>
      </c>
      <c r="F51" s="103"/>
      <c r="G51" s="314" t="s">
        <v>101</v>
      </c>
    </row>
    <row r="52" spans="1:7" ht="17.100000000000001" thickBot="1">
      <c r="B52" s="155" t="s">
        <v>102</v>
      </c>
      <c r="C52" s="199" t="s">
        <v>103</v>
      </c>
      <c r="D52" s="200"/>
      <c r="E52" s="201"/>
      <c r="F52" s="200"/>
      <c r="G52" s="200"/>
    </row>
    <row r="53" spans="1:7" ht="15.95">
      <c r="B53" s="155" t="s">
        <v>102</v>
      </c>
      <c r="C53" s="156" t="s">
        <v>104</v>
      </c>
      <c r="D53" s="91"/>
      <c r="E53" s="157" t="s">
        <v>105</v>
      </c>
      <c r="F53" s="91"/>
      <c r="G53" s="158"/>
    </row>
    <row r="54" spans="1:7" s="155" customFormat="1" ht="15.95">
      <c r="A54" s="136"/>
      <c r="B54" s="136"/>
      <c r="C54" s="156" t="s">
        <v>106</v>
      </c>
      <c r="D54" s="91"/>
      <c r="E54" s="157" t="s">
        <v>107</v>
      </c>
      <c r="F54" s="91"/>
      <c r="G54" s="158"/>
    </row>
    <row r="55" spans="1:7" s="155" customFormat="1" ht="15.95">
      <c r="A55" s="136"/>
      <c r="B55" s="136"/>
      <c r="C55" s="156" t="s">
        <v>108</v>
      </c>
      <c r="D55" s="91"/>
      <c r="E55" s="316" t="s">
        <v>109</v>
      </c>
      <c r="F55" s="91"/>
      <c r="G55" s="158"/>
    </row>
    <row r="56" spans="1:7" ht="15" customHeight="1" thickBot="1">
      <c r="C56" s="102"/>
      <c r="D56" s="103"/>
      <c r="E56" s="104"/>
      <c r="F56" s="103"/>
      <c r="G56" s="105"/>
    </row>
    <row r="57" spans="1:7" ht="17.100000000000001" thickBot="1">
      <c r="C57" s="360"/>
      <c r="D57" s="360"/>
      <c r="E57" s="360"/>
      <c r="F57" s="360"/>
      <c r="G57" s="360"/>
    </row>
    <row r="58" spans="1:7" s="155" customFormat="1" ht="17.100000000000001" thickBot="1">
      <c r="A58" s="4"/>
      <c r="B58" s="4"/>
      <c r="C58" s="361"/>
      <c r="D58" s="362"/>
      <c r="E58" s="362"/>
      <c r="F58" s="362"/>
      <c r="G58" s="363"/>
    </row>
    <row r="59" spans="1:7" ht="17.100000000000001" thickBot="1">
      <c r="A59" s="4"/>
      <c r="B59" s="4"/>
      <c r="C59" s="361"/>
      <c r="D59" s="362"/>
      <c r="E59" s="362"/>
      <c r="F59" s="362"/>
      <c r="G59" s="363"/>
    </row>
    <row r="60" spans="1:7" ht="17.100000000000001" thickBot="1">
      <c r="A60" s="4"/>
      <c r="B60" s="4"/>
      <c r="C60" s="364"/>
      <c r="D60" s="364"/>
      <c r="E60" s="364"/>
      <c r="F60" s="364"/>
      <c r="G60" s="364"/>
    </row>
    <row r="61" spans="1:7" ht="15.95">
      <c r="A61" s="4"/>
      <c r="B61" s="4"/>
      <c r="C61" s="365" t="s">
        <v>29</v>
      </c>
      <c r="D61" s="365"/>
      <c r="E61" s="365"/>
      <c r="F61" s="365"/>
      <c r="G61" s="365"/>
    </row>
    <row r="62" spans="1:7" s="155" customFormat="1" ht="15.95">
      <c r="A62" s="4"/>
      <c r="B62" s="4"/>
      <c r="C62" s="350" t="s">
        <v>30</v>
      </c>
      <c r="D62" s="350"/>
      <c r="E62" s="350"/>
      <c r="F62" s="350"/>
      <c r="G62" s="350"/>
    </row>
    <row r="63" spans="1:7" s="4" customFormat="1" ht="14.1">
      <c r="B63" s="91" t="s">
        <v>31</v>
      </c>
      <c r="C63" s="366" t="s">
        <v>32</v>
      </c>
      <c r="D63" s="366"/>
      <c r="E63" s="366"/>
      <c r="F63" s="366"/>
      <c r="G63" s="366"/>
    </row>
    <row r="64" spans="1:7" s="4" customFormat="1" ht="15.95">
      <c r="A64" s="136"/>
      <c r="B64" s="136"/>
      <c r="C64" s="202"/>
      <c r="D64" s="155"/>
      <c r="E64" s="202"/>
      <c r="F64" s="155"/>
      <c r="G64" s="155"/>
    </row>
    <row r="65" spans="1:7" s="4" customFormat="1" ht="15.95">
      <c r="A65" s="136"/>
      <c r="B65" s="136"/>
      <c r="C65" s="203"/>
      <c r="D65" s="203"/>
      <c r="E65" s="203"/>
      <c r="F65" s="203"/>
      <c r="G65" s="136"/>
    </row>
    <row r="66" spans="1:7" s="4" customFormat="1" ht="18.75" customHeight="1">
      <c r="A66" s="136"/>
      <c r="B66" s="136"/>
      <c r="C66" s="136"/>
      <c r="D66" s="136"/>
      <c r="E66" s="136"/>
      <c r="F66" s="136"/>
      <c r="G66" s="136"/>
    </row>
    <row r="67" spans="1:7" s="4" customFormat="1" ht="15.95">
      <c r="A67" s="136"/>
      <c r="B67" s="136"/>
      <c r="C67" s="367"/>
      <c r="D67" s="367"/>
      <c r="E67" s="367"/>
      <c r="F67" s="367"/>
      <c r="G67" s="367"/>
    </row>
    <row r="68" spans="1:7" s="4" customFormat="1" ht="15.95">
      <c r="A68" s="136"/>
      <c r="B68" s="136"/>
      <c r="C68" s="203"/>
      <c r="D68" s="203"/>
      <c r="E68" s="203"/>
      <c r="F68" s="203"/>
      <c r="G68" s="203"/>
    </row>
    <row r="69" spans="1:7" ht="15.95">
      <c r="C69" s="203"/>
      <c r="D69" s="203"/>
      <c r="E69" s="203"/>
      <c r="F69" s="203"/>
      <c r="G69" s="203"/>
    </row>
    <row r="70" spans="1:7" ht="15" customHeight="1">
      <c r="C70" s="203"/>
      <c r="D70" s="203"/>
      <c r="E70" s="203"/>
      <c r="F70" s="203"/>
      <c r="G70" s="203"/>
    </row>
    <row r="71" spans="1:7" ht="15" customHeight="1">
      <c r="C71" s="203"/>
      <c r="D71" s="203"/>
      <c r="E71" s="203"/>
      <c r="F71" s="203"/>
      <c r="G71" s="203"/>
    </row>
    <row r="72" spans="1:7" ht="15.95">
      <c r="C72" s="203"/>
      <c r="D72" s="203"/>
      <c r="E72" s="203"/>
      <c r="F72" s="203"/>
      <c r="G72" s="203"/>
    </row>
    <row r="73" spans="1:7" ht="15.95">
      <c r="C73" s="203"/>
      <c r="D73" s="203"/>
      <c r="E73" s="203"/>
      <c r="F73" s="203"/>
      <c r="G73" s="203"/>
    </row>
    <row r="74" spans="1:7" ht="18.75" customHeight="1"/>
    <row r="75" spans="1:7" ht="15.95"/>
    <row r="76" spans="1:7" ht="15.95">
      <c r="C76" s="354"/>
      <c r="D76" s="354"/>
      <c r="E76" s="354"/>
    </row>
    <row r="77" spans="1:7" ht="15.95"/>
    <row r="78" spans="1:7" ht="15.95"/>
    <row r="79" spans="1:7" ht="15.95"/>
    <row r="80" spans="1:7" ht="15.95"/>
    <row r="81" ht="15.95"/>
    <row r="82" ht="15.95"/>
    <row r="83" ht="15.95"/>
    <row r="84" ht="15.95"/>
    <row r="85" ht="15.95"/>
    <row r="86" ht="15.95"/>
    <row r="87" ht="15.95"/>
    <row r="88" ht="15.95"/>
    <row r="89" ht="15.95"/>
    <row r="90" ht="15.95"/>
    <row r="91" ht="15.95"/>
    <row r="92" ht="15.95"/>
    <row r="93" ht="15.95"/>
    <row r="94" ht="15.95"/>
    <row r="95" ht="15.95"/>
  </sheetData>
  <sheetProtection selectLockedCells="1"/>
  <dataConsolidate/>
  <mergeCells count="15">
    <mergeCell ref="C76:E76"/>
    <mergeCell ref="C62:G62"/>
    <mergeCell ref="C2:G2"/>
    <mergeCell ref="C3:G3"/>
    <mergeCell ref="C4:G4"/>
    <mergeCell ref="C5:G5"/>
    <mergeCell ref="C6:G6"/>
    <mergeCell ref="C7:G7"/>
    <mergeCell ref="C57:G57"/>
    <mergeCell ref="C58:G58"/>
    <mergeCell ref="C59:G59"/>
    <mergeCell ref="C60:G60"/>
    <mergeCell ref="C61:G61"/>
    <mergeCell ref="C63:G63"/>
    <mergeCell ref="C67:G67"/>
  </mergeCells>
  <hyperlinks>
    <hyperlink ref="C44" r:id="rId1" display="Reporting currency (ISO-4217)" xr:uid="{65BE80BA-7A41-BD4F-B703-0ED9302D5191}"/>
    <hyperlink ref="C47" r:id="rId2" location="r4-7" xr:uid="{7A359257-999D-C84E-AC34-C298DA2FA2BF}"/>
    <hyperlink ref="C32" r:id="rId3" location="r7-2" display="Public debate (Requirement 7.1)" xr:uid="{4F484D37-0FB4-6142-9208-D8B82B503418}"/>
    <hyperlink ref="E55" r:id="rId4" xr:uid="{42627EBC-40DE-E445-9A6C-1A7665E82B06}"/>
  </hyperlinks>
  <pageMargins left="0.25" right="0.25" top="0.75" bottom="0.75" header="0.3" footer="0.3"/>
  <pageSetup paperSize="8" fitToHeight="0" orientation="landscape" horizontalDpi="2400" verticalDpi="2400" r:id="rId5"/>
  <legacy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6601C-ED06-7D40-B523-FCA35A63C375}">
  <sheetPr codeName="Sheet20"/>
  <dimension ref="A1:U23"/>
  <sheetViews>
    <sheetView zoomScale="86" zoomScaleNormal="40" workbookViewId="0">
      <selection activeCell="B16" sqref="B16"/>
    </sheetView>
  </sheetViews>
  <sheetFormatPr defaultColWidth="10.5" defaultRowHeight="15.95"/>
  <cols>
    <col min="1" max="1" width="14.875" style="234" customWidth="1"/>
    <col min="2" max="2" width="48" style="234" customWidth="1"/>
    <col min="3" max="3" width="3" style="234" customWidth="1"/>
    <col min="4" max="4" width="30.375" style="234" customWidth="1"/>
    <col min="5" max="5" width="3" style="234" customWidth="1"/>
    <col min="6" max="6" width="30.375" style="234" customWidth="1"/>
    <col min="7" max="7" width="3" style="234" customWidth="1"/>
    <col min="8" max="8" width="30.375" style="234" customWidth="1"/>
    <col min="9" max="9" width="3" style="234" customWidth="1"/>
    <col min="10" max="10" width="39.5" style="234" customWidth="1"/>
    <col min="11" max="11" width="3" style="234" customWidth="1"/>
    <col min="12" max="12" width="36.125" style="234" customWidth="1"/>
    <col min="13" max="13" width="3" style="234" customWidth="1"/>
    <col min="14" max="14" width="39.5" style="234" customWidth="1"/>
    <col min="15" max="15" width="3" style="234" customWidth="1"/>
    <col min="16" max="16" width="39.5" style="234" customWidth="1"/>
    <col min="17" max="17" width="3" style="234" customWidth="1"/>
    <col min="18" max="18" width="39.5" style="234" customWidth="1"/>
    <col min="19" max="19" width="3" style="234" customWidth="1"/>
    <col min="20" max="20" width="39.5" style="234" customWidth="1"/>
    <col min="21" max="21" width="3" style="234" customWidth="1"/>
    <col min="22" max="16384" width="10.5" style="234"/>
  </cols>
  <sheetData>
    <row r="1" spans="1:21" ht="24.95">
      <c r="A1" s="233" t="s">
        <v>630</v>
      </c>
    </row>
    <row r="3" spans="1:21" s="39" customFormat="1" ht="105">
      <c r="A3" s="269" t="s">
        <v>631</v>
      </c>
      <c r="B3" s="56" t="s">
        <v>632</v>
      </c>
      <c r="D3" s="9" t="s">
        <v>174</v>
      </c>
      <c r="F3" s="57"/>
      <c r="H3" s="57"/>
      <c r="J3" s="48"/>
      <c r="L3" s="48"/>
      <c r="N3" s="38"/>
      <c r="P3" s="38"/>
      <c r="R3" s="38"/>
      <c r="T3" s="38"/>
    </row>
    <row r="4" spans="1:21" s="37" customFormat="1" ht="18">
      <c r="A4" s="55"/>
      <c r="B4" s="46"/>
      <c r="D4" s="46"/>
      <c r="F4" s="46"/>
      <c r="H4" s="46"/>
      <c r="J4" s="47"/>
      <c r="L4" s="39"/>
      <c r="N4" s="47"/>
    </row>
    <row r="5" spans="1:21" s="52" customFormat="1" ht="75.95">
      <c r="A5" s="50"/>
      <c r="B5" s="51" t="s">
        <v>114</v>
      </c>
      <c r="D5" s="82" t="s">
        <v>115</v>
      </c>
      <c r="E5" s="44"/>
      <c r="F5" s="82" t="s">
        <v>116</v>
      </c>
      <c r="G5" s="44"/>
      <c r="H5" s="82" t="s">
        <v>117</v>
      </c>
      <c r="J5" s="45" t="s">
        <v>118</v>
      </c>
      <c r="K5" s="44"/>
      <c r="L5" s="45" t="s">
        <v>119</v>
      </c>
      <c r="M5" s="44"/>
      <c r="N5" s="45" t="s">
        <v>120</v>
      </c>
      <c r="O5" s="44"/>
      <c r="P5" s="45" t="s">
        <v>121</v>
      </c>
      <c r="Q5" s="44"/>
      <c r="R5" s="45" t="s">
        <v>122</v>
      </c>
      <c r="S5" s="44"/>
      <c r="T5" s="45" t="s">
        <v>123</v>
      </c>
      <c r="U5" s="44"/>
    </row>
    <row r="6" spans="1:21" s="37" customFormat="1" ht="18">
      <c r="A6" s="55"/>
      <c r="B6" s="46"/>
      <c r="D6" s="46"/>
      <c r="F6" s="46"/>
      <c r="H6" s="46"/>
      <c r="J6" s="47"/>
      <c r="N6" s="47"/>
      <c r="P6" s="47"/>
      <c r="R6" s="47"/>
      <c r="T6" s="47"/>
    </row>
    <row r="7" spans="1:21" s="39" customFormat="1" ht="30">
      <c r="A7" s="269" t="s">
        <v>151</v>
      </c>
      <c r="B7" s="56" t="s">
        <v>633</v>
      </c>
      <c r="D7" s="9" t="s">
        <v>58</v>
      </c>
      <c r="F7" s="57"/>
      <c r="H7" s="57"/>
      <c r="J7" s="48"/>
      <c r="L7" s="48"/>
      <c r="N7" s="38"/>
      <c r="O7" s="37"/>
      <c r="P7" s="38"/>
      <c r="Q7" s="37"/>
      <c r="R7" s="38"/>
      <c r="S7" s="37"/>
      <c r="T7" s="38"/>
    </row>
    <row r="8" spans="1:21" s="37" customFormat="1" ht="18">
      <c r="A8" s="55"/>
      <c r="B8" s="46"/>
      <c r="D8" s="46"/>
      <c r="F8" s="46"/>
      <c r="H8" s="46"/>
      <c r="J8" s="47"/>
      <c r="N8" s="47"/>
      <c r="P8" s="47"/>
      <c r="R8" s="47"/>
      <c r="T8" s="47"/>
    </row>
    <row r="9" spans="1:21" s="8" customFormat="1" ht="60">
      <c r="A9" s="13"/>
      <c r="B9" s="53" t="s">
        <v>634</v>
      </c>
      <c r="D9" s="9" t="s">
        <v>160</v>
      </c>
      <c r="F9" s="9"/>
      <c r="G9" s="37"/>
      <c r="H9" s="88" t="s">
        <v>635</v>
      </c>
      <c r="I9" s="37"/>
      <c r="J9" s="370"/>
      <c r="K9" s="37"/>
      <c r="L9" s="48"/>
      <c r="M9" s="37"/>
      <c r="N9" s="38"/>
      <c r="O9" s="37"/>
      <c r="P9" s="38"/>
      <c r="Q9" s="37"/>
      <c r="R9" s="38"/>
      <c r="S9" s="37"/>
      <c r="T9" s="38"/>
      <c r="U9" s="37"/>
    </row>
    <row r="10" spans="1:21" s="8" customFormat="1" ht="30">
      <c r="A10" s="13"/>
      <c r="B10" s="59" t="s">
        <v>636</v>
      </c>
      <c r="D10" s="334">
        <v>1225734108</v>
      </c>
      <c r="F10" s="9" t="s">
        <v>52</v>
      </c>
      <c r="G10" s="39"/>
      <c r="H10" s="9"/>
      <c r="I10" s="39"/>
      <c r="J10" s="371"/>
      <c r="K10" s="39"/>
      <c r="L10" s="48"/>
      <c r="M10" s="39"/>
      <c r="N10" s="38"/>
      <c r="O10" s="39"/>
      <c r="P10" s="38"/>
      <c r="Q10" s="39"/>
      <c r="R10" s="38"/>
      <c r="S10" s="39"/>
      <c r="T10" s="38"/>
      <c r="U10" s="39"/>
    </row>
    <row r="11" spans="1:21" s="8" customFormat="1" ht="45">
      <c r="A11" s="13"/>
      <c r="B11" s="59" t="s">
        <v>637</v>
      </c>
      <c r="D11" s="9" t="s">
        <v>160</v>
      </c>
      <c r="F11" s="9"/>
      <c r="G11" s="39"/>
      <c r="H11" s="9"/>
      <c r="I11" s="39"/>
      <c r="J11" s="371"/>
      <c r="K11" s="39"/>
      <c r="L11" s="48"/>
      <c r="M11" s="39"/>
      <c r="N11" s="38"/>
      <c r="O11" s="39"/>
      <c r="P11" s="38"/>
      <c r="Q11" s="39"/>
      <c r="R11" s="38"/>
      <c r="S11" s="39"/>
      <c r="T11" s="38"/>
      <c r="U11" s="39"/>
    </row>
    <row r="12" spans="1:21" s="8" customFormat="1" ht="45">
      <c r="A12" s="13"/>
      <c r="B12" s="59" t="s">
        <v>638</v>
      </c>
      <c r="D12" s="9" t="s">
        <v>160</v>
      </c>
      <c r="F12" s="9"/>
      <c r="G12" s="39"/>
      <c r="H12" s="9"/>
      <c r="I12" s="39"/>
      <c r="J12" s="371"/>
      <c r="K12" s="39"/>
      <c r="L12" s="48"/>
      <c r="M12" s="39"/>
      <c r="N12" s="38"/>
      <c r="O12" s="39"/>
      <c r="P12" s="38"/>
      <c r="Q12" s="39"/>
      <c r="R12" s="38"/>
      <c r="S12" s="39"/>
      <c r="T12" s="38"/>
      <c r="U12" s="39"/>
    </row>
    <row r="13" spans="1:21" s="8" customFormat="1" ht="45">
      <c r="A13" s="13"/>
      <c r="B13" s="59" t="s">
        <v>639</v>
      </c>
      <c r="D13" s="9" t="s">
        <v>96</v>
      </c>
      <c r="F13" s="9"/>
      <c r="G13" s="39"/>
      <c r="H13" s="9"/>
      <c r="I13" s="39"/>
      <c r="J13" s="372"/>
      <c r="K13" s="39"/>
      <c r="L13" s="48"/>
      <c r="M13" s="39"/>
      <c r="N13" s="38"/>
      <c r="O13" s="39"/>
      <c r="P13" s="38"/>
      <c r="Q13" s="39"/>
      <c r="R13" s="38"/>
      <c r="S13" s="39"/>
      <c r="T13" s="38"/>
      <c r="U13" s="39"/>
    </row>
    <row r="14" spans="1:21" s="236" customFormat="1">
      <c r="A14" s="235"/>
      <c r="L14" s="237"/>
    </row>
    <row r="15" spans="1:21">
      <c r="L15" s="237"/>
    </row>
    <row r="16" spans="1:21">
      <c r="L16" s="237"/>
    </row>
    <row r="17" spans="12:12">
      <c r="L17" s="237"/>
    </row>
    <row r="18" spans="12:12">
      <c r="L18" s="237"/>
    </row>
    <row r="19" spans="12:12">
      <c r="L19" s="237"/>
    </row>
    <row r="20" spans="12:12">
      <c r="L20" s="237"/>
    </row>
    <row r="21" spans="12:12">
      <c r="L21" s="237"/>
    </row>
    <row r="22" spans="12:12">
      <c r="L22" s="237"/>
    </row>
    <row r="23" spans="12:12">
      <c r="L23" s="236"/>
    </row>
  </sheetData>
  <mergeCells count="1">
    <mergeCell ref="J9:J13"/>
  </mergeCells>
  <pageMargins left="0.7" right="0.7" top="0.75" bottom="0.75" header="0.3" footer="0.3"/>
  <pageSetup paperSize="8" orientation="landscape"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F4958-F41D-F144-8B2E-F47B83DA49D6}">
  <sheetPr codeName="Sheet21"/>
  <dimension ref="A1:U23"/>
  <sheetViews>
    <sheetView zoomScale="75" zoomScaleNormal="42" workbookViewId="0">
      <selection activeCell="H15" sqref="H15"/>
    </sheetView>
  </sheetViews>
  <sheetFormatPr defaultColWidth="10.5" defaultRowHeight="15.95"/>
  <cols>
    <col min="1" max="1" width="17.875" style="234" customWidth="1"/>
    <col min="2" max="2" width="44" style="234" customWidth="1"/>
    <col min="3" max="3" width="3" style="234" customWidth="1"/>
    <col min="4" max="4" width="25.875" style="234" customWidth="1"/>
    <col min="5" max="5" width="3" style="234" customWidth="1"/>
    <col min="6" max="6" width="25.875" style="234" customWidth="1"/>
    <col min="7" max="7" width="3" style="234" customWidth="1"/>
    <col min="8" max="8" width="25.875" style="234" customWidth="1"/>
    <col min="9" max="9" width="3" style="234" customWidth="1"/>
    <col min="10" max="10" width="39.5" style="234" customWidth="1"/>
    <col min="11" max="11" width="3" style="234" customWidth="1"/>
    <col min="12" max="12" width="36.125" style="234" customWidth="1"/>
    <col min="13" max="13" width="3" style="234" customWidth="1"/>
    <col min="14" max="14" width="39.5" style="234" customWidth="1"/>
    <col min="15" max="15" width="3" style="234" customWidth="1"/>
    <col min="16" max="16" width="39.5" style="234" customWidth="1"/>
    <col min="17" max="17" width="3" style="234" customWidth="1"/>
    <col min="18" max="18" width="39.5" style="234" customWidth="1"/>
    <col min="19" max="19" width="3" style="234" customWidth="1"/>
    <col min="20" max="20" width="39.5" style="234" customWidth="1"/>
    <col min="21" max="21" width="3" style="234" customWidth="1"/>
    <col min="22" max="16384" width="10.5" style="234"/>
  </cols>
  <sheetData>
    <row r="1" spans="1:21" ht="24.95">
      <c r="A1" s="233" t="s">
        <v>640</v>
      </c>
    </row>
    <row r="3" spans="1:21" s="39" customFormat="1" ht="120">
      <c r="A3" s="269" t="s">
        <v>641</v>
      </c>
      <c r="B3" s="56" t="s">
        <v>642</v>
      </c>
      <c r="D3" s="9" t="s">
        <v>174</v>
      </c>
      <c r="F3" s="57"/>
      <c r="H3" s="57"/>
      <c r="J3" s="48"/>
      <c r="L3" s="48"/>
      <c r="N3" s="38"/>
      <c r="P3" s="38"/>
      <c r="R3" s="38"/>
      <c r="T3" s="38"/>
    </row>
    <row r="4" spans="1:21" s="37" customFormat="1" ht="18">
      <c r="A4" s="55"/>
      <c r="B4" s="46"/>
      <c r="D4" s="46"/>
      <c r="F4" s="46"/>
      <c r="H4" s="46"/>
      <c r="J4" s="47"/>
      <c r="L4" s="39"/>
      <c r="N4" s="47"/>
    </row>
    <row r="5" spans="1:21" s="52" customFormat="1" ht="75.95">
      <c r="A5" s="50"/>
      <c r="B5" s="51" t="s">
        <v>114</v>
      </c>
      <c r="D5" s="82" t="s">
        <v>115</v>
      </c>
      <c r="E5" s="44"/>
      <c r="F5" s="82" t="s">
        <v>116</v>
      </c>
      <c r="G5" s="44"/>
      <c r="H5" s="82" t="s">
        <v>117</v>
      </c>
      <c r="J5" s="45" t="s">
        <v>118</v>
      </c>
      <c r="L5" s="45" t="s">
        <v>119</v>
      </c>
      <c r="M5" s="44"/>
      <c r="N5" s="45" t="s">
        <v>120</v>
      </c>
      <c r="O5" s="44"/>
      <c r="P5" s="45" t="s">
        <v>121</v>
      </c>
      <c r="Q5" s="44"/>
      <c r="R5" s="45" t="s">
        <v>122</v>
      </c>
      <c r="S5" s="44"/>
      <c r="T5" s="45" t="s">
        <v>123</v>
      </c>
      <c r="U5" s="44"/>
    </row>
    <row r="6" spans="1:21" s="37" customFormat="1" ht="18">
      <c r="A6" s="55"/>
      <c r="B6" s="46"/>
      <c r="D6" s="46"/>
      <c r="F6" s="46"/>
      <c r="H6" s="46"/>
      <c r="J6" s="47"/>
      <c r="N6" s="47"/>
      <c r="P6" s="47"/>
      <c r="R6" s="47"/>
      <c r="T6" s="47"/>
    </row>
    <row r="7" spans="1:21" s="37" customFormat="1" ht="60">
      <c r="A7" s="55"/>
      <c r="B7" s="75" t="s">
        <v>643</v>
      </c>
      <c r="D7" s="9" t="s">
        <v>644</v>
      </c>
      <c r="F7" s="9" t="str">
        <f>IF(D7=[2]Lists!$K$4,"&lt; Input URL to data source &gt;",IF(D7=[2]Lists!$K$5,"&lt; Reference section in EITI Report or URL &gt;",IF(D7=[2]Lists!$K$6,"&lt; Reference evidence of non-applicability &gt;","")))</f>
        <v/>
      </c>
      <c r="H7" s="88" t="s">
        <v>645</v>
      </c>
      <c r="J7" s="430" t="s">
        <v>646</v>
      </c>
      <c r="L7" s="48"/>
      <c r="N7" s="38"/>
      <c r="P7" s="38"/>
      <c r="R7" s="38"/>
      <c r="T7" s="38"/>
    </row>
    <row r="8" spans="1:21" s="37" customFormat="1" ht="45">
      <c r="A8" s="55"/>
      <c r="B8" s="53" t="s">
        <v>647</v>
      </c>
      <c r="D8" s="9" t="s">
        <v>644</v>
      </c>
      <c r="F8" s="9" t="str">
        <f>IF(D8=[2]Lists!$K$4,"&lt; Input URL to data source &gt;",IF(D8=[2]Lists!$K$5,"&lt; Reference section in EITI Report or URL &gt;",IF(D8=[2]Lists!$K$6,"&lt; Reference evidence of non-applicability &gt;","")))</f>
        <v/>
      </c>
      <c r="H8" s="9" t="str">
        <f>IF(F8=[2]Lists!$K$4,"&lt; Input URL to data source &gt;",IF(F8=[2]Lists!$K$5,"&lt; Reference section in EITI Report or URL &gt;",IF(F8=[2]Lists!$K$6,"&lt; Reference evidence of non-applicability &gt;","")))</f>
        <v/>
      </c>
      <c r="J8" s="431"/>
      <c r="L8" s="48"/>
      <c r="N8" s="38"/>
      <c r="P8" s="38"/>
      <c r="R8" s="38"/>
      <c r="T8" s="38"/>
    </row>
    <row r="9" spans="1:21" s="37" customFormat="1" ht="45">
      <c r="A9" s="55"/>
      <c r="B9" s="53" t="s">
        <v>648</v>
      </c>
      <c r="D9" s="9" t="s">
        <v>644</v>
      </c>
      <c r="F9" s="9" t="str">
        <f>IF(D9=[2]Lists!$K$4,"&lt; Input URL to data source &gt;",IF(D9=[2]Lists!$K$5,"&lt; Reference section in EITI Report or URL &gt;",IF(D9=[2]Lists!$K$6,"&lt; Reference evidence of non-applicability &gt;","")))</f>
        <v/>
      </c>
      <c r="H9" s="9" t="str">
        <f>IF(F9=[2]Lists!$K$4,"&lt; Input URL to data source &gt;",IF(F9=[2]Lists!$K$5,"&lt; Reference section in EITI Report or URL &gt;",IF(F9=[2]Lists!$K$6,"&lt; Reference evidence of non-applicability &gt;","")))</f>
        <v/>
      </c>
      <c r="J9" s="431"/>
      <c r="L9" s="48"/>
      <c r="N9" s="38"/>
      <c r="P9" s="38"/>
      <c r="R9" s="38"/>
      <c r="T9" s="38"/>
    </row>
    <row r="10" spans="1:21" s="37" customFormat="1" ht="45">
      <c r="A10" s="55"/>
      <c r="B10" s="53" t="s">
        <v>649</v>
      </c>
      <c r="D10" s="9" t="s">
        <v>644</v>
      </c>
      <c r="F10" s="9" t="str">
        <f>IF(D10=[2]Lists!$K$4,"&lt; Input URL to data source &gt;",IF(D10=[2]Lists!$K$5,"&lt; Reference section in EITI Report or URL &gt;",IF(D10=[2]Lists!$K$6,"&lt; Reference evidence of non-applicability &gt;","")))</f>
        <v/>
      </c>
      <c r="H10" s="9" t="str">
        <f>IF(F10=[2]Lists!$K$4,"&lt; Input URL to data source &gt;",IF(F10=[2]Lists!$K$5,"&lt; Reference section in EITI Report or URL &gt;",IF(F10=[2]Lists!$K$6,"&lt; Reference evidence of non-applicability &gt;","")))</f>
        <v/>
      </c>
      <c r="J10" s="431"/>
      <c r="L10" s="48"/>
      <c r="N10" s="38"/>
      <c r="P10" s="38"/>
      <c r="R10" s="38"/>
      <c r="T10" s="38"/>
    </row>
    <row r="11" spans="1:21" s="37" customFormat="1" ht="30">
      <c r="A11" s="55"/>
      <c r="B11" s="53" t="s">
        <v>650</v>
      </c>
      <c r="D11" s="9" t="s">
        <v>644</v>
      </c>
      <c r="F11" s="9" t="str">
        <f>IF(D11=[2]Lists!$K$4,"&lt; Input URL to data source &gt;",IF(D11=[2]Lists!$K$5,"&lt; Reference section in EITI Report or URL &gt;",IF(D11=[2]Lists!$K$6,"&lt; Reference evidence of non-applicability &gt;","")))</f>
        <v/>
      </c>
      <c r="H11" s="9" t="str">
        <f>IF(F11=[2]Lists!$K$4,"&lt; Input URL to data source &gt;",IF(F11=[2]Lists!$K$5,"&lt; Reference section in EITI Report or URL &gt;",IF(F11=[2]Lists!$K$6,"&lt; Reference evidence of non-applicability &gt;","")))</f>
        <v/>
      </c>
      <c r="J11" s="432"/>
      <c r="L11" s="48"/>
      <c r="N11" s="38"/>
      <c r="P11" s="38"/>
      <c r="R11" s="38"/>
      <c r="T11" s="38"/>
    </row>
    <row r="12" spans="1:21" s="236" customFormat="1" ht="30">
      <c r="A12" s="235"/>
      <c r="B12" s="75" t="s">
        <v>651</v>
      </c>
      <c r="D12" s="9"/>
      <c r="L12" s="17"/>
    </row>
    <row r="13" spans="1:21">
      <c r="L13" s="17"/>
    </row>
    <row r="14" spans="1:21">
      <c r="L14" s="237"/>
    </row>
    <row r="15" spans="1:21">
      <c r="L15" s="237"/>
    </row>
    <row r="16" spans="1:21">
      <c r="L16" s="237"/>
    </row>
    <row r="17" spans="12:12">
      <c r="L17" s="237"/>
    </row>
    <row r="18" spans="12:12">
      <c r="L18" s="237"/>
    </row>
    <row r="19" spans="12:12">
      <c r="L19" s="237"/>
    </row>
    <row r="20" spans="12:12">
      <c r="L20" s="237"/>
    </row>
    <row r="21" spans="12:12">
      <c r="L21" s="237"/>
    </row>
    <row r="22" spans="12:12">
      <c r="L22" s="237"/>
    </row>
    <row r="23" spans="12:12">
      <c r="L23" s="236"/>
    </row>
  </sheetData>
  <mergeCells count="1">
    <mergeCell ref="J7:J11"/>
  </mergeCells>
  <pageMargins left="0.7" right="0.7" top="0.75" bottom="0.75" header="0.3" footer="0.3"/>
  <pageSetup paperSize="8" orientation="landscape"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0FF2C-68AF-534D-BA8F-3B07235A08DB}">
  <sheetPr codeName="Sheet22"/>
  <dimension ref="A1:U23"/>
  <sheetViews>
    <sheetView topLeftCell="A2" zoomScale="75" zoomScaleNormal="40" workbookViewId="0">
      <selection activeCell="J14" sqref="J14"/>
    </sheetView>
  </sheetViews>
  <sheetFormatPr defaultColWidth="10.5" defaultRowHeight="15.95"/>
  <cols>
    <col min="1" max="1" width="17.5" style="234" customWidth="1"/>
    <col min="2" max="2" width="38" style="234" customWidth="1"/>
    <col min="3" max="3" width="3.375" style="234" customWidth="1"/>
    <col min="4" max="4" width="26" style="234" customWidth="1"/>
    <col min="5" max="5" width="3.375" style="234" customWidth="1"/>
    <col min="6" max="6" width="26" style="234" customWidth="1"/>
    <col min="7" max="7" width="3.375" style="234" customWidth="1"/>
    <col min="8" max="8" width="26" style="234" customWidth="1"/>
    <col min="9" max="9" width="3.375" style="234" customWidth="1"/>
    <col min="10" max="10" width="39.5" style="234" customWidth="1"/>
    <col min="11" max="11" width="3" style="234" customWidth="1"/>
    <col min="12" max="12" width="36.125" style="234" customWidth="1"/>
    <col min="13" max="13" width="3" style="234" customWidth="1"/>
    <col min="14" max="14" width="39.5" style="234" customWidth="1"/>
    <col min="15" max="15" width="3" style="234" customWidth="1"/>
    <col min="16" max="16" width="39.5" style="234" customWidth="1"/>
    <col min="17" max="17" width="3" style="234" customWidth="1"/>
    <col min="18" max="18" width="39.5" style="234" customWidth="1"/>
    <col min="19" max="19" width="3" style="234" customWidth="1"/>
    <col min="20" max="20" width="39.5" style="234" customWidth="1"/>
    <col min="21" max="21" width="3" style="234" customWidth="1"/>
    <col min="22" max="16384" width="10.5" style="234"/>
  </cols>
  <sheetData>
    <row r="1" spans="1:21" ht="24.95">
      <c r="A1" s="233" t="s">
        <v>652</v>
      </c>
    </row>
    <row r="3" spans="1:21" s="39" customFormat="1" ht="90">
      <c r="A3" s="269" t="s">
        <v>653</v>
      </c>
      <c r="B3" s="56" t="s">
        <v>654</v>
      </c>
      <c r="D3" s="9" t="s">
        <v>174</v>
      </c>
      <c r="F3" s="57"/>
      <c r="H3" s="57"/>
      <c r="J3" s="48"/>
      <c r="L3" s="48"/>
      <c r="N3" s="38"/>
      <c r="P3" s="38"/>
      <c r="R3" s="38"/>
      <c r="T3" s="38"/>
    </row>
    <row r="4" spans="1:21" s="37" customFormat="1" ht="18">
      <c r="A4" s="55"/>
      <c r="B4" s="46"/>
      <c r="D4" s="46"/>
      <c r="F4" s="46"/>
      <c r="H4" s="46"/>
      <c r="J4" s="47"/>
      <c r="L4" s="39"/>
      <c r="N4" s="47"/>
    </row>
    <row r="5" spans="1:21" s="52" customFormat="1" ht="75.95">
      <c r="A5" s="50"/>
      <c r="B5" s="51" t="s">
        <v>114</v>
      </c>
      <c r="D5" s="82" t="s">
        <v>115</v>
      </c>
      <c r="E5" s="44"/>
      <c r="F5" s="82" t="s">
        <v>116</v>
      </c>
      <c r="G5" s="44"/>
      <c r="H5" s="82" t="s">
        <v>117</v>
      </c>
      <c r="J5" s="45" t="s">
        <v>118</v>
      </c>
      <c r="K5" s="44"/>
      <c r="L5" s="45" t="s">
        <v>119</v>
      </c>
      <c r="M5" s="44"/>
      <c r="N5" s="45" t="s">
        <v>120</v>
      </c>
      <c r="O5" s="44"/>
      <c r="P5" s="45" t="s">
        <v>121</v>
      </c>
      <c r="Q5" s="44"/>
      <c r="R5" s="45" t="s">
        <v>122</v>
      </c>
      <c r="S5" s="44"/>
      <c r="T5" s="45" t="s">
        <v>123</v>
      </c>
      <c r="U5" s="44"/>
    </row>
    <row r="6" spans="1:21" s="37" customFormat="1" ht="18">
      <c r="A6" s="55"/>
      <c r="B6" s="46"/>
      <c r="D6" s="46"/>
      <c r="F6" s="46"/>
      <c r="H6" s="46"/>
      <c r="J6" s="47"/>
      <c r="N6" s="47"/>
      <c r="P6" s="47"/>
      <c r="R6" s="47"/>
      <c r="T6" s="47"/>
    </row>
    <row r="7" spans="1:21" s="8" customFormat="1" ht="135.94999999999999">
      <c r="A7" s="13"/>
      <c r="B7" s="75" t="s">
        <v>655</v>
      </c>
      <c r="D7" s="9">
        <v>1</v>
      </c>
      <c r="E7" s="77"/>
      <c r="F7" s="9" t="str">
        <f>IF(D7=[2]Lists!$K$4,"&lt; Input URL to data source &gt;",IF(D7=[2]Lists!$K$5,"&lt; Reference section in EITI Report or URL &gt;",IF(D7=[2]Lists!$K$6,"&lt; Reference evidence of non-applicability &gt;","")))</f>
        <v/>
      </c>
      <c r="G7" s="37"/>
      <c r="H7" s="335" t="s">
        <v>656</v>
      </c>
      <c r="I7" s="37"/>
      <c r="J7" s="370"/>
      <c r="K7" s="37"/>
      <c r="L7" s="48"/>
      <c r="M7" s="37"/>
      <c r="N7" s="38"/>
      <c r="O7" s="37"/>
      <c r="P7" s="38"/>
      <c r="Q7" s="37"/>
      <c r="R7" s="38"/>
      <c r="S7" s="37"/>
      <c r="T7" s="38"/>
      <c r="U7" s="37"/>
    </row>
    <row r="8" spans="1:21" s="77" customFormat="1" ht="68.099999999999994">
      <c r="A8" s="76"/>
      <c r="B8" s="75" t="s">
        <v>657</v>
      </c>
      <c r="D8" s="9" t="s">
        <v>644</v>
      </c>
      <c r="F8" s="9" t="str">
        <f>IF(D8=[2]Lists!$K$4,"&lt; Input URL to data source &gt;",IF(D8=[2]Lists!$K$5,"&lt; Reference section in EITI Report or URL &gt;",IF(D8=[2]Lists!$K$6,"&lt; Reference evidence of non-applicability &gt;","")))</f>
        <v/>
      </c>
      <c r="H8" s="335" t="s">
        <v>658</v>
      </c>
      <c r="J8" s="371"/>
      <c r="K8" s="78"/>
      <c r="L8" s="48"/>
      <c r="M8" s="78"/>
      <c r="N8" s="38"/>
      <c r="O8" s="78"/>
      <c r="P8" s="38"/>
      <c r="Q8" s="78"/>
      <c r="R8" s="38"/>
      <c r="S8" s="78"/>
      <c r="T8" s="38"/>
    </row>
    <row r="9" spans="1:21" s="77" customFormat="1" ht="39" customHeight="1">
      <c r="A9" s="76"/>
      <c r="B9" s="79" t="s">
        <v>659</v>
      </c>
      <c r="D9" s="9" t="s">
        <v>644</v>
      </c>
      <c r="F9" s="9" t="str">
        <f>IF(D9=[2]Lists!$K$4,"&lt; Input URL to data source &gt;",IF(D9=[2]Lists!$K$5,"&lt; Reference section in EITI Report or URL &gt;",IF(D9=[2]Lists!$K$6,"&lt; Reference evidence of non-applicability &gt;","")))</f>
        <v/>
      </c>
      <c r="H9" s="335" t="s">
        <v>656</v>
      </c>
      <c r="J9" s="372"/>
      <c r="K9" s="78"/>
      <c r="L9" s="48"/>
      <c r="M9" s="78"/>
      <c r="N9" s="38"/>
      <c r="O9" s="78"/>
      <c r="P9" s="38"/>
      <c r="Q9" s="78"/>
      <c r="R9" s="38"/>
      <c r="S9" s="78"/>
      <c r="T9" s="38"/>
    </row>
    <row r="10" spans="1:21" s="236" customFormat="1" ht="18">
      <c r="A10" s="235"/>
      <c r="L10" s="37"/>
    </row>
    <row r="11" spans="1:21">
      <c r="L11" s="17"/>
    </row>
    <row r="12" spans="1:21">
      <c r="L12" s="17"/>
    </row>
    <row r="13" spans="1:21">
      <c r="L13" s="17"/>
    </row>
    <row r="14" spans="1:21">
      <c r="L14" s="237"/>
    </row>
    <row r="15" spans="1:21">
      <c r="L15" s="237"/>
    </row>
    <row r="16" spans="1:21">
      <c r="L16" s="237"/>
    </row>
    <row r="17" spans="12:12">
      <c r="L17" s="237"/>
    </row>
    <row r="18" spans="12:12">
      <c r="L18" s="237"/>
    </row>
    <row r="19" spans="12:12">
      <c r="L19" s="237"/>
    </row>
    <row r="20" spans="12:12">
      <c r="L20" s="237"/>
    </row>
    <row r="21" spans="12:12">
      <c r="L21" s="237"/>
    </row>
    <row r="22" spans="12:12">
      <c r="L22" s="237"/>
    </row>
    <row r="23" spans="12:12">
      <c r="L23" s="236"/>
    </row>
  </sheetData>
  <mergeCells count="1">
    <mergeCell ref="J7:J9"/>
  </mergeCells>
  <hyperlinks>
    <hyperlink ref="H7" r:id="rId1" xr:uid="{2F5B17C3-12F1-E245-B2DA-6F25428ED88E}"/>
    <hyperlink ref="H8" r:id="rId2" xr:uid="{40AEB54A-112A-4C47-9911-C359211EF1E3}"/>
  </hyperlinks>
  <pageMargins left="0.7" right="0.7" top="0.75" bottom="0.75" header="0.3" footer="0.3"/>
  <pageSetup paperSize="8" orientation="landscape" horizontalDpi="1200" verticalDpi="1200"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A7FE8-2D15-A549-ADE3-B09430692E44}">
  <sheetPr codeName="Sheet23"/>
  <dimension ref="A1:U26"/>
  <sheetViews>
    <sheetView zoomScale="75" zoomScaleNormal="26" workbookViewId="0">
      <selection activeCell="D3" sqref="D3"/>
    </sheetView>
  </sheetViews>
  <sheetFormatPr defaultColWidth="10.5" defaultRowHeight="15.95"/>
  <cols>
    <col min="1" max="1" width="22" style="234" customWidth="1"/>
    <col min="2" max="2" width="45.5" style="234" customWidth="1"/>
    <col min="3" max="3" width="3" style="234" customWidth="1"/>
    <col min="4" max="4" width="24.5" style="234" customWidth="1"/>
    <col min="5" max="5" width="3" style="234" customWidth="1"/>
    <col min="6" max="6" width="24.5" style="234" customWidth="1"/>
    <col min="7" max="7" width="3" style="234" customWidth="1"/>
    <col min="8" max="8" width="24.5" style="234" customWidth="1"/>
    <col min="9" max="9" width="3" style="234" customWidth="1"/>
    <col min="10" max="10" width="39.5" style="234" customWidth="1"/>
    <col min="11" max="11" width="3" style="234" customWidth="1"/>
    <col min="12" max="12" width="36.125" style="234" customWidth="1"/>
    <col min="13" max="13" width="3" style="234" customWidth="1"/>
    <col min="14" max="14" width="39.5" style="234" customWidth="1"/>
    <col min="15" max="15" width="3" style="234" customWidth="1"/>
    <col min="16" max="16" width="39.5" style="234" customWidth="1"/>
    <col min="17" max="17" width="3" style="234" customWidth="1"/>
    <col min="18" max="18" width="39.5" style="234" customWidth="1"/>
    <col min="19" max="19" width="3" style="234" customWidth="1"/>
    <col min="20" max="20" width="39.5" style="234" customWidth="1"/>
    <col min="21" max="21" width="3" style="234" customWidth="1"/>
    <col min="22" max="16384" width="10.5" style="234"/>
  </cols>
  <sheetData>
    <row r="1" spans="1:21" ht="24.95">
      <c r="A1" s="233" t="s">
        <v>660</v>
      </c>
    </row>
    <row r="3" spans="1:21" s="39" customFormat="1" ht="135">
      <c r="A3" s="269" t="s">
        <v>661</v>
      </c>
      <c r="B3" s="294" t="s">
        <v>662</v>
      </c>
      <c r="D3" s="9" t="s">
        <v>174</v>
      </c>
      <c r="F3" s="57"/>
      <c r="H3" s="57"/>
      <c r="J3" s="48"/>
      <c r="L3" s="48"/>
      <c r="N3" s="38"/>
      <c r="P3" s="38"/>
      <c r="R3" s="38"/>
      <c r="T3" s="38"/>
    </row>
    <row r="4" spans="1:21" s="37" customFormat="1" ht="18">
      <c r="A4" s="55"/>
      <c r="B4" s="47"/>
      <c r="D4" s="46"/>
      <c r="F4" s="46"/>
      <c r="H4" s="46"/>
      <c r="J4" s="47"/>
      <c r="L4" s="39"/>
      <c r="N4" s="47"/>
    </row>
    <row r="5" spans="1:21" s="52" customFormat="1" ht="75.95">
      <c r="A5" s="50"/>
      <c r="B5" s="308" t="s">
        <v>114</v>
      </c>
      <c r="D5" s="82" t="s">
        <v>115</v>
      </c>
      <c r="E5" s="44"/>
      <c r="F5" s="82" t="s">
        <v>116</v>
      </c>
      <c r="G5" s="44"/>
      <c r="H5" s="82" t="s">
        <v>117</v>
      </c>
      <c r="J5" s="45" t="s">
        <v>118</v>
      </c>
      <c r="K5" s="44"/>
      <c r="L5" s="45" t="s">
        <v>119</v>
      </c>
      <c r="M5" s="44"/>
      <c r="N5" s="45" t="s">
        <v>120</v>
      </c>
      <c r="O5" s="44"/>
      <c r="P5" s="45" t="s">
        <v>121</v>
      </c>
      <c r="Q5" s="44"/>
      <c r="R5" s="45" t="s">
        <v>122</v>
      </c>
      <c r="S5" s="44"/>
      <c r="T5" s="45" t="s">
        <v>123</v>
      </c>
      <c r="U5" s="44"/>
    </row>
    <row r="6" spans="1:21" s="37" customFormat="1" ht="18">
      <c r="A6" s="55"/>
      <c r="B6" s="47"/>
      <c r="D6" s="46"/>
      <c r="F6" s="46"/>
      <c r="H6" s="46"/>
      <c r="J6" s="47"/>
      <c r="N6" s="47"/>
      <c r="P6" s="47"/>
      <c r="R6" s="47"/>
      <c r="T6" s="47"/>
    </row>
    <row r="7" spans="1:21" s="8" customFormat="1" ht="60">
      <c r="A7" s="13"/>
      <c r="B7" s="309" t="s">
        <v>663</v>
      </c>
      <c r="D7" s="9" t="s">
        <v>160</v>
      </c>
      <c r="F7" s="9"/>
      <c r="G7" s="37"/>
      <c r="H7" s="9" t="s">
        <v>664</v>
      </c>
      <c r="I7" s="37"/>
      <c r="J7" s="370"/>
      <c r="K7" s="37"/>
      <c r="L7" s="48"/>
      <c r="M7" s="37"/>
      <c r="N7" s="38"/>
      <c r="O7" s="37"/>
      <c r="P7" s="38"/>
      <c r="Q7" s="37"/>
      <c r="R7" s="38"/>
      <c r="S7" s="37"/>
      <c r="T7" s="38"/>
      <c r="U7" s="37"/>
    </row>
    <row r="8" spans="1:21" s="8" customFormat="1" ht="60">
      <c r="A8" s="13"/>
      <c r="B8" s="309" t="s">
        <v>665</v>
      </c>
      <c r="D8" s="9" t="s">
        <v>160</v>
      </c>
      <c r="F8" s="9"/>
      <c r="G8" s="39"/>
      <c r="H8" s="88" t="s">
        <v>666</v>
      </c>
      <c r="I8" s="39"/>
      <c r="J8" s="371"/>
      <c r="K8" s="39"/>
      <c r="L8" s="48"/>
      <c r="M8" s="39"/>
      <c r="N8" s="38"/>
      <c r="O8" s="39"/>
      <c r="P8" s="38"/>
      <c r="Q8" s="39"/>
      <c r="R8" s="38"/>
      <c r="S8" s="39"/>
      <c r="T8" s="38"/>
      <c r="U8" s="39"/>
    </row>
    <row r="9" spans="1:21" s="8" customFormat="1" ht="75">
      <c r="A9" s="13"/>
      <c r="B9" s="309" t="s">
        <v>667</v>
      </c>
      <c r="D9" s="9" t="s">
        <v>160</v>
      </c>
      <c r="F9" s="9"/>
      <c r="G9" s="37"/>
      <c r="H9" s="9" t="s">
        <v>668</v>
      </c>
      <c r="I9" s="37"/>
      <c r="J9" s="371"/>
      <c r="K9" s="37"/>
      <c r="L9" s="48"/>
      <c r="M9" s="37"/>
      <c r="N9" s="38"/>
      <c r="O9" s="37"/>
      <c r="P9" s="38"/>
      <c r="Q9" s="37"/>
      <c r="R9" s="38"/>
      <c r="S9" s="37"/>
      <c r="T9" s="38"/>
      <c r="U9" s="37"/>
    </row>
    <row r="10" spans="1:21" s="8" customFormat="1" ht="15">
      <c r="A10" s="13"/>
      <c r="B10" s="309" t="s">
        <v>669</v>
      </c>
      <c r="D10" s="9"/>
      <c r="F10" s="9" t="str">
        <f>IF(H10=[2]Lists!$K$4,"&lt; Input URL to data source &gt;",IF(H10=[2]Lists!$K$5,"&lt; Reference section in EITI Report or URL &gt;",IF(H10=[2]Lists!$K$6,"&lt; Reference evidence of non-applicability &gt;","")))</f>
        <v/>
      </c>
      <c r="G10" s="39"/>
      <c r="H10" s="9" t="s">
        <v>670</v>
      </c>
      <c r="I10" s="39"/>
      <c r="J10" s="371"/>
      <c r="K10" s="39"/>
      <c r="L10" s="48"/>
      <c r="M10" s="39"/>
      <c r="N10" s="38"/>
      <c r="O10" s="39"/>
      <c r="P10" s="38"/>
      <c r="Q10" s="39"/>
      <c r="R10" s="38"/>
      <c r="S10" s="39"/>
      <c r="T10" s="38"/>
      <c r="U10" s="39"/>
    </row>
    <row r="11" spans="1:21" s="8" customFormat="1" ht="60">
      <c r="A11" s="13"/>
      <c r="B11" s="309" t="s">
        <v>671</v>
      </c>
      <c r="D11" s="9" t="s">
        <v>160</v>
      </c>
      <c r="F11" s="9"/>
      <c r="G11" s="37"/>
      <c r="H11" s="88" t="s">
        <v>672</v>
      </c>
      <c r="I11" s="37"/>
      <c r="J11" s="371"/>
      <c r="K11" s="37"/>
      <c r="L11" s="48"/>
      <c r="M11" s="37"/>
      <c r="N11" s="38"/>
      <c r="O11" s="37"/>
      <c r="P11" s="38"/>
      <c r="Q11" s="37"/>
      <c r="R11" s="38"/>
      <c r="S11" s="37"/>
      <c r="T11" s="38"/>
      <c r="U11" s="37"/>
    </row>
    <row r="12" spans="1:21" s="8" customFormat="1" ht="60">
      <c r="A12" s="13"/>
      <c r="B12" s="309" t="s">
        <v>673</v>
      </c>
      <c r="D12" s="9" t="s">
        <v>160</v>
      </c>
      <c r="F12" s="9"/>
      <c r="G12" s="237"/>
      <c r="H12" s="88" t="s">
        <v>672</v>
      </c>
      <c r="I12" s="237"/>
      <c r="J12" s="371"/>
      <c r="K12" s="237"/>
      <c r="L12" s="48"/>
      <c r="M12" s="237"/>
      <c r="N12" s="38"/>
      <c r="O12" s="237"/>
      <c r="P12" s="38"/>
      <c r="Q12" s="237"/>
      <c r="R12" s="38"/>
      <c r="S12" s="237"/>
      <c r="T12" s="38"/>
      <c r="U12" s="237"/>
    </row>
    <row r="13" spans="1:21" s="70" customFormat="1" ht="60">
      <c r="A13" s="69"/>
      <c r="B13" s="310" t="s">
        <v>674</v>
      </c>
      <c r="D13" s="9" t="s">
        <v>58</v>
      </c>
      <c r="F13" s="72"/>
      <c r="G13" s="243"/>
      <c r="H13" s="72" t="s">
        <v>577</v>
      </c>
      <c r="I13" s="243"/>
      <c r="J13" s="371"/>
      <c r="K13" s="243"/>
      <c r="L13" s="48"/>
      <c r="M13" s="243"/>
      <c r="N13" s="73"/>
      <c r="O13" s="243"/>
      <c r="P13" s="73"/>
      <c r="Q13" s="243"/>
      <c r="R13" s="73"/>
      <c r="S13" s="243"/>
      <c r="T13" s="73"/>
      <c r="U13" s="243"/>
    </row>
    <row r="14" spans="1:21" s="70" customFormat="1" ht="30">
      <c r="A14" s="69"/>
      <c r="B14" s="311" t="s">
        <v>675</v>
      </c>
      <c r="D14" s="9" t="s">
        <v>58</v>
      </c>
      <c r="F14" s="72"/>
      <c r="G14" s="243"/>
      <c r="H14" s="72"/>
      <c r="I14" s="243"/>
      <c r="J14" s="371"/>
      <c r="K14" s="243"/>
      <c r="L14" s="48"/>
      <c r="M14" s="243"/>
      <c r="N14" s="73"/>
      <c r="O14" s="243"/>
      <c r="P14" s="73"/>
      <c r="Q14" s="243"/>
      <c r="R14" s="73"/>
      <c r="S14" s="243"/>
      <c r="T14" s="73"/>
      <c r="U14" s="243"/>
    </row>
    <row r="15" spans="1:21" s="70" customFormat="1" ht="60">
      <c r="A15" s="69"/>
      <c r="B15" s="311" t="s">
        <v>676</v>
      </c>
      <c r="D15" s="9" t="s">
        <v>58</v>
      </c>
      <c r="F15" s="72"/>
      <c r="G15" s="243"/>
      <c r="H15" s="72"/>
      <c r="I15" s="243"/>
      <c r="J15" s="371"/>
      <c r="K15" s="243"/>
      <c r="L15" s="48"/>
      <c r="M15" s="243"/>
      <c r="N15" s="73"/>
      <c r="O15" s="243"/>
      <c r="P15" s="73"/>
      <c r="Q15" s="243"/>
      <c r="R15" s="73"/>
      <c r="S15" s="243"/>
      <c r="T15" s="73"/>
      <c r="U15" s="243"/>
    </row>
    <row r="16" spans="1:21" s="70" customFormat="1" ht="90">
      <c r="A16" s="69"/>
      <c r="B16" s="311" t="s">
        <v>677</v>
      </c>
      <c r="D16" s="9" t="s">
        <v>58</v>
      </c>
      <c r="F16" s="72"/>
      <c r="G16" s="243"/>
      <c r="H16" s="72"/>
      <c r="I16" s="243"/>
      <c r="J16" s="371"/>
      <c r="K16" s="243"/>
      <c r="L16" s="48"/>
      <c r="M16" s="243"/>
      <c r="N16" s="73"/>
      <c r="O16" s="243"/>
      <c r="P16" s="73"/>
      <c r="Q16" s="243"/>
      <c r="R16" s="73"/>
      <c r="S16" s="243"/>
      <c r="T16" s="73"/>
      <c r="U16" s="243"/>
    </row>
    <row r="17" spans="1:21" s="70" customFormat="1" ht="45">
      <c r="A17" s="69"/>
      <c r="B17" s="311" t="s">
        <v>678</v>
      </c>
      <c r="D17" s="9" t="s">
        <v>58</v>
      </c>
      <c r="F17" s="72"/>
      <c r="G17" s="243"/>
      <c r="H17" s="72"/>
      <c r="I17" s="243"/>
      <c r="J17" s="371"/>
      <c r="K17" s="243"/>
      <c r="L17" s="48"/>
      <c r="M17" s="243"/>
      <c r="N17" s="73"/>
      <c r="O17" s="243"/>
      <c r="P17" s="73"/>
      <c r="Q17" s="243"/>
      <c r="R17" s="73"/>
      <c r="S17" s="243"/>
      <c r="T17" s="73"/>
      <c r="U17" s="243"/>
    </row>
    <row r="18" spans="1:21" s="70" customFormat="1" ht="75">
      <c r="A18" s="69"/>
      <c r="B18" s="311" t="s">
        <v>679</v>
      </c>
      <c r="D18" s="9" t="s">
        <v>58</v>
      </c>
      <c r="F18" s="72"/>
      <c r="G18" s="243"/>
      <c r="H18" s="72"/>
      <c r="I18" s="243"/>
      <c r="J18" s="371"/>
      <c r="K18" s="243"/>
      <c r="L18" s="48"/>
      <c r="M18" s="243"/>
      <c r="N18" s="73"/>
      <c r="O18" s="243"/>
      <c r="P18" s="73"/>
      <c r="Q18" s="243"/>
      <c r="R18" s="73"/>
      <c r="S18" s="243"/>
      <c r="T18" s="73"/>
      <c r="U18" s="243"/>
    </row>
    <row r="19" spans="1:21" s="70" customFormat="1" ht="75">
      <c r="A19" s="69"/>
      <c r="B19" s="311" t="s">
        <v>680</v>
      </c>
      <c r="D19" s="9" t="s">
        <v>58</v>
      </c>
      <c r="F19" s="72"/>
      <c r="G19" s="243"/>
      <c r="H19" s="72"/>
      <c r="I19" s="243"/>
      <c r="J19" s="371"/>
      <c r="K19" s="243"/>
      <c r="L19" s="48"/>
      <c r="M19" s="243"/>
      <c r="N19" s="73"/>
      <c r="O19" s="243"/>
      <c r="P19" s="73"/>
      <c r="Q19" s="243"/>
      <c r="R19" s="73"/>
      <c r="S19" s="243"/>
      <c r="T19" s="73"/>
      <c r="U19" s="243"/>
    </row>
    <row r="20" spans="1:21" s="70" customFormat="1" ht="30">
      <c r="A20" s="69"/>
      <c r="B20" s="311" t="s">
        <v>681</v>
      </c>
      <c r="D20" s="9" t="s">
        <v>58</v>
      </c>
      <c r="F20" s="72"/>
      <c r="G20" s="243"/>
      <c r="H20" s="72"/>
      <c r="I20" s="243"/>
      <c r="J20" s="371"/>
      <c r="K20" s="243"/>
      <c r="L20" s="48"/>
      <c r="M20" s="243"/>
      <c r="N20" s="73"/>
      <c r="O20" s="243"/>
      <c r="P20" s="73"/>
      <c r="Q20" s="243"/>
      <c r="R20" s="73"/>
      <c r="S20" s="243"/>
      <c r="T20" s="73"/>
      <c r="U20" s="243"/>
    </row>
    <row r="21" spans="1:21" s="70" customFormat="1" ht="75">
      <c r="A21" s="69"/>
      <c r="B21" s="310" t="s">
        <v>682</v>
      </c>
      <c r="D21" s="9" t="s">
        <v>683</v>
      </c>
      <c r="F21" s="72"/>
      <c r="G21" s="243"/>
      <c r="H21" s="72"/>
      <c r="I21" s="243"/>
      <c r="J21" s="371"/>
      <c r="K21" s="243"/>
      <c r="L21" s="48"/>
      <c r="M21" s="243"/>
      <c r="N21" s="73"/>
      <c r="O21" s="243"/>
      <c r="P21" s="73"/>
      <c r="Q21" s="243"/>
      <c r="R21" s="73"/>
      <c r="S21" s="243"/>
      <c r="T21" s="73"/>
      <c r="U21" s="243"/>
    </row>
    <row r="22" spans="1:21" s="70" customFormat="1" ht="45">
      <c r="A22" s="69"/>
      <c r="B22" s="311" t="s">
        <v>684</v>
      </c>
      <c r="D22" s="9" t="s">
        <v>580</v>
      </c>
      <c r="F22" s="72"/>
      <c r="G22" s="243"/>
      <c r="H22" s="72"/>
      <c r="I22" s="243"/>
      <c r="J22" s="371"/>
      <c r="K22" s="243"/>
      <c r="L22" s="48"/>
      <c r="M22" s="243"/>
      <c r="N22" s="73"/>
      <c r="O22" s="243"/>
      <c r="P22" s="73"/>
      <c r="Q22" s="243"/>
      <c r="R22" s="73"/>
      <c r="S22" s="243"/>
      <c r="T22" s="73"/>
      <c r="U22" s="243"/>
    </row>
    <row r="23" spans="1:21" s="70" customFormat="1" ht="30">
      <c r="A23" s="69"/>
      <c r="B23" s="311" t="s">
        <v>685</v>
      </c>
      <c r="D23" s="9" t="s">
        <v>580</v>
      </c>
      <c r="F23" s="72"/>
      <c r="G23" s="243"/>
      <c r="H23" s="72"/>
      <c r="I23" s="243"/>
      <c r="J23" s="371"/>
      <c r="K23" s="243"/>
      <c r="L23" s="48"/>
      <c r="M23" s="243"/>
      <c r="N23" s="73"/>
      <c r="O23" s="243"/>
      <c r="P23" s="73"/>
      <c r="Q23" s="243"/>
      <c r="R23" s="73"/>
      <c r="S23" s="243"/>
      <c r="T23" s="73"/>
      <c r="U23" s="243"/>
    </row>
    <row r="24" spans="1:21" s="70" customFormat="1" ht="45">
      <c r="A24" s="69"/>
      <c r="B24" s="311" t="s">
        <v>686</v>
      </c>
      <c r="D24" s="9" t="s">
        <v>580</v>
      </c>
      <c r="F24" s="72"/>
      <c r="G24" s="243"/>
      <c r="H24" s="72"/>
      <c r="I24" s="243"/>
      <c r="J24" s="371"/>
      <c r="K24" s="243"/>
      <c r="L24" s="48"/>
      <c r="M24" s="243"/>
      <c r="N24" s="73"/>
      <c r="O24" s="243"/>
      <c r="P24" s="73"/>
      <c r="Q24" s="243"/>
      <c r="R24" s="73"/>
      <c r="S24" s="243"/>
      <c r="T24" s="73"/>
      <c r="U24" s="243"/>
    </row>
    <row r="25" spans="1:21" s="70" customFormat="1" ht="30">
      <c r="A25" s="69"/>
      <c r="B25" s="311" t="s">
        <v>687</v>
      </c>
      <c r="D25" s="9" t="s">
        <v>580</v>
      </c>
      <c r="F25" s="72"/>
      <c r="G25" s="243"/>
      <c r="H25" s="72"/>
      <c r="I25" s="243"/>
      <c r="J25" s="372"/>
      <c r="K25" s="243"/>
      <c r="L25" s="48"/>
      <c r="M25" s="243"/>
      <c r="N25" s="73"/>
      <c r="O25" s="243"/>
      <c r="P25" s="73"/>
      <c r="Q25" s="243"/>
      <c r="R25" s="73"/>
      <c r="S25" s="243"/>
      <c r="T25" s="73"/>
      <c r="U25" s="243"/>
    </row>
    <row r="26" spans="1:21" s="236" customFormat="1">
      <c r="A26" s="235"/>
      <c r="B26" s="307"/>
    </row>
  </sheetData>
  <mergeCells count="1">
    <mergeCell ref="J7:J25"/>
  </mergeCells>
  <pageMargins left="0.7" right="0.7" top="0.75" bottom="0.75" header="0.3" footer="0.3"/>
  <pageSetup paperSize="8" orientation="landscape"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B907A-FC08-B84C-958C-237D01DAB50B}">
  <sheetPr codeName="Sheet24"/>
  <dimension ref="A1:U15"/>
  <sheetViews>
    <sheetView zoomScale="75" zoomScaleNormal="34" workbookViewId="0">
      <selection activeCell="B17" sqref="B17"/>
    </sheetView>
  </sheetViews>
  <sheetFormatPr defaultColWidth="10.5" defaultRowHeight="15.95"/>
  <cols>
    <col min="1" max="1" width="16" style="234" customWidth="1"/>
    <col min="2" max="2" width="46.375" style="234" customWidth="1"/>
    <col min="3" max="3" width="3.375" style="234" customWidth="1"/>
    <col min="4" max="4" width="25.875" style="234" customWidth="1"/>
    <col min="5" max="5" width="3.375" style="234" customWidth="1"/>
    <col min="6" max="6" width="25.875" style="234" customWidth="1"/>
    <col min="7" max="7" width="3.375" style="234" customWidth="1"/>
    <col min="8" max="8" width="25.875" style="234" customWidth="1"/>
    <col min="9" max="9" width="3.375" style="234" customWidth="1"/>
    <col min="10" max="10" width="39.5" style="234" customWidth="1"/>
    <col min="11" max="11" width="3" style="234" customWidth="1"/>
    <col min="12" max="12" width="36.125" style="234" customWidth="1"/>
    <col min="13" max="13" width="3" style="234" customWidth="1"/>
    <col min="14" max="14" width="39.5" style="234" customWidth="1"/>
    <col min="15" max="15" width="3" style="234" customWidth="1"/>
    <col min="16" max="16" width="39.5" style="234" customWidth="1"/>
    <col min="17" max="17" width="3" style="234" customWidth="1"/>
    <col min="18" max="18" width="39.5" style="234" customWidth="1"/>
    <col min="19" max="19" width="3" style="234" customWidth="1"/>
    <col min="20" max="20" width="39.5" style="234" customWidth="1"/>
    <col min="21" max="21" width="3" style="234" customWidth="1"/>
    <col min="22" max="16384" width="10.5" style="234"/>
  </cols>
  <sheetData>
    <row r="1" spans="1:21" ht="24.95">
      <c r="A1" s="233" t="s">
        <v>688</v>
      </c>
    </row>
    <row r="3" spans="1:21" s="39" customFormat="1" ht="75">
      <c r="A3" s="269" t="s">
        <v>689</v>
      </c>
      <c r="B3" s="56" t="s">
        <v>690</v>
      </c>
      <c r="D3" s="9" t="s">
        <v>691</v>
      </c>
      <c r="F3" s="57"/>
      <c r="H3" s="57"/>
      <c r="J3" s="48"/>
      <c r="L3" s="48"/>
      <c r="N3" s="38"/>
      <c r="P3" s="38"/>
      <c r="R3" s="38"/>
      <c r="T3" s="38"/>
    </row>
    <row r="4" spans="1:21" s="37" customFormat="1" ht="18">
      <c r="A4" s="55"/>
      <c r="B4" s="46"/>
      <c r="D4" s="46"/>
      <c r="F4" s="46"/>
      <c r="H4" s="46"/>
      <c r="J4" s="47"/>
      <c r="L4" s="39"/>
      <c r="N4" s="47"/>
    </row>
    <row r="5" spans="1:21" s="52" customFormat="1" ht="75.95">
      <c r="A5" s="50"/>
      <c r="B5" s="51" t="s">
        <v>114</v>
      </c>
      <c r="D5" s="82" t="s">
        <v>115</v>
      </c>
      <c r="E5" s="44"/>
      <c r="F5" s="82" t="s">
        <v>116</v>
      </c>
      <c r="G5" s="44"/>
      <c r="H5" s="82" t="s">
        <v>117</v>
      </c>
      <c r="J5" s="45" t="s">
        <v>118</v>
      </c>
      <c r="K5" s="44"/>
      <c r="L5" s="45" t="s">
        <v>119</v>
      </c>
      <c r="M5" s="44"/>
      <c r="N5" s="45" t="s">
        <v>120</v>
      </c>
      <c r="O5" s="44"/>
      <c r="P5" s="45" t="s">
        <v>121</v>
      </c>
      <c r="Q5" s="44"/>
      <c r="R5" s="45" t="s">
        <v>122</v>
      </c>
      <c r="S5" s="44"/>
      <c r="T5" s="45" t="s">
        <v>123</v>
      </c>
      <c r="U5" s="44"/>
    </row>
    <row r="6" spans="1:21" s="37" customFormat="1" ht="18">
      <c r="A6" s="55"/>
      <c r="B6" s="46"/>
      <c r="D6" s="46"/>
      <c r="F6" s="46"/>
      <c r="H6" s="46"/>
      <c r="J6" s="47"/>
      <c r="N6" s="47"/>
      <c r="P6" s="47"/>
      <c r="R6" s="47"/>
      <c r="T6" s="47"/>
    </row>
    <row r="7" spans="1:21" s="8" customFormat="1" ht="60">
      <c r="A7" s="13"/>
      <c r="B7" s="53" t="s">
        <v>692</v>
      </c>
      <c r="D7" s="9" t="s">
        <v>276</v>
      </c>
      <c r="F7" s="335" t="s">
        <v>693</v>
      </c>
      <c r="G7" s="37"/>
      <c r="H7" s="9" t="str">
        <f>IF(F7=[2]Lists!$K$4,"&lt; Input URL to data source &gt;",IF(F7=[2]Lists!$K$5,"&lt; Reference section in EITI Report or URL &gt;",IF(F7=[2]Lists!$K$6,"&lt; Reference evidence of non-applicability &gt;","")))</f>
        <v/>
      </c>
      <c r="I7" s="37"/>
      <c r="J7" s="370"/>
      <c r="K7" s="37"/>
      <c r="L7" s="48"/>
      <c r="M7" s="37"/>
      <c r="N7" s="38"/>
      <c r="O7" s="37"/>
      <c r="P7" s="38"/>
      <c r="Q7" s="37"/>
      <c r="R7" s="38"/>
      <c r="S7" s="37"/>
      <c r="T7" s="38"/>
      <c r="U7" s="37"/>
    </row>
    <row r="8" spans="1:21" s="8" customFormat="1" ht="45">
      <c r="A8" s="13"/>
      <c r="B8" s="59" t="s">
        <v>694</v>
      </c>
      <c r="D8" s="9" t="s">
        <v>580</v>
      </c>
      <c r="F8" s="9"/>
      <c r="G8" s="37"/>
      <c r="H8" s="9" t="s">
        <v>695</v>
      </c>
      <c r="I8" s="37"/>
      <c r="J8" s="371"/>
      <c r="K8" s="37"/>
      <c r="L8" s="48"/>
      <c r="M8" s="37"/>
      <c r="N8" s="38"/>
      <c r="O8" s="37"/>
      <c r="P8" s="38"/>
      <c r="Q8" s="37"/>
      <c r="R8" s="38"/>
      <c r="S8" s="37"/>
      <c r="T8" s="38"/>
      <c r="U8" s="37"/>
    </row>
    <row r="9" spans="1:21" s="8" customFormat="1" ht="30">
      <c r="A9" s="13"/>
      <c r="B9" s="59" t="s">
        <v>696</v>
      </c>
      <c r="D9" s="9" t="s">
        <v>196</v>
      </c>
      <c r="F9" s="64"/>
      <c r="G9" s="39"/>
      <c r="H9" s="64"/>
      <c r="I9" s="39"/>
      <c r="J9" s="371"/>
      <c r="K9" s="39"/>
      <c r="L9" s="48"/>
      <c r="M9" s="39"/>
      <c r="N9" s="38"/>
      <c r="O9" s="39"/>
      <c r="P9" s="38"/>
      <c r="Q9" s="39"/>
      <c r="R9" s="38"/>
      <c r="S9" s="39"/>
      <c r="T9" s="38"/>
      <c r="U9" s="39"/>
    </row>
    <row r="10" spans="1:21" s="8" customFormat="1" ht="45">
      <c r="A10" s="13"/>
      <c r="B10" s="59" t="s">
        <v>697</v>
      </c>
      <c r="D10" s="9" t="s">
        <v>196</v>
      </c>
      <c r="F10" s="9"/>
      <c r="G10" s="37"/>
      <c r="H10" s="9"/>
      <c r="I10" s="37"/>
      <c r="J10" s="371"/>
      <c r="K10" s="37"/>
      <c r="L10" s="48"/>
      <c r="M10" s="37"/>
      <c r="N10" s="38"/>
      <c r="O10" s="37"/>
      <c r="P10" s="38"/>
      <c r="Q10" s="37"/>
      <c r="R10" s="38"/>
      <c r="S10" s="37"/>
      <c r="T10" s="38"/>
      <c r="U10" s="37"/>
    </row>
    <row r="11" spans="1:21" s="8" customFormat="1" ht="60">
      <c r="A11" s="13"/>
      <c r="B11" s="59" t="s">
        <v>698</v>
      </c>
      <c r="D11" s="9" t="s">
        <v>196</v>
      </c>
      <c r="F11" s="9"/>
      <c r="G11" s="37"/>
      <c r="H11" s="9"/>
      <c r="I11" s="37"/>
      <c r="J11" s="371"/>
      <c r="K11" s="37"/>
      <c r="L11" s="48"/>
      <c r="M11" s="37"/>
      <c r="N11" s="38"/>
      <c r="O11" s="37"/>
      <c r="P11" s="38"/>
      <c r="Q11" s="37"/>
      <c r="R11" s="38"/>
      <c r="S11" s="37"/>
      <c r="T11" s="38"/>
      <c r="U11" s="37"/>
    </row>
    <row r="12" spans="1:21" s="8" customFormat="1" ht="75">
      <c r="A12" s="13"/>
      <c r="B12" s="59" t="s">
        <v>699</v>
      </c>
      <c r="D12" s="9" t="s">
        <v>196</v>
      </c>
      <c r="F12" s="9"/>
      <c r="G12" s="37"/>
      <c r="H12" s="9"/>
      <c r="I12" s="37"/>
      <c r="J12" s="371"/>
      <c r="K12" s="37"/>
      <c r="L12" s="48"/>
      <c r="M12" s="37"/>
      <c r="N12" s="38"/>
      <c r="O12" s="37"/>
      <c r="P12" s="38"/>
      <c r="Q12" s="37"/>
      <c r="R12" s="38"/>
      <c r="S12" s="37"/>
      <c r="T12" s="38"/>
      <c r="U12" s="37"/>
    </row>
    <row r="13" spans="1:21" s="8" customFormat="1" ht="75">
      <c r="A13" s="13"/>
      <c r="B13" s="59" t="s">
        <v>700</v>
      </c>
      <c r="D13" s="9" t="s">
        <v>196</v>
      </c>
      <c r="F13" s="9"/>
      <c r="G13" s="37"/>
      <c r="H13" s="9"/>
      <c r="I13" s="37"/>
      <c r="J13" s="371"/>
      <c r="K13" s="37"/>
      <c r="L13" s="48"/>
      <c r="M13" s="37"/>
      <c r="N13" s="38"/>
      <c r="O13" s="37"/>
      <c r="P13" s="38"/>
      <c r="Q13" s="37"/>
      <c r="R13" s="38"/>
      <c r="S13" s="37"/>
      <c r="T13" s="38"/>
      <c r="U13" s="37"/>
    </row>
    <row r="14" spans="1:21" s="8" customFormat="1" ht="45">
      <c r="A14" s="13"/>
      <c r="B14" s="53" t="s">
        <v>701</v>
      </c>
      <c r="D14" s="9" t="s">
        <v>276</v>
      </c>
      <c r="F14" s="9" t="s">
        <v>310</v>
      </c>
      <c r="G14" s="37"/>
      <c r="H14" s="9" t="str">
        <f>IF(F14=[2]Lists!$K$4,"&lt; Input URL to data source &gt;",IF(F14=[2]Lists!$K$5,"&lt; Reference section in EITI Report or URL &gt;",IF(F14=[2]Lists!$K$6,"&lt; Reference evidence of non-applicability &gt;","")))</f>
        <v/>
      </c>
      <c r="I14" s="37"/>
      <c r="J14" s="372"/>
      <c r="K14" s="37"/>
      <c r="L14" s="48"/>
      <c r="M14" s="37"/>
      <c r="N14" s="38"/>
      <c r="O14" s="37"/>
      <c r="P14" s="38"/>
      <c r="Q14" s="37"/>
      <c r="R14" s="38"/>
      <c r="S14" s="37"/>
      <c r="T14" s="38"/>
      <c r="U14" s="37"/>
    </row>
    <row r="15" spans="1:21" s="236" customFormat="1">
      <c r="A15" s="235"/>
    </row>
  </sheetData>
  <mergeCells count="1">
    <mergeCell ref="J7:J14"/>
  </mergeCells>
  <hyperlinks>
    <hyperlink ref="F7" r:id="rId1" xr:uid="{82D089E4-3FFA-1244-9D74-692A135F22FB}"/>
  </hyperlinks>
  <pageMargins left="0.7" right="0.7" top="0.75" bottom="0.75" header="0.3" footer="0.3"/>
  <pageSetup paperSize="8" orientation="landscape" horizontalDpi="1200" verticalDpi="1200" r:id="rId2"/>
  <headerFooter>
    <oddHeader>&amp;C&amp;G</oddHeader>
  </headerFooter>
  <legacyDrawingHF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34223-E71A-8C42-884A-40C9768716A0}">
  <sheetPr codeName="Sheet25"/>
  <dimension ref="A1:V22"/>
  <sheetViews>
    <sheetView zoomScale="75" zoomScaleNormal="26" workbookViewId="0">
      <selection activeCell="H23" sqref="H23"/>
    </sheetView>
  </sheetViews>
  <sheetFormatPr defaultColWidth="10.5" defaultRowHeight="15.95"/>
  <cols>
    <col min="1" max="1" width="18.375" style="239" customWidth="1"/>
    <col min="2" max="2" width="37.875" style="234" customWidth="1"/>
    <col min="3" max="3" width="3" style="234" customWidth="1"/>
    <col min="4" max="4" width="27" style="234" customWidth="1"/>
    <col min="5" max="5" width="3" style="234" customWidth="1"/>
    <col min="6" max="6" width="27" style="234" customWidth="1"/>
    <col min="7" max="7" width="3" style="234" customWidth="1"/>
    <col min="8" max="8" width="27" style="234" customWidth="1"/>
    <col min="9" max="9" width="3" style="234" customWidth="1"/>
    <col min="10" max="10" width="39.5" style="234" customWidth="1"/>
    <col min="11" max="11" width="3" style="234" customWidth="1"/>
    <col min="12" max="12" width="36.125" style="234" customWidth="1"/>
    <col min="13" max="13" width="3" style="234" customWidth="1"/>
    <col min="14" max="14" width="39.5" style="234" customWidth="1"/>
    <col min="15" max="15" width="3" style="234" customWidth="1"/>
    <col min="16" max="16" width="39.5" style="234" customWidth="1"/>
    <col min="17" max="17" width="3" style="234" customWidth="1"/>
    <col min="18" max="18" width="39.5" style="234" customWidth="1"/>
    <col min="19" max="19" width="3" style="234" customWidth="1"/>
    <col min="20" max="20" width="39.5" style="234" customWidth="1"/>
    <col min="21" max="21" width="3" style="234" customWidth="1"/>
    <col min="22" max="16384" width="10.5" style="234"/>
  </cols>
  <sheetData>
    <row r="1" spans="1:21" ht="24.95">
      <c r="A1" s="233" t="s">
        <v>702</v>
      </c>
    </row>
    <row r="3" spans="1:21" s="39" customFormat="1" ht="90">
      <c r="A3" s="269" t="s">
        <v>703</v>
      </c>
      <c r="B3" s="56" t="s">
        <v>704</v>
      </c>
      <c r="D3" s="9" t="s">
        <v>691</v>
      </c>
      <c r="F3" s="57"/>
      <c r="H3" s="57"/>
      <c r="J3" s="48"/>
      <c r="L3" s="48"/>
      <c r="N3" s="38"/>
      <c r="P3" s="38"/>
      <c r="R3" s="38"/>
      <c r="T3" s="38"/>
    </row>
    <row r="4" spans="1:21" s="37" customFormat="1" ht="18">
      <c r="A4" s="67"/>
      <c r="B4" s="46"/>
      <c r="D4" s="46"/>
      <c r="F4" s="46"/>
      <c r="H4" s="46"/>
      <c r="J4" s="47"/>
      <c r="L4" s="39"/>
      <c r="N4" s="47"/>
    </row>
    <row r="5" spans="1:21" s="52" customFormat="1" ht="75.95">
      <c r="A5" s="66"/>
      <c r="B5" s="51" t="s">
        <v>114</v>
      </c>
      <c r="D5" s="82" t="s">
        <v>115</v>
      </c>
      <c r="E5" s="44"/>
      <c r="F5" s="82" t="s">
        <v>116</v>
      </c>
      <c r="G5" s="44"/>
      <c r="H5" s="82" t="s">
        <v>117</v>
      </c>
      <c r="J5" s="45" t="s">
        <v>118</v>
      </c>
      <c r="K5" s="44"/>
      <c r="L5" s="45" t="s">
        <v>119</v>
      </c>
      <c r="M5" s="44"/>
      <c r="N5" s="45" t="s">
        <v>120</v>
      </c>
      <c r="O5" s="44"/>
      <c r="P5" s="45" t="s">
        <v>121</v>
      </c>
      <c r="Q5" s="44"/>
      <c r="R5" s="45" t="s">
        <v>122</v>
      </c>
      <c r="S5" s="44"/>
      <c r="T5" s="45" t="s">
        <v>123</v>
      </c>
      <c r="U5" s="44"/>
    </row>
    <row r="6" spans="1:21" s="37" customFormat="1" ht="18">
      <c r="A6" s="67"/>
      <c r="B6" s="46"/>
      <c r="D6" s="46"/>
      <c r="F6" s="46"/>
      <c r="H6" s="46"/>
      <c r="J6" s="47"/>
      <c r="N6" s="47"/>
      <c r="P6" s="47"/>
      <c r="R6" s="47"/>
      <c r="T6" s="47"/>
    </row>
    <row r="7" spans="1:21" s="39" customFormat="1" ht="30">
      <c r="A7" s="269" t="s">
        <v>151</v>
      </c>
      <c r="B7" s="56" t="s">
        <v>705</v>
      </c>
      <c r="D7" s="9" t="s">
        <v>239</v>
      </c>
      <c r="F7" s="57"/>
      <c r="H7" s="57"/>
      <c r="J7" s="48"/>
      <c r="L7" s="48"/>
      <c r="N7" s="38"/>
      <c r="P7" s="38"/>
      <c r="R7" s="38"/>
      <c r="T7" s="38"/>
    </row>
    <row r="8" spans="1:21" s="37" customFormat="1" ht="18">
      <c r="A8" s="67"/>
      <c r="B8" s="46"/>
      <c r="D8" s="46"/>
      <c r="F8" s="46"/>
      <c r="H8" s="46"/>
      <c r="J8" s="47"/>
      <c r="N8" s="47"/>
      <c r="P8" s="47"/>
      <c r="R8" s="47"/>
      <c r="T8" s="47"/>
    </row>
    <row r="9" spans="1:21" s="8" customFormat="1" ht="60">
      <c r="A9" s="368" t="s">
        <v>706</v>
      </c>
      <c r="B9" s="53" t="s">
        <v>707</v>
      </c>
      <c r="D9" s="9" t="s">
        <v>276</v>
      </c>
      <c r="F9" s="9" t="s">
        <v>708</v>
      </c>
      <c r="G9" s="37"/>
      <c r="H9" s="88" t="s">
        <v>709</v>
      </c>
      <c r="I9" s="37"/>
      <c r="J9" s="370"/>
      <c r="K9" s="37"/>
      <c r="L9" s="48"/>
      <c r="M9" s="37"/>
      <c r="N9" s="38"/>
      <c r="O9" s="37"/>
      <c r="P9" s="38"/>
      <c r="Q9" s="37"/>
      <c r="R9" s="38"/>
      <c r="S9" s="37"/>
      <c r="T9" s="38"/>
      <c r="U9" s="37"/>
    </row>
    <row r="10" spans="1:21" s="8" customFormat="1" ht="60">
      <c r="A10" s="381"/>
      <c r="B10" s="59" t="s">
        <v>710</v>
      </c>
      <c r="D10" s="9" t="s">
        <v>58</v>
      </c>
      <c r="F10" s="9"/>
      <c r="G10" s="37"/>
      <c r="H10" s="88" t="s">
        <v>709</v>
      </c>
      <c r="I10" s="37"/>
      <c r="J10" s="371"/>
      <c r="K10" s="37"/>
      <c r="L10" s="48"/>
      <c r="M10" s="37"/>
      <c r="N10" s="38"/>
      <c r="O10" s="37"/>
      <c r="P10" s="38"/>
      <c r="Q10" s="37"/>
      <c r="R10" s="38"/>
      <c r="S10" s="37"/>
      <c r="T10" s="38"/>
      <c r="U10" s="37"/>
    </row>
    <row r="11" spans="1:21" s="8" customFormat="1" ht="90">
      <c r="A11" s="381"/>
      <c r="B11" s="59" t="s">
        <v>711</v>
      </c>
      <c r="D11" s="9" t="s">
        <v>58</v>
      </c>
      <c r="F11" s="9"/>
      <c r="G11" s="39"/>
      <c r="H11" s="88" t="s">
        <v>712</v>
      </c>
      <c r="I11" s="39"/>
      <c r="J11" s="371"/>
      <c r="K11" s="39"/>
      <c r="L11" s="48"/>
      <c r="M11" s="39"/>
      <c r="N11" s="38"/>
      <c r="O11" s="39"/>
      <c r="P11" s="38"/>
      <c r="Q11" s="39"/>
      <c r="R11" s="38"/>
      <c r="S11" s="39"/>
      <c r="T11" s="38"/>
      <c r="U11" s="39"/>
    </row>
    <row r="12" spans="1:21" s="8" customFormat="1" ht="90">
      <c r="A12" s="381"/>
      <c r="B12" s="59" t="s">
        <v>713</v>
      </c>
      <c r="D12" s="9" t="s">
        <v>714</v>
      </c>
      <c r="F12" s="9"/>
      <c r="G12" s="39"/>
      <c r="H12" s="88" t="s">
        <v>712</v>
      </c>
      <c r="I12" s="39"/>
      <c r="J12" s="371"/>
      <c r="K12" s="39"/>
      <c r="L12" s="48"/>
      <c r="M12" s="39"/>
      <c r="N12" s="38"/>
      <c r="O12" s="39"/>
      <c r="P12" s="38"/>
      <c r="Q12" s="39"/>
      <c r="R12" s="38"/>
      <c r="S12" s="39"/>
      <c r="T12" s="38"/>
      <c r="U12" s="39"/>
    </row>
    <row r="13" spans="1:21" s="8" customFormat="1">
      <c r="A13" s="241"/>
      <c r="B13" s="59"/>
      <c r="D13" s="26"/>
      <c r="F13" s="26"/>
      <c r="G13" s="39"/>
      <c r="H13" s="26"/>
      <c r="I13" s="39"/>
      <c r="K13" s="39"/>
      <c r="L13" s="17"/>
      <c r="M13" s="39"/>
      <c r="O13" s="39"/>
      <c r="Q13" s="39"/>
      <c r="S13" s="39"/>
      <c r="U13" s="39"/>
    </row>
    <row r="14" spans="1:21" s="8" customFormat="1" ht="30">
      <c r="A14" s="368" t="s">
        <v>715</v>
      </c>
      <c r="B14" s="53" t="s">
        <v>707</v>
      </c>
      <c r="D14" s="9" t="s">
        <v>144</v>
      </c>
      <c r="F14" s="9" t="str">
        <f>IF(D14=[2]Lists!$K$4,"&lt; Input URL to data source &gt;",IF(D14=[2]Lists!$K$5,"&lt; Reference section in EITI Report or URL &gt;",IF(D14=[2]Lists!$K$6,"&lt; Reference evidence of non-applicability &gt;","")))</f>
        <v/>
      </c>
      <c r="G14" s="37"/>
      <c r="H14" s="9" t="str">
        <f>IF(F14=[2]Lists!$K$4,"&lt; Input URL to data source &gt;",IF(F14=[2]Lists!$K$5,"&lt; Reference section in EITI Report or URL &gt;",IF(F14=[2]Lists!$K$6,"&lt; Reference evidence of non-applicability &gt;","")))</f>
        <v/>
      </c>
      <c r="I14" s="37"/>
      <c r="J14" s="370"/>
      <c r="K14" s="37"/>
      <c r="L14" s="48"/>
      <c r="M14" s="37"/>
      <c r="N14" s="38"/>
      <c r="O14" s="37"/>
      <c r="P14" s="38"/>
      <c r="Q14" s="37"/>
      <c r="R14" s="38"/>
      <c r="S14" s="37"/>
      <c r="T14" s="38"/>
      <c r="U14" s="37"/>
    </row>
    <row r="15" spans="1:21" s="8" customFormat="1" ht="30">
      <c r="A15" s="381"/>
      <c r="B15" s="59" t="s">
        <v>710</v>
      </c>
      <c r="D15" s="9" t="s">
        <v>580</v>
      </c>
      <c r="F15" s="9"/>
      <c r="G15" s="37"/>
      <c r="H15" s="9"/>
      <c r="I15" s="37"/>
      <c r="J15" s="371"/>
      <c r="K15" s="37"/>
      <c r="L15" s="48"/>
      <c r="M15" s="37"/>
      <c r="N15" s="38"/>
      <c r="O15" s="37"/>
      <c r="P15" s="38"/>
      <c r="Q15" s="37"/>
      <c r="R15" s="38"/>
      <c r="S15" s="37"/>
      <c r="T15" s="38"/>
      <c r="U15" s="37"/>
    </row>
    <row r="16" spans="1:21" s="8" customFormat="1" ht="75">
      <c r="A16" s="381"/>
      <c r="B16" s="59" t="s">
        <v>711</v>
      </c>
      <c r="D16" s="9" t="s">
        <v>580</v>
      </c>
      <c r="F16" s="9"/>
      <c r="G16" s="39"/>
      <c r="H16" s="9"/>
      <c r="I16" s="39"/>
      <c r="J16" s="371"/>
      <c r="K16" s="39"/>
      <c r="L16" s="48"/>
      <c r="M16" s="39"/>
      <c r="N16" s="38"/>
      <c r="O16" s="39"/>
      <c r="P16" s="38"/>
      <c r="Q16" s="39"/>
      <c r="R16" s="38"/>
      <c r="S16" s="39"/>
      <c r="T16" s="38"/>
      <c r="U16" s="39"/>
    </row>
    <row r="17" spans="1:22" s="8" customFormat="1" ht="60">
      <c r="A17" s="381"/>
      <c r="B17" s="59" t="s">
        <v>713</v>
      </c>
      <c r="D17" s="9" t="s">
        <v>580</v>
      </c>
      <c r="F17" s="9"/>
      <c r="G17" s="39"/>
      <c r="H17" s="9"/>
      <c r="I17" s="39"/>
      <c r="J17" s="371"/>
      <c r="K17" s="39"/>
      <c r="L17" s="48"/>
      <c r="M17" s="39"/>
      <c r="N17" s="38"/>
      <c r="O17" s="39"/>
      <c r="P17" s="38"/>
      <c r="Q17" s="39"/>
      <c r="R17" s="38"/>
      <c r="S17" s="39"/>
      <c r="T17" s="38"/>
      <c r="U17" s="39"/>
    </row>
    <row r="18" spans="1:22" s="8" customFormat="1">
      <c r="A18" s="241"/>
      <c r="B18" s="59"/>
      <c r="D18" s="26"/>
      <c r="F18" s="26"/>
      <c r="G18" s="39"/>
      <c r="H18" s="26"/>
      <c r="I18" s="39"/>
      <c r="K18" s="39"/>
      <c r="L18" s="237"/>
      <c r="M18" s="39"/>
      <c r="O18" s="39"/>
      <c r="Q18" s="39"/>
      <c r="S18" s="39"/>
      <c r="U18" s="39"/>
    </row>
    <row r="19" spans="1:22" s="237" customFormat="1" ht="60">
      <c r="A19" s="242"/>
      <c r="B19" s="53" t="s">
        <v>716</v>
      </c>
      <c r="D19" s="9" t="s">
        <v>58</v>
      </c>
      <c r="E19" s="8"/>
      <c r="F19" s="9"/>
      <c r="G19" s="37"/>
      <c r="H19" s="9" t="s">
        <v>717</v>
      </c>
      <c r="I19" s="37"/>
      <c r="J19" s="370"/>
      <c r="K19" s="37"/>
      <c r="L19" s="48"/>
      <c r="M19" s="37"/>
      <c r="N19" s="38"/>
      <c r="O19" s="37"/>
      <c r="P19" s="38"/>
      <c r="Q19" s="37"/>
      <c r="R19" s="38"/>
      <c r="S19" s="37"/>
      <c r="T19" s="38"/>
      <c r="U19" s="37"/>
      <c r="V19" s="8"/>
    </row>
    <row r="20" spans="1:22" s="237" customFormat="1" ht="75">
      <c r="A20" s="242"/>
      <c r="B20" s="53" t="s">
        <v>718</v>
      </c>
      <c r="D20" s="9" t="s">
        <v>96</v>
      </c>
      <c r="E20" s="8"/>
      <c r="F20" s="9"/>
      <c r="G20" s="37"/>
      <c r="H20" s="9" t="s">
        <v>717</v>
      </c>
      <c r="I20" s="37"/>
      <c r="J20" s="371"/>
      <c r="K20" s="37"/>
      <c r="L20" s="48"/>
      <c r="M20" s="37"/>
      <c r="N20" s="38"/>
      <c r="O20" s="37"/>
      <c r="P20" s="38"/>
      <c r="Q20" s="37"/>
      <c r="R20" s="38"/>
      <c r="S20" s="37"/>
      <c r="T20" s="38"/>
      <c r="U20" s="37"/>
      <c r="V20" s="8"/>
    </row>
    <row r="21" spans="1:22" s="237" customFormat="1" ht="120">
      <c r="A21" s="242"/>
      <c r="B21" s="53" t="s">
        <v>719</v>
      </c>
      <c r="D21" s="9" t="s">
        <v>58</v>
      </c>
      <c r="E21" s="8"/>
      <c r="F21" s="9"/>
      <c r="G21" s="37"/>
      <c r="H21" s="9" t="s">
        <v>720</v>
      </c>
      <c r="I21" s="37"/>
      <c r="J21" s="372"/>
      <c r="K21" s="37"/>
      <c r="L21" s="48"/>
      <c r="M21" s="37"/>
      <c r="N21" s="38"/>
      <c r="O21" s="37"/>
      <c r="P21" s="38"/>
      <c r="Q21" s="37"/>
      <c r="R21" s="38"/>
      <c r="S21" s="37"/>
      <c r="T21" s="38"/>
      <c r="U21" s="37"/>
      <c r="V21" s="8"/>
    </row>
    <row r="22" spans="1:22" s="236" customFormat="1">
      <c r="A22" s="238"/>
    </row>
  </sheetData>
  <mergeCells count="5">
    <mergeCell ref="A9:A12"/>
    <mergeCell ref="J9:J12"/>
    <mergeCell ref="J19:J21"/>
    <mergeCell ref="A14:A17"/>
    <mergeCell ref="J14:J17"/>
  </mergeCells>
  <pageMargins left="0.7" right="0.7" top="0.75" bottom="0.75" header="0.3" footer="0.3"/>
  <pageSetup paperSize="8" orientation="landscape" horizontalDpi="1200" verticalDpi="1200" r:id="rId1"/>
  <headerFooter>
    <oddHeader>&amp;C&amp;G</oddHead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0A974-0E35-0241-AE5B-53AF5DF9F28D}">
  <sheetPr codeName="Sheet26"/>
  <dimension ref="A1:U9"/>
  <sheetViews>
    <sheetView zoomScaleNormal="100" workbookViewId="0">
      <selection activeCell="D1" sqref="D1"/>
    </sheetView>
  </sheetViews>
  <sheetFormatPr defaultColWidth="10.5" defaultRowHeight="15.95"/>
  <cols>
    <col min="1" max="1" width="13.5" style="234" customWidth="1"/>
    <col min="2" max="2" width="37" style="234" customWidth="1"/>
    <col min="3" max="3" width="2.875" style="234" customWidth="1"/>
    <col min="4" max="4" width="22" style="234" customWidth="1"/>
    <col min="5" max="5" width="2.875" style="234" customWidth="1"/>
    <col min="6" max="6" width="22" style="234" customWidth="1"/>
    <col min="7" max="7" width="2.875" style="234" customWidth="1"/>
    <col min="8" max="8" width="22" style="234" customWidth="1"/>
    <col min="9" max="9" width="2.875" style="234" customWidth="1"/>
    <col min="10" max="10" width="39.5" style="234" customWidth="1"/>
    <col min="11" max="11" width="3" style="234" customWidth="1"/>
    <col min="12" max="12" width="36.125" style="234" customWidth="1"/>
    <col min="13" max="13" width="3" style="234" customWidth="1"/>
    <col min="14" max="14" width="39.5" style="234" customWidth="1"/>
    <col min="15" max="15" width="3" style="234" customWidth="1"/>
    <col min="16" max="16" width="39.5" style="234" customWidth="1"/>
    <col min="17" max="17" width="3" style="234" customWidth="1"/>
    <col min="18" max="18" width="39.5" style="234" customWidth="1"/>
    <col min="19" max="19" width="3" style="234" customWidth="1"/>
    <col min="20" max="20" width="39.5" style="234" customWidth="1"/>
    <col min="21" max="21" width="3" style="234" customWidth="1"/>
    <col min="22" max="16384" width="10.5" style="234"/>
  </cols>
  <sheetData>
    <row r="1" spans="1:21" ht="24.95">
      <c r="A1" s="233" t="s">
        <v>721</v>
      </c>
    </row>
    <row r="3" spans="1:21" s="39" customFormat="1" ht="90">
      <c r="A3" s="269" t="s">
        <v>722</v>
      </c>
      <c r="B3" s="56" t="s">
        <v>723</v>
      </c>
      <c r="D3" s="9" t="s">
        <v>174</v>
      </c>
      <c r="F3" s="57"/>
      <c r="H3" s="57"/>
      <c r="J3" s="48"/>
      <c r="L3" s="48"/>
      <c r="N3" s="38"/>
      <c r="P3" s="38"/>
      <c r="R3" s="38"/>
      <c r="T3" s="38"/>
    </row>
    <row r="4" spans="1:21" s="37" customFormat="1" ht="18">
      <c r="A4" s="55"/>
      <c r="B4" s="46"/>
      <c r="D4" s="46"/>
      <c r="F4" s="46"/>
      <c r="H4" s="46"/>
      <c r="J4" s="47"/>
      <c r="L4" s="39"/>
      <c r="N4" s="47"/>
    </row>
    <row r="5" spans="1:21" s="52" customFormat="1" ht="75.95">
      <c r="A5" s="50"/>
      <c r="B5" s="51" t="s">
        <v>114</v>
      </c>
      <c r="D5" s="82" t="s">
        <v>115</v>
      </c>
      <c r="E5" s="37"/>
      <c r="F5" s="82" t="s">
        <v>116</v>
      </c>
      <c r="G5" s="44"/>
      <c r="H5" s="82" t="s">
        <v>117</v>
      </c>
      <c r="J5" s="45" t="s">
        <v>118</v>
      </c>
      <c r="K5" s="44"/>
      <c r="L5" s="45" t="s">
        <v>119</v>
      </c>
      <c r="M5" s="44"/>
      <c r="N5" s="45" t="s">
        <v>120</v>
      </c>
      <c r="O5" s="44"/>
      <c r="P5" s="45" t="s">
        <v>121</v>
      </c>
      <c r="Q5" s="44"/>
      <c r="R5" s="45" t="s">
        <v>122</v>
      </c>
      <c r="S5" s="44"/>
      <c r="T5" s="45" t="s">
        <v>123</v>
      </c>
      <c r="U5" s="44"/>
    </row>
    <row r="6" spans="1:21" s="37" customFormat="1" ht="18">
      <c r="A6" s="55"/>
      <c r="B6" s="46"/>
      <c r="D6" s="46"/>
      <c r="F6" s="46"/>
      <c r="H6" s="46"/>
      <c r="J6" s="47"/>
      <c r="N6" s="47"/>
      <c r="P6" s="47"/>
      <c r="R6" s="47"/>
      <c r="T6" s="47"/>
    </row>
    <row r="7" spans="1:21" s="8" customFormat="1" ht="75">
      <c r="A7" s="13"/>
      <c r="B7" s="53" t="s">
        <v>724</v>
      </c>
      <c r="D7" s="9" t="s">
        <v>276</v>
      </c>
      <c r="E7" s="37"/>
      <c r="F7" s="9" t="s">
        <v>708</v>
      </c>
      <c r="G7" s="37"/>
      <c r="H7" s="9" t="str">
        <f>IF(F7=[2]Lists!$K$4,"&lt; Input URL to data source &gt;",IF(F7=[2]Lists!$K$5,"&lt; Reference section in EITI Report or URL &gt;",IF(F7=[2]Lists!$K$6,"&lt; Reference evidence of non-applicability &gt;","")))</f>
        <v/>
      </c>
      <c r="I7" s="37"/>
      <c r="J7" s="370"/>
      <c r="K7" s="37"/>
      <c r="L7" s="48"/>
      <c r="M7" s="37"/>
      <c r="N7" s="38"/>
      <c r="O7" s="37"/>
      <c r="P7" s="38"/>
      <c r="Q7" s="37"/>
      <c r="R7" s="38"/>
      <c r="S7" s="37"/>
      <c r="T7" s="38"/>
      <c r="U7" s="37"/>
    </row>
    <row r="8" spans="1:21" s="8" customFormat="1" ht="60">
      <c r="A8" s="13"/>
      <c r="B8" s="53" t="s">
        <v>725</v>
      </c>
      <c r="D8" s="9" t="s">
        <v>276</v>
      </c>
      <c r="E8" s="37"/>
      <c r="F8" s="9" t="s">
        <v>708</v>
      </c>
      <c r="G8" s="39"/>
      <c r="H8" s="9" t="str">
        <f>IF(F8=[2]Lists!$K$4,"&lt; Input URL to data source &gt;",IF(F8=[2]Lists!$K$5,"&lt; Reference section in EITI Report or URL &gt;",IF(F8=[2]Lists!$K$6,"&lt; Reference evidence of non-applicability &gt;","")))</f>
        <v/>
      </c>
      <c r="I8" s="39"/>
      <c r="J8" s="371"/>
      <c r="K8" s="39"/>
      <c r="L8" s="48"/>
      <c r="M8" s="39"/>
      <c r="N8" s="38"/>
      <c r="O8" s="39"/>
      <c r="P8" s="38"/>
      <c r="Q8" s="39"/>
      <c r="R8" s="38"/>
      <c r="S8" s="39"/>
      <c r="T8" s="38"/>
      <c r="U8" s="39"/>
    </row>
    <row r="9" spans="1:21" s="10" customFormat="1" ht="60">
      <c r="A9" s="14"/>
      <c r="B9" s="58" t="s">
        <v>726</v>
      </c>
      <c r="D9" s="11" t="s">
        <v>276</v>
      </c>
      <c r="E9" s="37"/>
      <c r="F9" s="11" t="s">
        <v>708</v>
      </c>
      <c r="G9" s="49"/>
      <c r="H9" s="11" t="str">
        <f>IF(F9=[2]Lists!$K$4,"&lt; Input URL to data source &gt;",IF(F9=[2]Lists!$K$5,"&lt; Reference section in EITI Report or URL &gt;",IF(F9=[2]Lists!$K$6,"&lt; Reference evidence of non-applicability &gt;","")))</f>
        <v/>
      </c>
      <c r="I9" s="49"/>
      <c r="J9" s="433"/>
      <c r="K9" s="49"/>
      <c r="L9" s="48"/>
      <c r="M9" s="49"/>
      <c r="N9" s="40"/>
      <c r="O9" s="49"/>
      <c r="P9" s="40"/>
      <c r="Q9" s="49"/>
      <c r="R9" s="40"/>
      <c r="S9" s="49"/>
      <c r="T9" s="40"/>
      <c r="U9" s="49"/>
    </row>
  </sheetData>
  <mergeCells count="1">
    <mergeCell ref="J7:J9"/>
  </mergeCells>
  <pageMargins left="0.7" right="0.7" top="0.75" bottom="0.75" header="0.3" footer="0.3"/>
  <pageSetup paperSize="8" orientation="landscape" horizontalDpi="1200" verticalDpi="1200" r:id="rId1"/>
  <headerFooter>
    <oddHeader>&amp;C&amp;G</oddHead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4291F-ED6C-1547-B7F8-DF68263CED89}">
  <sheetPr codeName="Sheet27"/>
  <dimension ref="A1:U23"/>
  <sheetViews>
    <sheetView topLeftCell="A12" zoomScaleNormal="100" workbookViewId="0">
      <selection activeCell="F26" sqref="F26"/>
    </sheetView>
  </sheetViews>
  <sheetFormatPr defaultColWidth="10.5" defaultRowHeight="15.95"/>
  <cols>
    <col min="1" max="1" width="15.5" style="234" customWidth="1"/>
    <col min="2" max="2" width="41.5" style="234" customWidth="1"/>
    <col min="3" max="3" width="3" style="234" customWidth="1"/>
    <col min="4" max="4" width="23.5" style="234" customWidth="1"/>
    <col min="5" max="5" width="3" style="234" customWidth="1"/>
    <col min="6" max="6" width="23.5" style="234" customWidth="1"/>
    <col min="7" max="7" width="3" style="234" customWidth="1"/>
    <col min="8" max="8" width="23.5" style="234" customWidth="1"/>
    <col min="9" max="9" width="3" style="234" customWidth="1"/>
    <col min="10" max="10" width="39.5" style="234" customWidth="1"/>
    <col min="11" max="11" width="3" style="234" customWidth="1"/>
    <col min="12" max="12" width="36.125" style="234" customWidth="1"/>
    <col min="13" max="13" width="3" style="234" customWidth="1"/>
    <col min="14" max="14" width="39.5" style="234" customWidth="1"/>
    <col min="15" max="15" width="3" style="234" customWidth="1"/>
    <col min="16" max="16" width="39.5" style="234" customWidth="1"/>
    <col min="17" max="17" width="3" style="234" customWidth="1"/>
    <col min="18" max="18" width="39.5" style="234" customWidth="1"/>
    <col min="19" max="19" width="3" style="234" customWidth="1"/>
    <col min="20" max="20" width="39.5" style="234" customWidth="1"/>
    <col min="21" max="21" width="3" style="234" customWidth="1"/>
    <col min="22" max="16384" width="10.5" style="234"/>
  </cols>
  <sheetData>
    <row r="1" spans="1:21" ht="24.95">
      <c r="A1" s="233" t="s">
        <v>727</v>
      </c>
    </row>
    <row r="3" spans="1:21" s="39" customFormat="1" ht="105">
      <c r="A3" s="269" t="s">
        <v>728</v>
      </c>
      <c r="B3" s="294" t="s">
        <v>729</v>
      </c>
      <c r="D3" s="9" t="s">
        <v>174</v>
      </c>
      <c r="F3" s="57"/>
      <c r="H3" s="57"/>
      <c r="J3" s="48"/>
      <c r="L3" s="48"/>
      <c r="N3" s="38"/>
      <c r="P3" s="38"/>
      <c r="R3" s="38"/>
      <c r="T3" s="38"/>
    </row>
    <row r="4" spans="1:21" s="37" customFormat="1" ht="18">
      <c r="A4" s="55"/>
      <c r="B4" s="46"/>
      <c r="D4" s="46"/>
      <c r="F4" s="46"/>
      <c r="H4" s="46"/>
      <c r="J4" s="47"/>
      <c r="L4" s="39"/>
      <c r="N4" s="47"/>
    </row>
    <row r="5" spans="1:21" s="52" customFormat="1" ht="75.95">
      <c r="A5" s="50"/>
      <c r="B5" s="51" t="s">
        <v>114</v>
      </c>
      <c r="D5" s="82" t="s">
        <v>115</v>
      </c>
      <c r="E5" s="44"/>
      <c r="F5" s="82" t="s">
        <v>116</v>
      </c>
      <c r="G5" s="44"/>
      <c r="H5" s="82" t="s">
        <v>117</v>
      </c>
      <c r="J5" s="45" t="s">
        <v>118</v>
      </c>
      <c r="K5" s="44"/>
      <c r="L5" s="45" t="s">
        <v>119</v>
      </c>
      <c r="M5" s="44"/>
      <c r="N5" s="45" t="s">
        <v>120</v>
      </c>
      <c r="O5" s="44"/>
      <c r="P5" s="45" t="s">
        <v>121</v>
      </c>
      <c r="Q5" s="44"/>
      <c r="R5" s="45" t="s">
        <v>122</v>
      </c>
      <c r="S5" s="44"/>
      <c r="T5" s="45" t="s">
        <v>123</v>
      </c>
      <c r="U5" s="44"/>
    </row>
    <row r="6" spans="1:21" s="37" customFormat="1" ht="18">
      <c r="A6" s="55"/>
      <c r="B6" s="46"/>
      <c r="D6" s="46"/>
      <c r="F6" s="46"/>
      <c r="H6" s="46"/>
      <c r="J6" s="47"/>
      <c r="N6" s="47"/>
      <c r="P6" s="47"/>
      <c r="R6" s="47"/>
      <c r="T6" s="47"/>
    </row>
    <row r="7" spans="1:21" s="39" customFormat="1" ht="30">
      <c r="A7" s="269" t="s">
        <v>151</v>
      </c>
      <c r="B7" s="56" t="s">
        <v>730</v>
      </c>
      <c r="D7" s="9" t="s">
        <v>58</v>
      </c>
      <c r="F7" s="57"/>
      <c r="H7" s="57"/>
      <c r="J7" s="48"/>
      <c r="L7" s="48"/>
      <c r="N7" s="38"/>
      <c r="O7" s="37"/>
      <c r="P7" s="38"/>
      <c r="Q7" s="37"/>
      <c r="R7" s="38"/>
      <c r="S7" s="37"/>
      <c r="T7" s="38"/>
    </row>
    <row r="8" spans="1:21" s="37" customFormat="1" ht="18">
      <c r="A8" s="55"/>
      <c r="B8" s="46"/>
      <c r="D8" s="46"/>
      <c r="F8" s="46"/>
      <c r="H8" s="46"/>
      <c r="J8" s="47"/>
      <c r="N8" s="47"/>
      <c r="P8" s="47"/>
      <c r="R8" s="47"/>
      <c r="T8" s="47"/>
    </row>
    <row r="9" spans="1:21" s="8" customFormat="1" ht="30">
      <c r="A9" s="434" t="s">
        <v>731</v>
      </c>
      <c r="B9" s="53" t="s">
        <v>732</v>
      </c>
      <c r="D9" s="340" t="s">
        <v>160</v>
      </c>
      <c r="F9" s="9" t="str">
        <f>IF(D9=[2]Lists!$K$4,"&lt; Input URL to data source &gt;",IF(D9=[2]Lists!$K$5,"&lt; Reference section in EITI Report or URL &gt;",IF(D9=[2]Lists!$K$6,"&lt; Reference evidence of non-applicability &gt;","")))</f>
        <v>&lt; Reference section in EITI Report or URL &gt;</v>
      </c>
      <c r="G9" s="37"/>
      <c r="H9" s="9" t="s">
        <v>733</v>
      </c>
      <c r="I9" s="37"/>
      <c r="J9" s="437" t="s">
        <v>734</v>
      </c>
      <c r="K9" s="37"/>
      <c r="L9" s="48"/>
      <c r="M9" s="37"/>
      <c r="N9" s="38"/>
      <c r="O9" s="37"/>
      <c r="P9" s="38"/>
      <c r="Q9" s="37"/>
      <c r="R9" s="38"/>
      <c r="S9" s="37"/>
      <c r="T9" s="38"/>
      <c r="U9" s="37"/>
    </row>
    <row r="10" spans="1:21" s="8" customFormat="1" ht="30">
      <c r="A10" s="435"/>
      <c r="B10" s="59" t="s">
        <v>735</v>
      </c>
      <c r="D10" s="337">
        <v>806758000</v>
      </c>
      <c r="F10" s="9" t="s">
        <v>52</v>
      </c>
      <c r="G10" s="39"/>
      <c r="H10" s="9" t="s">
        <v>52</v>
      </c>
      <c r="I10" s="39"/>
      <c r="J10" s="438"/>
      <c r="K10" s="39"/>
      <c r="L10" s="48"/>
      <c r="M10" s="39"/>
      <c r="N10" s="38"/>
      <c r="O10" s="39"/>
      <c r="P10" s="38"/>
      <c r="Q10" s="39"/>
      <c r="R10" s="38"/>
      <c r="S10" s="39"/>
      <c r="T10" s="38"/>
      <c r="U10" s="39"/>
    </row>
    <row r="11" spans="1:21" s="8" customFormat="1" ht="45">
      <c r="A11" s="435"/>
      <c r="B11" s="59" t="s">
        <v>736</v>
      </c>
      <c r="D11" s="349"/>
      <c r="F11" s="9"/>
      <c r="G11" s="37"/>
      <c r="H11" s="9" t="s">
        <v>734</v>
      </c>
      <c r="I11" s="37"/>
      <c r="J11" s="438"/>
      <c r="K11" s="37"/>
      <c r="L11" s="48"/>
      <c r="M11" s="37"/>
      <c r="N11" s="38"/>
      <c r="O11" s="37"/>
      <c r="P11" s="38"/>
      <c r="Q11" s="37"/>
      <c r="R11" s="38"/>
      <c r="S11" s="37"/>
      <c r="T11" s="38"/>
      <c r="U11" s="37"/>
    </row>
    <row r="12" spans="1:21" s="8" customFormat="1" ht="105">
      <c r="A12" s="435"/>
      <c r="B12" s="59" t="s">
        <v>737</v>
      </c>
      <c r="D12" s="9" t="s">
        <v>644</v>
      </c>
      <c r="F12" s="9"/>
      <c r="G12" s="37"/>
      <c r="H12" s="9"/>
      <c r="I12" s="37"/>
      <c r="J12" s="438"/>
      <c r="K12" s="37"/>
      <c r="L12" s="48"/>
      <c r="M12" s="37"/>
      <c r="N12" s="38"/>
      <c r="O12" s="37"/>
      <c r="P12" s="38"/>
      <c r="Q12" s="37"/>
      <c r="R12" s="38"/>
      <c r="S12" s="37"/>
      <c r="T12" s="38"/>
      <c r="U12" s="37"/>
    </row>
    <row r="13" spans="1:21" s="8" customFormat="1" ht="60">
      <c r="A13" s="435"/>
      <c r="B13" s="59" t="s">
        <v>738</v>
      </c>
      <c r="D13" s="9" t="s">
        <v>58</v>
      </c>
      <c r="F13" s="9"/>
      <c r="G13" s="237"/>
      <c r="H13" s="9"/>
      <c r="I13" s="237"/>
      <c r="J13" s="438"/>
      <c r="K13" s="237"/>
      <c r="L13" s="48"/>
      <c r="M13" s="237"/>
      <c r="N13" s="38"/>
      <c r="O13" s="237"/>
      <c r="P13" s="38"/>
      <c r="Q13" s="237"/>
      <c r="R13" s="38"/>
      <c r="S13" s="237"/>
      <c r="T13" s="38"/>
      <c r="U13" s="237"/>
    </row>
    <row r="14" spans="1:21" s="8" customFormat="1" ht="30">
      <c r="A14" s="435"/>
      <c r="B14" s="53" t="s">
        <v>739</v>
      </c>
      <c r="D14" s="340" t="s">
        <v>160</v>
      </c>
      <c r="F14" s="64"/>
      <c r="G14" s="39"/>
      <c r="H14" s="9" t="s">
        <v>740</v>
      </c>
      <c r="I14" s="39"/>
      <c r="J14" s="438"/>
      <c r="K14" s="39"/>
      <c r="L14" s="48"/>
      <c r="M14" s="39"/>
      <c r="N14" s="38"/>
      <c r="O14" s="39"/>
      <c r="P14" s="38"/>
      <c r="Q14" s="39"/>
      <c r="R14" s="38"/>
      <c r="S14" s="39"/>
      <c r="T14" s="38"/>
      <c r="U14" s="39"/>
    </row>
    <row r="15" spans="1:21" s="8" customFormat="1" ht="30">
      <c r="A15" s="435"/>
      <c r="B15" s="59" t="s">
        <v>741</v>
      </c>
      <c r="D15" s="337">
        <v>376521307</v>
      </c>
      <c r="F15" s="9" t="s">
        <v>52</v>
      </c>
      <c r="G15" s="37"/>
      <c r="H15" s="9" t="s">
        <v>52</v>
      </c>
      <c r="I15" s="37"/>
      <c r="J15" s="438"/>
      <c r="K15" s="37"/>
      <c r="L15" s="48"/>
      <c r="M15" s="37"/>
      <c r="N15" s="38"/>
      <c r="O15" s="37"/>
      <c r="P15" s="38"/>
      <c r="Q15" s="37"/>
      <c r="R15" s="38"/>
      <c r="S15" s="37"/>
      <c r="T15" s="38"/>
      <c r="U15" s="37"/>
    </row>
    <row r="16" spans="1:21" s="8" customFormat="1" ht="30">
      <c r="A16" s="435"/>
      <c r="B16" s="59" t="s">
        <v>742</v>
      </c>
      <c r="D16" s="349">
        <v>2052299057</v>
      </c>
      <c r="F16" s="9" t="s">
        <v>52</v>
      </c>
      <c r="G16" s="237"/>
      <c r="H16" s="9" t="s">
        <v>743</v>
      </c>
      <c r="I16" s="237"/>
      <c r="J16" s="438"/>
      <c r="K16" s="237"/>
      <c r="L16" s="48"/>
      <c r="M16" s="237"/>
      <c r="N16" s="38"/>
      <c r="O16" s="237"/>
      <c r="P16" s="38"/>
      <c r="Q16" s="237"/>
      <c r="R16" s="38"/>
      <c r="S16" s="237"/>
      <c r="T16" s="38"/>
      <c r="U16" s="237"/>
    </row>
    <row r="17" spans="1:21" s="8" customFormat="1" ht="105">
      <c r="A17" s="436"/>
      <c r="B17" s="59" t="s">
        <v>744</v>
      </c>
      <c r="D17" s="9" t="s">
        <v>96</v>
      </c>
      <c r="F17" s="9"/>
      <c r="G17" s="37"/>
      <c r="H17" s="9"/>
      <c r="I17" s="37"/>
      <c r="J17" s="438"/>
      <c r="K17" s="37"/>
      <c r="L17" s="48"/>
      <c r="M17" s="37"/>
      <c r="N17" s="38"/>
      <c r="O17" s="37"/>
      <c r="P17" s="38"/>
      <c r="Q17" s="37"/>
      <c r="R17" s="38"/>
      <c r="S17" s="37"/>
      <c r="T17" s="38"/>
      <c r="U17" s="37"/>
    </row>
    <row r="18" spans="1:21" s="8" customFormat="1" ht="60">
      <c r="A18" s="280"/>
      <c r="B18" s="59" t="s">
        <v>738</v>
      </c>
      <c r="D18" s="9" t="s">
        <v>58</v>
      </c>
      <c r="F18" s="9"/>
      <c r="G18" s="237"/>
      <c r="H18" s="9"/>
      <c r="I18" s="237"/>
      <c r="J18" s="439"/>
      <c r="K18" s="237"/>
      <c r="L18" s="48"/>
      <c r="M18" s="237"/>
      <c r="N18" s="38"/>
      <c r="O18" s="237"/>
      <c r="P18" s="38"/>
      <c r="Q18" s="237"/>
      <c r="R18" s="38"/>
      <c r="S18" s="237"/>
      <c r="T18" s="38"/>
      <c r="U18" s="237"/>
    </row>
    <row r="19" spans="1:21" s="8" customFormat="1" ht="30">
      <c r="A19" s="434" t="s">
        <v>745</v>
      </c>
      <c r="B19" s="53" t="s">
        <v>746</v>
      </c>
      <c r="D19" s="340" t="s">
        <v>160</v>
      </c>
      <c r="F19" s="9" t="str">
        <f>IF(D19=[2]Lists!$K$4,"&lt; Input URL to data source &gt;",IF(D19=[2]Lists!$K$5,"&lt; Reference section in EITI Report or URL &gt;",IF(D19=[2]Lists!$K$6,"&lt; Reference evidence of non-applicability &gt;","")))</f>
        <v>&lt; Reference section in EITI Report or URL &gt;</v>
      </c>
      <c r="G19" s="237"/>
      <c r="H19" s="9" t="str">
        <f>IF(F19=[2]Lists!$K$4,"&lt; Input URL to data source &gt;",IF(F19=[2]Lists!$K$5,"&lt; Reference section in EITI Report or URL &gt;",IF(F19=[2]Lists!$K$6,"&lt; Reference evidence of non-applicability &gt;","")))</f>
        <v/>
      </c>
      <c r="I19" s="237"/>
      <c r="J19" s="370"/>
      <c r="K19" s="237"/>
      <c r="L19" s="48"/>
      <c r="M19" s="237"/>
      <c r="N19" s="38"/>
      <c r="O19" s="237"/>
      <c r="P19" s="38"/>
      <c r="Q19" s="237"/>
      <c r="R19" s="38"/>
      <c r="S19" s="237"/>
      <c r="T19" s="38"/>
      <c r="U19" s="237"/>
    </row>
    <row r="20" spans="1:21" s="8" customFormat="1" ht="30">
      <c r="A20" s="435"/>
      <c r="B20" s="59" t="s">
        <v>747</v>
      </c>
      <c r="D20" s="349">
        <f>'#4.1 - Government'!J30</f>
        <v>536832000</v>
      </c>
      <c r="F20" s="9" t="s">
        <v>52</v>
      </c>
      <c r="G20" s="237"/>
      <c r="H20" s="9" t="s">
        <v>52</v>
      </c>
      <c r="I20" s="237"/>
      <c r="J20" s="371"/>
      <c r="K20" s="237"/>
      <c r="L20" s="48"/>
      <c r="M20" s="237"/>
      <c r="N20" s="38"/>
      <c r="O20" s="237"/>
      <c r="P20" s="38"/>
      <c r="Q20" s="237"/>
      <c r="R20" s="38"/>
      <c r="S20" s="237"/>
      <c r="T20" s="38"/>
      <c r="U20" s="237"/>
    </row>
    <row r="21" spans="1:21" s="8" customFormat="1" ht="30">
      <c r="A21" s="435"/>
      <c r="B21" s="59" t="s">
        <v>748</v>
      </c>
      <c r="D21" s="9" t="s">
        <v>749</v>
      </c>
      <c r="F21" s="9" t="s">
        <v>295</v>
      </c>
      <c r="G21" s="237"/>
      <c r="H21" s="9" t="s">
        <v>295</v>
      </c>
      <c r="I21" s="237"/>
      <c r="J21" s="371"/>
      <c r="K21" s="237"/>
      <c r="L21" s="48"/>
      <c r="M21" s="237"/>
      <c r="N21" s="38"/>
      <c r="O21" s="237"/>
      <c r="P21" s="38"/>
      <c r="Q21" s="237"/>
      <c r="R21" s="38"/>
      <c r="S21" s="237"/>
      <c r="T21" s="38"/>
      <c r="U21" s="237"/>
    </row>
    <row r="22" spans="1:21" s="8" customFormat="1" ht="60">
      <c r="A22" s="436"/>
      <c r="B22" s="59" t="s">
        <v>750</v>
      </c>
      <c r="D22" s="9" t="s">
        <v>644</v>
      </c>
      <c r="F22" s="9"/>
      <c r="G22" s="237"/>
      <c r="H22" s="9"/>
      <c r="I22" s="237"/>
      <c r="J22" s="372"/>
      <c r="K22" s="237"/>
      <c r="L22" s="48"/>
      <c r="M22" s="237"/>
      <c r="N22" s="38"/>
      <c r="O22" s="237"/>
      <c r="P22" s="38"/>
      <c r="Q22" s="237"/>
      <c r="R22" s="38"/>
      <c r="S22" s="237"/>
      <c r="T22" s="38"/>
      <c r="U22" s="237"/>
    </row>
    <row r="23" spans="1:21" s="236" customFormat="1">
      <c r="A23" s="235"/>
    </row>
  </sheetData>
  <mergeCells count="4">
    <mergeCell ref="A9:A17"/>
    <mergeCell ref="A19:A22"/>
    <mergeCell ref="J9:J18"/>
    <mergeCell ref="J19:J22"/>
  </mergeCells>
  <pageMargins left="0.7" right="0.7" top="0.75" bottom="0.75" header="0.3" footer="0.3"/>
  <pageSetup paperSize="8" orientation="landscape"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F3B51-84DD-2149-9E4A-CA6371B6EA9C}">
  <sheetPr codeName="Sheet28"/>
  <dimension ref="A1:U19"/>
  <sheetViews>
    <sheetView topLeftCell="A12" zoomScaleNormal="100" workbookViewId="0">
      <selection activeCell="D10" sqref="D10"/>
    </sheetView>
  </sheetViews>
  <sheetFormatPr defaultColWidth="10.5" defaultRowHeight="15.95"/>
  <cols>
    <col min="1" max="1" width="15" style="234" customWidth="1"/>
    <col min="2" max="2" width="35" style="234" customWidth="1"/>
    <col min="3" max="3" width="3" style="234" customWidth="1"/>
    <col min="4" max="4" width="25" style="234" customWidth="1"/>
    <col min="5" max="5" width="3" style="234" customWidth="1"/>
    <col min="6" max="6" width="25" style="234" customWidth="1"/>
    <col min="7" max="7" width="3" style="234" customWidth="1"/>
    <col min="8" max="8" width="25" style="234" customWidth="1"/>
    <col min="9" max="9" width="3" style="234" customWidth="1"/>
    <col min="10" max="10" width="39.5" style="234" customWidth="1"/>
    <col min="11" max="11" width="3" style="234" customWidth="1"/>
    <col min="12" max="12" width="36.125" style="234" customWidth="1"/>
    <col min="13" max="13" width="3" style="234" customWidth="1"/>
    <col min="14" max="14" width="39.5" style="234" customWidth="1"/>
    <col min="15" max="15" width="3" style="234" customWidth="1"/>
    <col min="16" max="16" width="39.5" style="234" customWidth="1"/>
    <col min="17" max="17" width="3" style="234" customWidth="1"/>
    <col min="18" max="18" width="39.5" style="234" customWidth="1"/>
    <col min="19" max="19" width="3" style="234" customWidth="1"/>
    <col min="20" max="20" width="39.5" style="234" customWidth="1"/>
    <col min="21" max="21" width="3" style="234" customWidth="1"/>
    <col min="22" max="16384" width="10.5" style="234"/>
  </cols>
  <sheetData>
    <row r="1" spans="1:21" ht="24.95">
      <c r="A1" s="233" t="s">
        <v>751</v>
      </c>
    </row>
    <row r="3" spans="1:21" s="39" customFormat="1" ht="105">
      <c r="A3" s="269" t="s">
        <v>752</v>
      </c>
      <c r="B3" s="56" t="s">
        <v>753</v>
      </c>
      <c r="D3" s="9" t="s">
        <v>196</v>
      </c>
      <c r="F3" s="57"/>
      <c r="H3" s="57" t="s">
        <v>577</v>
      </c>
      <c r="J3" s="48"/>
      <c r="L3" s="48"/>
      <c r="N3" s="38"/>
      <c r="P3" s="38"/>
      <c r="R3" s="38"/>
      <c r="T3" s="38"/>
    </row>
    <row r="4" spans="1:21" s="37" customFormat="1" ht="18">
      <c r="A4" s="55"/>
      <c r="B4" s="46"/>
      <c r="D4" s="46"/>
      <c r="F4" s="46"/>
      <c r="H4" s="46"/>
      <c r="J4" s="47"/>
      <c r="L4" s="39"/>
      <c r="N4" s="47"/>
    </row>
    <row r="5" spans="1:21" s="52" customFormat="1" ht="75.95">
      <c r="A5" s="50"/>
      <c r="B5" s="51" t="s">
        <v>114</v>
      </c>
      <c r="D5" s="82" t="s">
        <v>115</v>
      </c>
      <c r="E5" s="44"/>
      <c r="F5" s="82" t="s">
        <v>116</v>
      </c>
      <c r="G5" s="44"/>
      <c r="H5" s="82" t="s">
        <v>117</v>
      </c>
      <c r="J5" s="45" t="s">
        <v>118</v>
      </c>
      <c r="K5" s="44"/>
      <c r="L5" s="45" t="s">
        <v>119</v>
      </c>
      <c r="M5" s="44"/>
      <c r="N5" s="45" t="s">
        <v>120</v>
      </c>
      <c r="O5" s="44"/>
      <c r="P5" s="45" t="s">
        <v>121</v>
      </c>
      <c r="Q5" s="44"/>
      <c r="R5" s="45" t="s">
        <v>122</v>
      </c>
      <c r="S5" s="44"/>
      <c r="T5" s="45" t="s">
        <v>123</v>
      </c>
      <c r="U5" s="44"/>
    </row>
    <row r="6" spans="1:21" s="37" customFormat="1" ht="18">
      <c r="A6" s="55"/>
      <c r="B6" s="46"/>
      <c r="D6" s="46"/>
      <c r="F6" s="46"/>
      <c r="H6" s="46"/>
      <c r="J6" s="47"/>
      <c r="N6" s="47"/>
      <c r="P6" s="47"/>
      <c r="R6" s="47"/>
      <c r="T6" s="47"/>
    </row>
    <row r="7" spans="1:21" s="39" customFormat="1" ht="30">
      <c r="A7" s="269" t="s">
        <v>151</v>
      </c>
      <c r="B7" s="56" t="s">
        <v>754</v>
      </c>
      <c r="D7" s="9" t="s">
        <v>239</v>
      </c>
      <c r="F7" s="57"/>
      <c r="H7" s="57"/>
      <c r="J7" s="48"/>
      <c r="L7" s="48"/>
    </row>
    <row r="8" spans="1:21" s="37" customFormat="1" ht="18">
      <c r="A8" s="55"/>
      <c r="B8" s="46"/>
      <c r="D8" s="46"/>
      <c r="F8" s="46"/>
      <c r="H8" s="46"/>
      <c r="J8" s="47"/>
      <c r="N8" s="47"/>
      <c r="P8" s="47"/>
      <c r="R8" s="47"/>
      <c r="T8" s="47"/>
    </row>
    <row r="9" spans="1:21" s="8" customFormat="1" ht="45">
      <c r="A9" s="368" t="s">
        <v>755</v>
      </c>
      <c r="B9" s="53" t="s">
        <v>756</v>
      </c>
      <c r="D9" s="9" t="s">
        <v>144</v>
      </c>
      <c r="F9" s="9" t="str">
        <f>IF(D9=[2]Lists!$K$4,"&lt; Input URL to data source &gt;",IF(D9=[2]Lists!$K$5,"&lt; Reference section in EITI Report or URL &gt;",IF(D9=[2]Lists!$K$6,"&lt; Reference evidence of non-applicability &gt;","")))</f>
        <v/>
      </c>
      <c r="G9" s="37"/>
      <c r="H9" s="9" t="str">
        <f>IF(F9=[2]Lists!$K$4,"&lt; Input URL to data source &gt;",IF(F9=[2]Lists!$K$5,"&lt; Reference section in EITI Report or URL &gt;",IF(F9=[2]Lists!$K$6,"&lt; Reference evidence of non-applicability &gt;","")))</f>
        <v/>
      </c>
      <c r="I9" s="37"/>
      <c r="J9" s="370"/>
      <c r="K9" s="37"/>
      <c r="L9" s="48"/>
      <c r="M9" s="37"/>
      <c r="N9" s="38"/>
      <c r="O9" s="37"/>
      <c r="P9" s="38"/>
      <c r="Q9" s="37"/>
      <c r="R9" s="38"/>
      <c r="S9" s="37"/>
      <c r="T9" s="38"/>
      <c r="U9" s="37"/>
    </row>
    <row r="10" spans="1:21" s="8" customFormat="1" ht="45">
      <c r="A10" s="381"/>
      <c r="B10" s="59" t="s">
        <v>757</v>
      </c>
      <c r="D10" s="9" t="s">
        <v>169</v>
      </c>
      <c r="F10" s="9" t="s">
        <v>295</v>
      </c>
      <c r="G10" s="39"/>
      <c r="H10" s="9" t="s">
        <v>295</v>
      </c>
      <c r="I10" s="39"/>
      <c r="J10" s="371"/>
      <c r="K10" s="39"/>
      <c r="L10" s="48"/>
      <c r="M10" s="39"/>
      <c r="N10" s="38"/>
      <c r="O10" s="39"/>
      <c r="P10" s="38"/>
      <c r="Q10" s="39"/>
      <c r="R10" s="38"/>
      <c r="S10" s="39"/>
      <c r="T10" s="38"/>
      <c r="U10" s="39"/>
    </row>
    <row r="11" spans="1:21" s="8" customFormat="1" ht="75">
      <c r="A11" s="381"/>
      <c r="B11" s="59" t="s">
        <v>758</v>
      </c>
      <c r="D11" s="9" t="s">
        <v>580</v>
      </c>
      <c r="F11" s="9"/>
      <c r="G11" s="39"/>
      <c r="H11" s="9"/>
      <c r="I11" s="39"/>
      <c r="J11" s="371"/>
      <c r="K11" s="39"/>
      <c r="L11" s="48"/>
      <c r="M11" s="39"/>
      <c r="N11" s="38"/>
      <c r="O11" s="39"/>
      <c r="P11" s="38"/>
      <c r="Q11" s="39"/>
      <c r="R11" s="38"/>
      <c r="S11" s="39"/>
      <c r="T11" s="38"/>
      <c r="U11" s="39"/>
    </row>
    <row r="12" spans="1:21" s="8" customFormat="1" ht="45">
      <c r="A12" s="381"/>
      <c r="B12" s="59" t="s">
        <v>759</v>
      </c>
      <c r="D12" s="9" t="s">
        <v>580</v>
      </c>
      <c r="F12" s="9"/>
      <c r="G12" s="39"/>
      <c r="H12" s="9"/>
      <c r="I12" s="39"/>
      <c r="J12" s="371"/>
      <c r="K12" s="39"/>
      <c r="L12" s="48"/>
      <c r="M12" s="39"/>
      <c r="N12" s="38"/>
      <c r="O12" s="39"/>
      <c r="P12" s="38"/>
      <c r="Q12" s="39"/>
      <c r="R12" s="38"/>
      <c r="S12" s="39"/>
      <c r="T12" s="38"/>
      <c r="U12" s="39"/>
    </row>
    <row r="13" spans="1:21" s="8" customFormat="1" ht="69" customHeight="1">
      <c r="A13" s="381"/>
      <c r="B13" s="59" t="s">
        <v>760</v>
      </c>
      <c r="D13" s="9" t="s">
        <v>580</v>
      </c>
      <c r="F13" s="9"/>
      <c r="G13" s="39"/>
      <c r="H13" s="9"/>
      <c r="I13" s="39"/>
      <c r="J13" s="372"/>
      <c r="K13" s="39"/>
      <c r="L13" s="48"/>
      <c r="M13" s="39"/>
      <c r="N13" s="38"/>
      <c r="O13" s="39"/>
      <c r="P13" s="38"/>
      <c r="Q13" s="39"/>
      <c r="R13" s="38"/>
      <c r="S13" s="39"/>
      <c r="T13" s="38"/>
      <c r="U13" s="39"/>
    </row>
    <row r="14" spans="1:21" s="237" customFormat="1">
      <c r="A14" s="240"/>
    </row>
    <row r="15" spans="1:21" s="8" customFormat="1" ht="45">
      <c r="A15" s="368" t="s">
        <v>761</v>
      </c>
      <c r="B15" s="53" t="s">
        <v>756</v>
      </c>
      <c r="D15" s="9" t="s">
        <v>144</v>
      </c>
      <c r="F15" s="9" t="str">
        <f>IF(D15=[2]Lists!$K$4,"&lt; Input URL to data source &gt;",IF(D15=[2]Lists!$K$5,"&lt; Reference section in EITI Report or URL &gt;",IF(D15=[2]Lists!$K$6,"&lt; Reference evidence of non-applicability &gt;","")))</f>
        <v/>
      </c>
      <c r="G15" s="37"/>
      <c r="H15" s="9" t="str">
        <f>IF(F15=[2]Lists!$K$4,"&lt; Input URL to data source &gt;",IF(F15=[2]Lists!$K$5,"&lt; Reference section in EITI Report or URL &gt;",IF(F15=[2]Lists!$K$6,"&lt; Reference evidence of non-applicability &gt;","")))</f>
        <v/>
      </c>
      <c r="I15" s="37"/>
      <c r="J15" s="370"/>
      <c r="K15" s="37"/>
      <c r="L15" s="48"/>
      <c r="M15" s="37"/>
      <c r="N15" s="38"/>
      <c r="O15" s="37"/>
      <c r="P15" s="38"/>
      <c r="Q15" s="37"/>
      <c r="R15" s="38"/>
      <c r="S15" s="37"/>
      <c r="T15" s="38"/>
      <c r="U15" s="37"/>
    </row>
    <row r="16" spans="1:21" s="8" customFormat="1" ht="45">
      <c r="A16" s="381"/>
      <c r="B16" s="59" t="s">
        <v>757</v>
      </c>
      <c r="D16" s="9" t="s">
        <v>169</v>
      </c>
      <c r="F16" s="9" t="s">
        <v>295</v>
      </c>
      <c r="G16" s="39"/>
      <c r="H16" s="9" t="s">
        <v>295</v>
      </c>
      <c r="I16" s="39"/>
      <c r="J16" s="371"/>
      <c r="K16" s="39"/>
      <c r="L16" s="48"/>
      <c r="M16" s="39"/>
      <c r="N16" s="38"/>
      <c r="O16" s="39"/>
      <c r="P16" s="38"/>
      <c r="Q16" s="39"/>
      <c r="R16" s="38"/>
      <c r="S16" s="39"/>
      <c r="T16" s="38"/>
      <c r="U16" s="39"/>
    </row>
    <row r="17" spans="1:21" s="8" customFormat="1" ht="75">
      <c r="A17" s="381"/>
      <c r="B17" s="59" t="s">
        <v>758</v>
      </c>
      <c r="D17" s="9" t="s">
        <v>580</v>
      </c>
      <c r="F17" s="9"/>
      <c r="G17" s="39"/>
      <c r="H17" s="9"/>
      <c r="I17" s="39"/>
      <c r="J17" s="371"/>
      <c r="K17" s="39"/>
      <c r="L17" s="48"/>
      <c r="M17" s="39"/>
      <c r="N17" s="38"/>
      <c r="O17" s="39"/>
      <c r="P17" s="38"/>
      <c r="Q17" s="39"/>
      <c r="R17" s="38"/>
      <c r="S17" s="39"/>
      <c r="T17" s="38"/>
      <c r="U17" s="39"/>
    </row>
    <row r="18" spans="1:21" s="8" customFormat="1" ht="45">
      <c r="A18" s="381"/>
      <c r="B18" s="59" t="s">
        <v>759</v>
      </c>
      <c r="D18" s="9" t="s">
        <v>580</v>
      </c>
      <c r="F18" s="9"/>
      <c r="G18" s="39"/>
      <c r="H18" s="9"/>
      <c r="I18" s="39"/>
      <c r="J18" s="371"/>
      <c r="K18" s="39"/>
      <c r="L18" s="48"/>
      <c r="M18" s="39"/>
      <c r="N18" s="38"/>
      <c r="O18" s="39"/>
      <c r="P18" s="38"/>
      <c r="Q18" s="39"/>
      <c r="R18" s="38"/>
      <c r="S18" s="39"/>
      <c r="T18" s="38"/>
      <c r="U18" s="39"/>
    </row>
    <row r="19" spans="1:21" s="10" customFormat="1" ht="69" customHeight="1">
      <c r="A19" s="440"/>
      <c r="B19" s="60" t="s">
        <v>760</v>
      </c>
      <c r="D19" s="11" t="s">
        <v>580</v>
      </c>
      <c r="F19" s="11"/>
      <c r="G19" s="61"/>
      <c r="H19" s="11"/>
      <c r="I19" s="61"/>
      <c r="J19" s="372"/>
      <c r="K19" s="61"/>
      <c r="L19" s="48"/>
      <c r="M19" s="61"/>
      <c r="N19" s="40"/>
      <c r="O19" s="61"/>
      <c r="P19" s="40"/>
      <c r="Q19" s="61"/>
      <c r="R19" s="40"/>
      <c r="S19" s="61"/>
      <c r="T19" s="40"/>
      <c r="U19" s="61"/>
    </row>
  </sheetData>
  <mergeCells count="4">
    <mergeCell ref="A9:A13"/>
    <mergeCell ref="A15:A19"/>
    <mergeCell ref="J9:J13"/>
    <mergeCell ref="J15:J19"/>
  </mergeCells>
  <pageMargins left="0.7" right="0.7" top="0.75" bottom="0.75" header="0.3" footer="0.3"/>
  <pageSetup paperSize="8" orientation="landscape"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2ABCA-F753-6946-9B48-EB497CBE7327}">
  <sheetPr codeName="Sheet29"/>
  <dimension ref="A1:U23"/>
  <sheetViews>
    <sheetView topLeftCell="A3" zoomScaleNormal="100" workbookViewId="0">
      <selection activeCell="F27" sqref="F27"/>
    </sheetView>
  </sheetViews>
  <sheetFormatPr defaultColWidth="10.5" defaultRowHeight="15.95"/>
  <cols>
    <col min="1" max="1" width="22" style="239" customWidth="1"/>
    <col min="2" max="2" width="33.5" style="234" customWidth="1"/>
    <col min="3" max="3" width="3.375" style="234" customWidth="1"/>
    <col min="4" max="4" width="25" style="234" customWidth="1"/>
    <col min="5" max="5" width="3.375" style="234" customWidth="1"/>
    <col min="6" max="6" width="25" style="234" customWidth="1"/>
    <col min="7" max="7" width="3.375" style="234" customWidth="1"/>
    <col min="8" max="8" width="25" style="234" customWidth="1"/>
    <col min="9" max="9" width="3.375" style="234" customWidth="1"/>
    <col min="10" max="10" width="39.5" style="234" customWidth="1"/>
    <col min="11" max="11" width="3" style="234" customWidth="1"/>
    <col min="12" max="12" width="36.125" style="234" customWidth="1"/>
    <col min="13" max="13" width="3" style="234" customWidth="1"/>
    <col min="14" max="14" width="39.5" style="234" customWidth="1"/>
    <col min="15" max="15" width="3" style="234" customWidth="1"/>
    <col min="16" max="16" width="39.5" style="234" customWidth="1"/>
    <col min="17" max="17" width="3" style="234" customWidth="1"/>
    <col min="18" max="18" width="39.5" style="234" customWidth="1"/>
    <col min="19" max="19" width="3" style="234" customWidth="1"/>
    <col min="20" max="20" width="39.5" style="234" customWidth="1"/>
    <col min="21" max="21" width="3" style="234" customWidth="1"/>
    <col min="22" max="16384" width="10.5" style="234"/>
  </cols>
  <sheetData>
    <row r="1" spans="1:21" ht="24.95">
      <c r="A1" s="233" t="s">
        <v>762</v>
      </c>
    </row>
    <row r="3" spans="1:21" s="39" customFormat="1" ht="90">
      <c r="A3" s="269" t="s">
        <v>763</v>
      </c>
      <c r="B3" s="56" t="s">
        <v>764</v>
      </c>
      <c r="D3" s="9" t="s">
        <v>174</v>
      </c>
      <c r="F3" s="57"/>
      <c r="H3" s="57"/>
      <c r="J3" s="48"/>
      <c r="L3" s="48"/>
      <c r="N3" s="38"/>
      <c r="P3" s="38"/>
      <c r="R3" s="38"/>
      <c r="T3" s="38"/>
    </row>
    <row r="4" spans="1:21" s="37" customFormat="1" ht="18">
      <c r="A4" s="67"/>
      <c r="B4" s="46"/>
      <c r="D4" s="46"/>
      <c r="F4" s="46"/>
      <c r="H4" s="46"/>
      <c r="J4" s="47"/>
      <c r="L4" s="39"/>
      <c r="N4" s="47"/>
      <c r="P4" s="47"/>
      <c r="R4" s="47"/>
      <c r="T4" s="47"/>
    </row>
    <row r="5" spans="1:21" s="52" customFormat="1" ht="75.95">
      <c r="A5" s="66"/>
      <c r="B5" s="51" t="s">
        <v>114</v>
      </c>
      <c r="D5" s="82" t="s">
        <v>115</v>
      </c>
      <c r="E5" s="44"/>
      <c r="F5" s="82" t="s">
        <v>116</v>
      </c>
      <c r="G5" s="44"/>
      <c r="H5" s="82" t="s">
        <v>117</v>
      </c>
      <c r="J5" s="45" t="s">
        <v>118</v>
      </c>
      <c r="K5" s="44"/>
      <c r="L5" s="45" t="s">
        <v>119</v>
      </c>
      <c r="M5" s="44"/>
      <c r="N5" s="45" t="s">
        <v>120</v>
      </c>
      <c r="O5" s="44"/>
      <c r="P5" s="45" t="s">
        <v>121</v>
      </c>
      <c r="Q5" s="44"/>
      <c r="R5" s="45" t="s">
        <v>122</v>
      </c>
      <c r="S5" s="44"/>
      <c r="T5" s="45" t="s">
        <v>123</v>
      </c>
      <c r="U5" s="44"/>
    </row>
    <row r="6" spans="1:21" s="37" customFormat="1" ht="18">
      <c r="A6" s="67"/>
      <c r="B6" s="46"/>
      <c r="D6" s="46"/>
      <c r="F6" s="46"/>
      <c r="H6" s="46"/>
      <c r="J6" s="47"/>
      <c r="N6" s="47"/>
      <c r="P6" s="47"/>
      <c r="R6" s="47"/>
      <c r="T6" s="47"/>
    </row>
    <row r="7" spans="1:21" s="8" customFormat="1" ht="45">
      <c r="A7" s="68"/>
      <c r="B7" s="65" t="s">
        <v>765</v>
      </c>
      <c r="D7" s="338" t="s">
        <v>160</v>
      </c>
      <c r="F7" s="9" t="s">
        <v>766</v>
      </c>
      <c r="G7" s="37"/>
      <c r="H7" s="338" t="s">
        <v>767</v>
      </c>
      <c r="I7" s="37"/>
      <c r="J7" s="370"/>
      <c r="K7" s="37"/>
      <c r="L7" s="48"/>
      <c r="M7" s="37"/>
      <c r="N7" s="38"/>
      <c r="O7" s="37"/>
      <c r="P7" s="38"/>
      <c r="Q7" s="37"/>
      <c r="R7" s="38"/>
      <c r="S7" s="37"/>
      <c r="T7" s="38"/>
      <c r="U7" s="37"/>
    </row>
    <row r="8" spans="1:21" s="8" customFormat="1" ht="45">
      <c r="A8" s="68"/>
      <c r="B8" s="53" t="s">
        <v>768</v>
      </c>
      <c r="D8" s="337">
        <f>10^6*386755.8</f>
        <v>386755800000</v>
      </c>
      <c r="F8" s="9" t="s">
        <v>52</v>
      </c>
      <c r="G8" s="39"/>
      <c r="H8" s="9" t="s">
        <v>52</v>
      </c>
      <c r="I8" s="39"/>
      <c r="J8" s="371"/>
      <c r="K8" s="39"/>
      <c r="L8" s="48"/>
      <c r="M8" s="39"/>
      <c r="N8" s="38"/>
      <c r="O8" s="39"/>
      <c r="P8" s="38"/>
      <c r="Q8" s="39"/>
      <c r="R8" s="38"/>
      <c r="S8" s="39"/>
      <c r="T8" s="38"/>
      <c r="U8" s="39"/>
    </row>
    <row r="9" spans="1:21" s="8" customFormat="1" ht="30">
      <c r="A9" s="68"/>
      <c r="B9" s="22" t="s">
        <v>769</v>
      </c>
      <c r="D9" s="337" t="s">
        <v>196</v>
      </c>
      <c r="F9" s="9" t="s">
        <v>295</v>
      </c>
      <c r="G9" s="37"/>
      <c r="H9" s="9" t="s">
        <v>295</v>
      </c>
      <c r="I9" s="37"/>
      <c r="J9" s="371"/>
      <c r="K9" s="37"/>
      <c r="L9" s="48"/>
      <c r="M9" s="37"/>
      <c r="N9" s="38"/>
      <c r="O9" s="37"/>
      <c r="P9" s="38"/>
      <c r="Q9" s="37"/>
      <c r="R9" s="38"/>
      <c r="S9" s="37"/>
      <c r="T9" s="38"/>
      <c r="U9" s="37"/>
    </row>
    <row r="10" spans="1:21" s="8" customFormat="1" ht="15">
      <c r="A10" s="68"/>
      <c r="B10" s="62" t="s">
        <v>770</v>
      </c>
      <c r="D10" s="337">
        <v>6982962500000</v>
      </c>
      <c r="F10" s="9" t="s">
        <v>52</v>
      </c>
      <c r="G10" s="39"/>
      <c r="H10" s="9" t="s">
        <v>52</v>
      </c>
      <c r="I10" s="39"/>
      <c r="J10" s="371"/>
      <c r="K10" s="39"/>
      <c r="L10" s="48"/>
      <c r="M10" s="39"/>
      <c r="N10" s="38"/>
      <c r="O10" s="39"/>
      <c r="P10" s="38"/>
      <c r="Q10" s="39"/>
      <c r="R10" s="38"/>
      <c r="S10" s="39"/>
      <c r="T10" s="38"/>
      <c r="U10" s="39"/>
    </row>
    <row r="11" spans="1:21" s="8" customFormat="1" ht="18">
      <c r="A11" s="68"/>
      <c r="B11" s="62" t="s">
        <v>771</v>
      </c>
      <c r="D11" s="337">
        <f>1000000*145879.449309</f>
        <v>145879449309</v>
      </c>
      <c r="F11" s="9" t="s">
        <v>52</v>
      </c>
      <c r="G11" s="37"/>
      <c r="H11" s="9" t="s">
        <v>52</v>
      </c>
      <c r="I11" s="37"/>
      <c r="J11" s="371"/>
      <c r="K11" s="37"/>
      <c r="L11" s="48"/>
      <c r="M11" s="37"/>
      <c r="N11" s="38"/>
      <c r="O11" s="37"/>
      <c r="P11" s="38"/>
      <c r="Q11" s="37"/>
      <c r="R11" s="38"/>
      <c r="S11" s="37"/>
      <c r="T11" s="38"/>
      <c r="U11" s="37"/>
    </row>
    <row r="12" spans="1:21" s="8" customFormat="1">
      <c r="A12" s="68"/>
      <c r="B12" s="62" t="s">
        <v>772</v>
      </c>
      <c r="D12" s="337">
        <v>1683831463150</v>
      </c>
      <c r="F12" s="9" t="s">
        <v>52</v>
      </c>
      <c r="G12" s="237"/>
      <c r="H12" s="9" t="s">
        <v>52</v>
      </c>
      <c r="I12" s="237"/>
      <c r="J12" s="371"/>
      <c r="K12" s="237"/>
      <c r="L12" s="48"/>
      <c r="M12" s="237"/>
      <c r="N12" s="38"/>
      <c r="O12" s="237"/>
      <c r="P12" s="38"/>
      <c r="Q12" s="237"/>
      <c r="R12" s="38"/>
      <c r="S12" s="237"/>
      <c r="T12" s="38"/>
      <c r="U12" s="237"/>
    </row>
    <row r="13" spans="1:21" s="8" customFormat="1">
      <c r="A13" s="68"/>
      <c r="B13" s="62" t="s">
        <v>773</v>
      </c>
      <c r="D13" s="337">
        <f>10^6*1230.283426</f>
        <v>1230283426</v>
      </c>
      <c r="F13" s="9" t="s">
        <v>52</v>
      </c>
      <c r="G13" s="237"/>
      <c r="H13" s="9" t="s">
        <v>52</v>
      </c>
      <c r="I13" s="237"/>
      <c r="J13" s="371"/>
      <c r="K13" s="237"/>
      <c r="L13" s="48"/>
      <c r="M13" s="237"/>
      <c r="N13" s="38"/>
      <c r="O13" s="237"/>
      <c r="P13" s="38"/>
      <c r="Q13" s="237"/>
      <c r="R13" s="38"/>
      <c r="S13" s="237"/>
      <c r="T13" s="38"/>
      <c r="U13" s="237"/>
    </row>
    <row r="14" spans="1:21" s="8" customFormat="1">
      <c r="A14" s="68"/>
      <c r="B14" s="62" t="s">
        <v>774</v>
      </c>
      <c r="D14" s="337">
        <f>10^6*2332.082153</f>
        <v>2332082153</v>
      </c>
      <c r="F14" s="9" t="s">
        <v>52</v>
      </c>
      <c r="G14" s="237"/>
      <c r="H14" s="9" t="s">
        <v>52</v>
      </c>
      <c r="I14" s="237"/>
      <c r="J14" s="371"/>
      <c r="K14" s="237"/>
      <c r="L14" s="48"/>
      <c r="M14" s="237"/>
      <c r="N14" s="38"/>
      <c r="O14" s="237"/>
      <c r="P14" s="38"/>
      <c r="Q14" s="237"/>
      <c r="R14" s="38"/>
      <c r="S14" s="237"/>
      <c r="T14" s="38"/>
      <c r="U14" s="237"/>
    </row>
    <row r="15" spans="1:21" s="8" customFormat="1">
      <c r="A15" s="68"/>
      <c r="B15" s="62" t="s">
        <v>775</v>
      </c>
      <c r="D15" s="337">
        <v>9700</v>
      </c>
      <c r="F15" s="9" t="s">
        <v>776</v>
      </c>
      <c r="G15" s="237"/>
      <c r="H15" s="9" t="s">
        <v>776</v>
      </c>
      <c r="I15" s="237"/>
      <c r="J15" s="371"/>
      <c r="K15" s="237"/>
      <c r="L15" s="48"/>
      <c r="M15" s="237"/>
      <c r="N15" s="38"/>
      <c r="O15" s="237"/>
      <c r="P15" s="38"/>
      <c r="Q15" s="237"/>
      <c r="R15" s="38"/>
      <c r="S15" s="237"/>
      <c r="T15" s="38"/>
      <c r="U15" s="237"/>
    </row>
    <row r="16" spans="1:21" s="8" customFormat="1">
      <c r="A16" s="68"/>
      <c r="B16" s="62" t="s">
        <v>777</v>
      </c>
      <c r="D16" s="337">
        <f>D17-D15</f>
        <v>800</v>
      </c>
      <c r="F16" s="9" t="s">
        <v>776</v>
      </c>
      <c r="G16" s="237"/>
      <c r="H16" s="9" t="s">
        <v>776</v>
      </c>
      <c r="I16" s="237"/>
      <c r="J16" s="371"/>
      <c r="K16" s="237"/>
      <c r="L16" s="48"/>
      <c r="M16" s="237"/>
      <c r="N16" s="38"/>
      <c r="O16" s="237"/>
      <c r="P16" s="38"/>
      <c r="Q16" s="237"/>
      <c r="R16" s="38"/>
      <c r="S16" s="237"/>
      <c r="T16" s="38"/>
      <c r="U16" s="237"/>
    </row>
    <row r="17" spans="1:21" s="8" customFormat="1">
      <c r="A17" s="68"/>
      <c r="B17" s="62" t="s">
        <v>778</v>
      </c>
      <c r="D17" s="337">
        <v>10500</v>
      </c>
      <c r="F17" s="9" t="s">
        <v>776</v>
      </c>
      <c r="G17" s="237"/>
      <c r="H17" s="9" t="s">
        <v>776</v>
      </c>
      <c r="I17" s="237"/>
      <c r="J17" s="371"/>
      <c r="K17" s="237"/>
      <c r="L17" s="48"/>
      <c r="M17" s="237"/>
      <c r="N17" s="38"/>
      <c r="O17" s="237"/>
      <c r="P17" s="38"/>
      <c r="Q17" s="237"/>
      <c r="R17" s="38"/>
      <c r="S17" s="237"/>
      <c r="T17" s="38"/>
      <c r="U17" s="237"/>
    </row>
    <row r="18" spans="1:21" s="8" customFormat="1">
      <c r="A18" s="68"/>
      <c r="B18" s="62" t="s">
        <v>779</v>
      </c>
      <c r="D18" s="337">
        <v>1088300</v>
      </c>
      <c r="F18" s="9" t="s">
        <v>776</v>
      </c>
      <c r="G18" s="237"/>
      <c r="H18" s="9" t="s">
        <v>776</v>
      </c>
      <c r="I18" s="237"/>
      <c r="J18" s="371"/>
      <c r="K18" s="237"/>
      <c r="L18" s="48"/>
      <c r="M18" s="237"/>
      <c r="N18" s="38"/>
      <c r="O18" s="237"/>
      <c r="P18" s="38"/>
      <c r="Q18" s="237"/>
      <c r="R18" s="38"/>
      <c r="S18" s="237"/>
      <c r="T18" s="38"/>
      <c r="U18" s="237"/>
    </row>
    <row r="19" spans="1:21" s="8" customFormat="1">
      <c r="A19" s="68"/>
      <c r="B19" s="62" t="s">
        <v>780</v>
      </c>
      <c r="D19" s="337" t="s">
        <v>362</v>
      </c>
      <c r="F19" s="9" t="s">
        <v>295</v>
      </c>
      <c r="G19" s="237"/>
      <c r="H19" s="9" t="s">
        <v>295</v>
      </c>
      <c r="I19" s="237"/>
      <c r="J19" s="371"/>
      <c r="K19" s="237"/>
      <c r="L19" s="48"/>
      <c r="M19" s="237"/>
      <c r="N19" s="38"/>
      <c r="O19" s="237"/>
      <c r="P19" s="38"/>
      <c r="Q19" s="237"/>
      <c r="R19" s="38"/>
      <c r="S19" s="237"/>
      <c r="T19" s="38"/>
      <c r="U19" s="237"/>
    </row>
    <row r="20" spans="1:21" s="8" customFormat="1">
      <c r="A20" s="68"/>
      <c r="B20" s="62" t="s">
        <v>781</v>
      </c>
      <c r="D20" s="337" t="s">
        <v>362</v>
      </c>
      <c r="F20" s="9" t="s">
        <v>295</v>
      </c>
      <c r="G20" s="237"/>
      <c r="H20" s="9" t="s">
        <v>295</v>
      </c>
      <c r="I20" s="237"/>
      <c r="J20" s="371"/>
      <c r="K20" s="237"/>
      <c r="L20" s="48"/>
      <c r="M20" s="237"/>
      <c r="N20" s="38"/>
      <c r="O20" s="237"/>
      <c r="P20" s="38"/>
      <c r="Q20" s="237"/>
      <c r="R20" s="38"/>
      <c r="S20" s="237"/>
      <c r="T20" s="38"/>
      <c r="U20" s="237"/>
    </row>
    <row r="21" spans="1:21" s="8" customFormat="1" ht="60">
      <c r="A21" s="68"/>
      <c r="B21" s="65" t="s">
        <v>782</v>
      </c>
      <c r="D21" s="338" t="s">
        <v>160</v>
      </c>
      <c r="F21" s="9" t="str">
        <f>IF(D21=[2]Lists!$K$4,"&lt; Input URL to data source &gt;",IF(D21=[2]Lists!$K$5,"&lt; Reference section in EITI Report or URL &gt;",IF(D21=[2]Lists!$K$6,"&lt; Reference evidence of non-applicability &gt;","")))</f>
        <v>&lt; Reference section in EITI Report or URL &gt;</v>
      </c>
      <c r="G21" s="37"/>
      <c r="H21" s="9" t="str">
        <f>IF(F21=[2]Lists!$K$4,"&lt; Input URL to data source &gt;",IF(F21=[2]Lists!$K$5,"&lt; Reference section in EITI Report or URL &gt;",IF(F21=[2]Lists!$K$6,"&lt; Reference evidence of non-applicability &gt;","")))</f>
        <v/>
      </c>
      <c r="I21" s="37"/>
      <c r="J21" s="372"/>
      <c r="K21" s="37"/>
      <c r="L21" s="48"/>
      <c r="M21" s="37"/>
      <c r="N21" s="38"/>
      <c r="O21" s="37"/>
      <c r="P21" s="38"/>
      <c r="Q21" s="37"/>
      <c r="R21" s="38"/>
      <c r="S21" s="37"/>
      <c r="T21" s="38"/>
      <c r="U21" s="37"/>
    </row>
    <row r="22" spans="1:21" s="236" customFormat="1">
      <c r="A22" s="238"/>
      <c r="L22" s="237"/>
    </row>
    <row r="23" spans="1:21">
      <c r="L23" s="236"/>
    </row>
  </sheetData>
  <mergeCells count="1">
    <mergeCell ref="J7:J21"/>
  </mergeCells>
  <dataValidations count="11">
    <dataValidation type="list" showInputMessage="1" showErrorMessage="1" promptTitle="Reporting type" prompt="Please indicate which type of reporting, between:_x000a__x000a_Systematic disclosure_x000a_EITI reporting_x000a_Not available_x000a_Not applicable" sqref="D7 D21" xr:uid="{9B2279D3-1C2E-854C-AF16-97048D3FCF33}">
      <formula1>Reporting_options_list</formula1>
    </dataValidation>
    <dataValidation type="decimal" errorStyle="warning" operator="greaterThan" allowBlank="1" showInputMessage="1" showErrorMessage="1" errorTitle="Non-number value detected" error="Only input numbers in this cell. _x000a__x000a_If additional information is appropriate, please include in appropriate columns on the right." promptTitle="Extractives Gross Value Added" prompt="Gross value added refers to the absolute number representing extractives' share of GDP._x000a__x000a_Please input only numbers in this cell. If other information is required, include this in comment section." sqref="D8:D9 D19:D20" xr:uid="{42696023-5399-9047-A0A0-2D68B9B8E4F1}">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Male employment" prompt="Employment refers to the absolute number representing total male employment in the sector._x000a__x000a_Please input only numbers in this cell. If other information is required, include this in comment section" sqref="D15" xr:uid="{3CC574F9-A1BC-3A41-9414-B145827E7273}">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Female employment" prompt="Employment refers to the absolute number representing total female employment in the sector._x000a__x000a_Please input only numbers in this cell. If other information is required, include this in comment section" sqref="D16" xr:uid="{F0C5EC44-9C87-F048-B6D7-7257C1827DD3}">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employment" prompt="Employment refers to the absolute number representing total formal employment._x000a__x000a_Please input only numbers in this cell. If other information is required, include this in comment section" sqref="D18" xr:uid="{FF11831C-5DD6-4748-B85B-1F3760339B1B}">
      <formula1>2</formula1>
    </dataValidation>
    <dataValidation type="decimal" errorStyle="warning" operator="greaterThan" allowBlank="1" showInputMessage="1" showErrorMessage="1" errorTitle="Non-number value detected" error="Only input numbers in this cell. _x000a__x000a_If additional information is appropriate, please include in appropriate columns on the right." promptTitle="Extractives employment" prompt="Employment refers to the absolute number representing extractives' share of formal employment._x000a__x000a_Please input only numbers in this cell. If other information is required, include this in comment section." sqref="D17" xr:uid="{AA0D7CE9-6784-FE4B-A813-A7539FE29A66}">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Exports - extractives" prompt="This refers to extractives share in total exports of a country, in absolute numbers._x000a__x000a_Please input only numbers in this cell. If other information is required, include this in comment section" sqref="D13" xr:uid="{D88AEEA5-5A2E-9C4E-9A4A-23D504466F07}">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Gross Domestic Product" prompt="This refers to Gross Domestic Product, in current USD or local currency._x000a__x000a_Please input only numbers in this cell. If other information is required, include this in comment section" sqref="D10" xr:uid="{D563ACB5-2947-0B40-B452-88F4878D2E1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Government Revenues - Extractive" prompt="This refers to government revenues from extractives, including non-reconciled revenues._x000a__x000a_Please input only numbers in this cell. If other information is required, include this in comment section" sqref="D11" xr:uid="{87213D4A-C828-C94E-B990-727B4C9CF47A}">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government revenues" prompt="This refers to the governments total revenues from the relevant year, including revenues from non-extractive sectors._x000a__x000a_Please input only numbers in this cell. If other information is required, include this in comment section" sqref="D12" xr:uid="{D835D21C-F636-304B-9E18-C16DE049A89B}">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exports" prompt="This refers to the total exports from the relevant year, including revenues from non-extractive sectors._x000a__x000a_Please input only numbers in this cell. If other information is required, include this in comment section" sqref="D14" xr:uid="{E2CEF7FB-3750-4A40-899E-19DCC0DA19F4}">
      <formula1>2</formula1>
    </dataValidation>
  </dataValidations>
  <hyperlinks>
    <hyperlink ref="B8" r:id="rId1" xr:uid="{D65D155B-A957-0B4E-91E0-0CCEDDA83E18}"/>
  </hyperlinks>
  <pageMargins left="0.7" right="0.7" top="0.75" bottom="0.75" header="0.3" footer="0.3"/>
  <pageSetup paperSize="8" orientation="landscape"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6749B-3E9E-B647-8AEA-6784F9E739CD}">
  <sheetPr codeName="Sheet3"/>
  <dimension ref="A1:U25"/>
  <sheetViews>
    <sheetView zoomScale="85" zoomScaleNormal="85" zoomScalePageLayoutView="80" workbookViewId="0">
      <selection activeCell="H14" sqref="H14"/>
    </sheetView>
  </sheetViews>
  <sheetFormatPr defaultColWidth="10.5" defaultRowHeight="15.95"/>
  <cols>
    <col min="1" max="1" width="14" style="239" customWidth="1"/>
    <col min="2" max="2" width="48" style="234" customWidth="1"/>
    <col min="3" max="3" width="3" style="234" customWidth="1"/>
    <col min="4" max="4" width="28.375" style="234" customWidth="1"/>
    <col min="5" max="5" width="3" style="234" customWidth="1"/>
    <col min="6" max="6" width="35.875" style="234" customWidth="1"/>
    <col min="7" max="7" width="3" style="234" customWidth="1"/>
    <col min="8" max="8" width="35.875" style="234" customWidth="1"/>
    <col min="9" max="9" width="3" style="234" customWidth="1"/>
    <col min="10" max="10" width="39" style="234" customWidth="1"/>
    <col min="11" max="11" width="3" style="234" customWidth="1"/>
    <col min="12" max="12" width="36.125" style="234" customWidth="1"/>
    <col min="13" max="13" width="3" style="234" customWidth="1"/>
    <col min="14" max="14" width="39.5" style="234" customWidth="1"/>
    <col min="15" max="15" width="3" style="234" customWidth="1"/>
    <col min="16" max="16" width="39.5" style="234" customWidth="1"/>
    <col min="17" max="17" width="3" style="234" customWidth="1"/>
    <col min="18" max="18" width="39.5" style="234" customWidth="1"/>
    <col min="19" max="19" width="3" style="234" customWidth="1"/>
    <col min="20" max="20" width="39.5" style="234" customWidth="1"/>
    <col min="21" max="21" width="3" style="234" customWidth="1"/>
    <col min="22" max="16384" width="10.5" style="234"/>
  </cols>
  <sheetData>
    <row r="1" spans="1:21" ht="24.95">
      <c r="A1" s="246" t="s">
        <v>110</v>
      </c>
    </row>
    <row r="3" spans="1:21" s="39" customFormat="1" ht="75">
      <c r="A3" s="269" t="s">
        <v>111</v>
      </c>
      <c r="B3" s="56" t="s">
        <v>112</v>
      </c>
      <c r="D3" s="9" t="s">
        <v>113</v>
      </c>
      <c r="F3" s="57"/>
      <c r="H3" s="57"/>
      <c r="J3" s="48"/>
      <c r="L3" s="48"/>
      <c r="N3" s="38"/>
      <c r="P3" s="38"/>
      <c r="R3" s="38"/>
      <c r="T3" s="38"/>
    </row>
    <row r="4" spans="1:21" s="39" customFormat="1" ht="14.1">
      <c r="A4" s="269"/>
      <c r="B4" s="56"/>
      <c r="D4" s="80"/>
      <c r="F4" s="80"/>
      <c r="H4" s="80"/>
      <c r="J4" s="8"/>
      <c r="N4" s="8"/>
      <c r="P4" s="8"/>
      <c r="R4" s="8"/>
      <c r="T4" s="8"/>
    </row>
    <row r="5" spans="1:21" s="52" customFormat="1" ht="75.95">
      <c r="A5" s="66"/>
      <c r="B5" s="51" t="s">
        <v>114</v>
      </c>
      <c r="D5" s="82" t="s">
        <v>115</v>
      </c>
      <c r="E5" s="44"/>
      <c r="F5" s="82" t="s">
        <v>116</v>
      </c>
      <c r="G5" s="44"/>
      <c r="H5" s="82" t="s">
        <v>117</v>
      </c>
      <c r="J5" s="45" t="s">
        <v>118</v>
      </c>
      <c r="K5" s="44"/>
      <c r="L5" s="45" t="s">
        <v>119</v>
      </c>
      <c r="M5" s="44"/>
      <c r="N5" s="45" t="s">
        <v>120</v>
      </c>
      <c r="O5" s="44"/>
      <c r="P5" s="45" t="s">
        <v>121</v>
      </c>
      <c r="Q5" s="44"/>
      <c r="R5" s="45" t="s">
        <v>122</v>
      </c>
      <c r="S5" s="44"/>
      <c r="T5" s="45" t="s">
        <v>123</v>
      </c>
      <c r="U5" s="44"/>
    </row>
    <row r="6" spans="1:21" s="37" customFormat="1" ht="18">
      <c r="A6" s="67"/>
      <c r="B6" s="46"/>
      <c r="D6" s="46"/>
      <c r="F6" s="46"/>
      <c r="H6" s="46"/>
      <c r="J6" s="47"/>
      <c r="N6" s="47"/>
      <c r="P6" s="47"/>
      <c r="R6" s="47"/>
      <c r="T6" s="47"/>
    </row>
    <row r="7" spans="1:21" s="8" customFormat="1" ht="14.1">
      <c r="A7" s="368" t="s">
        <v>124</v>
      </c>
      <c r="B7" s="62" t="s">
        <v>125</v>
      </c>
      <c r="D7" s="26"/>
      <c r="F7" s="26"/>
      <c r="H7" s="26"/>
      <c r="K7" s="17"/>
      <c r="L7" s="17"/>
      <c r="M7" s="17"/>
      <c r="N7" s="17"/>
      <c r="O7" s="17"/>
      <c r="P7" s="17"/>
      <c r="Q7" s="17"/>
      <c r="R7" s="17"/>
      <c r="S7" s="17"/>
      <c r="T7" s="17"/>
      <c r="U7" s="17"/>
    </row>
    <row r="8" spans="1:21" s="8" customFormat="1" ht="105">
      <c r="A8" s="369"/>
      <c r="B8" s="63" t="s">
        <v>126</v>
      </c>
      <c r="D8" s="9" t="s">
        <v>127</v>
      </c>
      <c r="F8" s="88" t="s">
        <v>128</v>
      </c>
      <c r="G8" s="89"/>
      <c r="H8" s="88" t="s">
        <v>129</v>
      </c>
      <c r="J8" s="370"/>
      <c r="K8" s="37"/>
      <c r="L8" s="48"/>
      <c r="M8" s="37"/>
      <c r="N8" s="38"/>
      <c r="O8" s="37"/>
      <c r="P8" s="38"/>
      <c r="Q8" s="37"/>
      <c r="R8" s="38"/>
      <c r="S8" s="37"/>
      <c r="T8" s="38"/>
      <c r="U8" s="37"/>
    </row>
    <row r="9" spans="1:21" s="8" customFormat="1" ht="105">
      <c r="A9" s="369"/>
      <c r="B9" s="63" t="s">
        <v>130</v>
      </c>
      <c r="D9" s="9" t="s">
        <v>127</v>
      </c>
      <c r="F9" s="88" t="s">
        <v>131</v>
      </c>
      <c r="H9" s="88" t="s">
        <v>132</v>
      </c>
      <c r="J9" s="371"/>
      <c r="K9" s="39"/>
      <c r="L9" s="48"/>
      <c r="M9" s="39"/>
      <c r="N9" s="38"/>
      <c r="O9" s="39"/>
      <c r="P9" s="38"/>
      <c r="Q9" s="39"/>
      <c r="R9" s="38"/>
      <c r="S9" s="39"/>
      <c r="T9" s="38"/>
      <c r="U9" s="39"/>
    </row>
    <row r="10" spans="1:21" s="8" customFormat="1" ht="60">
      <c r="A10" s="369"/>
      <c r="B10" s="63" t="s">
        <v>133</v>
      </c>
      <c r="D10" s="9" t="s">
        <v>127</v>
      </c>
      <c r="F10" s="88" t="s">
        <v>134</v>
      </c>
      <c r="H10" s="88" t="s">
        <v>129</v>
      </c>
      <c r="J10" s="371"/>
      <c r="K10" s="37"/>
      <c r="L10" s="48"/>
      <c r="M10" s="37"/>
      <c r="N10" s="38"/>
      <c r="O10" s="37"/>
      <c r="P10" s="38"/>
      <c r="Q10" s="37"/>
      <c r="R10" s="38"/>
      <c r="S10" s="37"/>
      <c r="T10" s="38"/>
      <c r="U10" s="37"/>
    </row>
    <row r="11" spans="1:21" s="8" customFormat="1" ht="60">
      <c r="A11" s="369"/>
      <c r="B11" s="63" t="s">
        <v>135</v>
      </c>
      <c r="D11" s="9" t="s">
        <v>127</v>
      </c>
      <c r="F11" s="88" t="s">
        <v>136</v>
      </c>
      <c r="H11" s="88" t="s">
        <v>137</v>
      </c>
      <c r="J11" s="371"/>
      <c r="K11" s="17"/>
      <c r="L11" s="48"/>
      <c r="M11" s="17"/>
      <c r="N11" s="38"/>
      <c r="O11" s="17"/>
      <c r="P11" s="38"/>
      <c r="Q11" s="17"/>
      <c r="R11" s="38"/>
      <c r="S11" s="17"/>
      <c r="T11" s="38"/>
      <c r="U11" s="17"/>
    </row>
    <row r="12" spans="1:21" s="237" customFormat="1" ht="60">
      <c r="A12" s="369"/>
      <c r="B12" s="63" t="s">
        <v>138</v>
      </c>
      <c r="D12" s="9" t="s">
        <v>127</v>
      </c>
      <c r="E12" s="8"/>
      <c r="F12" s="88" t="s">
        <v>139</v>
      </c>
      <c r="H12" s="88"/>
      <c r="I12" s="8"/>
      <c r="J12" s="371"/>
      <c r="K12" s="17"/>
      <c r="L12" s="48"/>
      <c r="M12" s="17"/>
      <c r="N12" s="38"/>
      <c r="O12" s="17"/>
      <c r="P12" s="38"/>
      <c r="Q12" s="17"/>
      <c r="R12" s="38"/>
      <c r="S12" s="17"/>
      <c r="T12" s="38"/>
      <c r="U12" s="17"/>
    </row>
    <row r="13" spans="1:21" s="237" customFormat="1" ht="75">
      <c r="A13" s="369"/>
      <c r="B13" s="63" t="s">
        <v>140</v>
      </c>
      <c r="D13" s="9" t="s">
        <v>127</v>
      </c>
      <c r="E13" s="8"/>
      <c r="F13" s="88" t="s">
        <v>141</v>
      </c>
      <c r="H13" s="88" t="s">
        <v>142</v>
      </c>
      <c r="I13" s="8"/>
      <c r="J13" s="372"/>
      <c r="K13" s="17"/>
      <c r="L13" s="48"/>
      <c r="M13" s="17"/>
      <c r="N13" s="38"/>
      <c r="O13" s="17"/>
      <c r="P13" s="38"/>
      <c r="Q13" s="17"/>
      <c r="R13" s="38"/>
      <c r="S13" s="17"/>
      <c r="T13" s="38"/>
      <c r="U13" s="17"/>
    </row>
    <row r="14" spans="1:21" s="237" customFormat="1" ht="15.95" customHeight="1">
      <c r="A14" s="242"/>
      <c r="B14" s="63"/>
      <c r="N14" s="8"/>
      <c r="P14" s="8"/>
      <c r="R14" s="8"/>
      <c r="T14" s="8"/>
    </row>
    <row r="15" spans="1:21" s="237" customFormat="1">
      <c r="A15" s="368" t="s">
        <v>143</v>
      </c>
      <c r="B15" s="62" t="s">
        <v>125</v>
      </c>
      <c r="C15" s="8"/>
      <c r="D15" s="26"/>
      <c r="E15" s="8"/>
      <c r="F15" s="26"/>
      <c r="G15" s="8"/>
      <c r="H15" s="26"/>
      <c r="I15" s="8"/>
      <c r="J15" s="8"/>
      <c r="N15" s="8"/>
      <c r="P15" s="8"/>
      <c r="R15" s="8"/>
      <c r="T15" s="8"/>
    </row>
    <row r="16" spans="1:21" s="237" customFormat="1" ht="30">
      <c r="A16" s="369"/>
      <c r="B16" s="63" t="s">
        <v>126</v>
      </c>
      <c r="C16" s="8"/>
      <c r="D16" s="9" t="s">
        <v>144</v>
      </c>
      <c r="E16" s="8"/>
      <c r="F16" s="88" t="s">
        <v>75</v>
      </c>
      <c r="G16" s="8"/>
      <c r="H16" s="88" t="s">
        <v>145</v>
      </c>
      <c r="I16" s="8"/>
      <c r="J16" s="370"/>
      <c r="L16" s="48"/>
      <c r="N16" s="38"/>
      <c r="P16" s="38"/>
      <c r="R16" s="38"/>
      <c r="T16" s="38"/>
    </row>
    <row r="17" spans="1:20" s="237" customFormat="1" ht="30">
      <c r="A17" s="369"/>
      <c r="B17" s="63" t="s">
        <v>130</v>
      </c>
      <c r="C17" s="8"/>
      <c r="D17" s="9" t="s">
        <v>144</v>
      </c>
      <c r="E17" s="8"/>
      <c r="F17" s="88" t="s">
        <v>75</v>
      </c>
      <c r="G17" s="8"/>
      <c r="H17" s="88" t="s">
        <v>145</v>
      </c>
      <c r="I17" s="8"/>
      <c r="J17" s="371"/>
      <c r="L17" s="48"/>
      <c r="N17" s="38"/>
      <c r="P17" s="38"/>
      <c r="R17" s="38"/>
      <c r="T17" s="38"/>
    </row>
    <row r="18" spans="1:20" s="237" customFormat="1" ht="30">
      <c r="A18" s="369"/>
      <c r="B18" s="63" t="s">
        <v>133</v>
      </c>
      <c r="C18" s="8"/>
      <c r="D18" s="9" t="s">
        <v>144</v>
      </c>
      <c r="E18" s="8"/>
      <c r="F18" s="88" t="s">
        <v>75</v>
      </c>
      <c r="G18" s="8"/>
      <c r="H18" s="88" t="s">
        <v>145</v>
      </c>
      <c r="I18" s="8"/>
      <c r="J18" s="371"/>
      <c r="L18" s="48"/>
      <c r="N18" s="38"/>
      <c r="P18" s="38"/>
      <c r="R18" s="38"/>
      <c r="T18" s="38"/>
    </row>
    <row r="19" spans="1:20" s="237" customFormat="1" ht="30">
      <c r="A19" s="369"/>
      <c r="B19" s="63" t="s">
        <v>135</v>
      </c>
      <c r="C19" s="8"/>
      <c r="D19" s="9" t="s">
        <v>144</v>
      </c>
      <c r="E19" s="8"/>
      <c r="F19" s="88" t="s">
        <v>75</v>
      </c>
      <c r="G19" s="8"/>
      <c r="H19" s="88" t="s">
        <v>145</v>
      </c>
      <c r="I19" s="8"/>
      <c r="J19" s="371"/>
      <c r="L19" s="48"/>
      <c r="N19" s="38"/>
      <c r="P19" s="38"/>
      <c r="R19" s="38"/>
      <c r="T19" s="38"/>
    </row>
    <row r="20" spans="1:20" s="237" customFormat="1" ht="30">
      <c r="A20" s="369"/>
      <c r="B20" s="63" t="s">
        <v>138</v>
      </c>
      <c r="D20" s="9" t="s">
        <v>144</v>
      </c>
      <c r="E20" s="8"/>
      <c r="F20" s="88" t="s">
        <v>75</v>
      </c>
      <c r="H20" s="88" t="s">
        <v>145</v>
      </c>
      <c r="I20" s="8"/>
      <c r="J20" s="371"/>
      <c r="L20" s="48"/>
      <c r="N20" s="38"/>
      <c r="P20" s="38"/>
      <c r="R20" s="38"/>
      <c r="T20" s="38"/>
    </row>
    <row r="21" spans="1:20" s="237" customFormat="1" ht="30">
      <c r="A21" s="369"/>
      <c r="B21" s="63" t="s">
        <v>140</v>
      </c>
      <c r="D21" s="9" t="s">
        <v>144</v>
      </c>
      <c r="E21" s="8"/>
      <c r="F21" s="88" t="s">
        <v>75</v>
      </c>
      <c r="H21" s="88" t="s">
        <v>145</v>
      </c>
      <c r="I21" s="8"/>
      <c r="J21" s="372"/>
      <c r="L21" s="48"/>
      <c r="N21" s="38"/>
      <c r="P21" s="38"/>
      <c r="R21" s="38"/>
      <c r="T21" s="38"/>
    </row>
    <row r="22" spans="1:20" s="237" customFormat="1">
      <c r="A22" s="242"/>
    </row>
    <row r="23" spans="1:20" s="236" customFormat="1">
      <c r="A23" s="238"/>
    </row>
    <row r="25" spans="1:20">
      <c r="H25" s="234" t="s">
        <v>146</v>
      </c>
    </row>
  </sheetData>
  <mergeCells count="4">
    <mergeCell ref="A7:A13"/>
    <mergeCell ref="A15:A21"/>
    <mergeCell ref="J8:J13"/>
    <mergeCell ref="J16:J21"/>
  </mergeCells>
  <hyperlinks>
    <hyperlink ref="F12" r:id="rId1" display="https://minfin.am/hy#" xr:uid="{1B45647C-8DEF-E544-8908-6F8331CCDBA2}"/>
  </hyperlinks>
  <pageMargins left="0.70866141732283505" right="0.70866141732283505" top="0.74803149606299202" bottom="0.74803149606299202" header="0.31496062992126" footer="0.31496062992126"/>
  <pageSetup paperSize="8" orientation="landscape" horizontalDpi="1200" verticalDpi="1200"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F1490-486C-914B-9030-0926582A846F}">
  <sheetPr codeName="Sheet30"/>
  <dimension ref="A1:U13"/>
  <sheetViews>
    <sheetView zoomScale="63" zoomScaleNormal="70" workbookViewId="0">
      <selection activeCell="J24" sqref="J24"/>
    </sheetView>
  </sheetViews>
  <sheetFormatPr defaultColWidth="10.5" defaultRowHeight="15.95"/>
  <cols>
    <col min="1" max="1" width="14.375" style="234" customWidth="1"/>
    <col min="2" max="2" width="42.375" style="234" customWidth="1"/>
    <col min="3" max="3" width="3" style="234" customWidth="1"/>
    <col min="4" max="4" width="24" style="234" customWidth="1"/>
    <col min="5" max="5" width="3" style="234" customWidth="1"/>
    <col min="6" max="6" width="22.375" style="234" customWidth="1"/>
    <col min="7" max="7" width="3" style="234" customWidth="1"/>
    <col min="8" max="8" width="22.375" style="234" customWidth="1"/>
    <col min="9" max="9" width="3" style="234" customWidth="1"/>
    <col min="10" max="10" width="39.5" style="234" customWidth="1"/>
    <col min="11" max="11" width="3" style="234" customWidth="1"/>
    <col min="12" max="12" width="36.125" style="234" customWidth="1"/>
    <col min="13" max="13" width="3" style="234" customWidth="1"/>
    <col min="14" max="14" width="39.5" style="234" customWidth="1"/>
    <col min="15" max="15" width="3" style="234" customWidth="1"/>
    <col min="16" max="16" width="39.5" style="234" customWidth="1"/>
    <col min="17" max="17" width="3" style="234" customWidth="1"/>
    <col min="18" max="18" width="39.5" style="234" customWidth="1"/>
    <col min="19" max="19" width="3" style="234" customWidth="1"/>
    <col min="20" max="20" width="39.5" style="234" customWidth="1"/>
    <col min="21" max="21" width="3" style="234" customWidth="1"/>
    <col min="22" max="16384" width="10.5" style="234"/>
  </cols>
  <sheetData>
    <row r="1" spans="1:21" ht="24.95">
      <c r="A1" s="233" t="s">
        <v>783</v>
      </c>
    </row>
    <row r="3" spans="1:21" s="39" customFormat="1" ht="105">
      <c r="A3" s="269" t="s">
        <v>784</v>
      </c>
      <c r="B3" s="56" t="s">
        <v>785</v>
      </c>
      <c r="D3" s="9" t="s">
        <v>174</v>
      </c>
      <c r="F3" s="57"/>
      <c r="H3" s="57"/>
      <c r="J3" s="48"/>
      <c r="L3" s="48"/>
      <c r="N3" s="38"/>
      <c r="P3" s="38"/>
      <c r="R3" s="38"/>
      <c r="T3" s="38"/>
    </row>
    <row r="4" spans="1:21" s="37" customFormat="1" ht="18">
      <c r="A4" s="55"/>
      <c r="B4" s="46"/>
      <c r="D4" s="46"/>
      <c r="F4" s="46"/>
      <c r="H4" s="46"/>
      <c r="J4" s="47"/>
      <c r="L4" s="39"/>
      <c r="N4" s="47"/>
    </row>
    <row r="5" spans="1:21" s="52" customFormat="1" ht="75.95">
      <c r="A5" s="50"/>
      <c r="B5" s="51" t="s">
        <v>114</v>
      </c>
      <c r="D5" s="82" t="s">
        <v>115</v>
      </c>
      <c r="E5" s="44"/>
      <c r="F5" s="82" t="s">
        <v>116</v>
      </c>
      <c r="G5" s="44"/>
      <c r="H5" s="82" t="s">
        <v>117</v>
      </c>
      <c r="J5" s="45" t="s">
        <v>118</v>
      </c>
      <c r="K5" s="44"/>
      <c r="L5" s="45" t="s">
        <v>119</v>
      </c>
      <c r="M5" s="44"/>
      <c r="N5" s="45" t="s">
        <v>120</v>
      </c>
      <c r="O5" s="44"/>
      <c r="P5" s="45" t="s">
        <v>121</v>
      </c>
      <c r="Q5" s="44"/>
      <c r="R5" s="45" t="s">
        <v>122</v>
      </c>
      <c r="S5" s="44"/>
      <c r="T5" s="45" t="s">
        <v>123</v>
      </c>
      <c r="U5" s="44"/>
    </row>
    <row r="6" spans="1:21" s="37" customFormat="1" ht="18">
      <c r="A6" s="55"/>
      <c r="B6" s="46"/>
      <c r="D6" s="46"/>
      <c r="F6" s="46"/>
      <c r="H6" s="46"/>
      <c r="J6" s="47"/>
      <c r="N6" s="47"/>
      <c r="P6" s="47"/>
      <c r="R6" s="47"/>
      <c r="T6" s="47"/>
    </row>
    <row r="7" spans="1:21" s="39" customFormat="1" ht="45">
      <c r="A7" s="269" t="s">
        <v>151</v>
      </c>
      <c r="B7" s="56" t="s">
        <v>786</v>
      </c>
      <c r="D7" s="9" t="s">
        <v>58</v>
      </c>
      <c r="F7" s="57"/>
      <c r="H7" s="57"/>
      <c r="J7" s="48"/>
      <c r="L7" s="48"/>
      <c r="N7" s="38"/>
      <c r="O7" s="37"/>
      <c r="P7" s="38"/>
      <c r="Q7" s="37"/>
      <c r="R7" s="38"/>
      <c r="S7" s="37"/>
      <c r="T7" s="38"/>
    </row>
    <row r="8" spans="1:21" s="37" customFormat="1" ht="18">
      <c r="A8" s="55"/>
      <c r="B8" s="46"/>
      <c r="D8" s="46"/>
      <c r="F8" s="46"/>
      <c r="H8" s="46"/>
      <c r="J8" s="47"/>
      <c r="N8" s="47"/>
      <c r="P8" s="47"/>
      <c r="R8" s="47"/>
      <c r="T8" s="47"/>
    </row>
    <row r="9" spans="1:21" s="8" customFormat="1" ht="18">
      <c r="A9" s="13"/>
      <c r="B9" s="62" t="s">
        <v>125</v>
      </c>
      <c r="D9" s="26"/>
      <c r="F9" s="26"/>
      <c r="G9" s="37"/>
      <c r="H9" s="26"/>
      <c r="I9" s="37"/>
      <c r="K9" s="37"/>
      <c r="L9" s="39"/>
      <c r="M9" s="37"/>
      <c r="O9" s="37"/>
      <c r="Q9" s="37"/>
      <c r="S9" s="37"/>
      <c r="U9" s="37"/>
    </row>
    <row r="10" spans="1:21" s="8" customFormat="1" ht="90">
      <c r="A10" s="13"/>
      <c r="B10" s="24" t="s">
        <v>787</v>
      </c>
      <c r="D10" s="338" t="s">
        <v>276</v>
      </c>
      <c r="F10" s="9" t="s">
        <v>788</v>
      </c>
      <c r="G10" s="39"/>
      <c r="H10" s="9" t="str">
        <f>IF(F10=[2]Lists!$K$4,"&lt; Input URL to data source &gt;",IF(F10=[2]Lists!$K$5,"&lt; Reference section in EITI Report or URL &gt;",IF(F10=[2]Lists!$K$6,"&lt; Reference evidence of non-applicability &gt;","")))</f>
        <v/>
      </c>
      <c r="I10" s="39"/>
      <c r="J10" s="370"/>
      <c r="K10" s="39"/>
      <c r="L10" s="48"/>
      <c r="M10" s="39"/>
      <c r="N10" s="38"/>
      <c r="O10" s="39"/>
      <c r="P10" s="38"/>
      <c r="Q10" s="39"/>
      <c r="R10" s="38"/>
      <c r="S10" s="39"/>
      <c r="T10" s="38"/>
      <c r="U10" s="39"/>
    </row>
    <row r="11" spans="1:21" s="8" customFormat="1" ht="60">
      <c r="A11" s="13"/>
      <c r="B11" s="24" t="s">
        <v>789</v>
      </c>
      <c r="D11" s="338" t="s">
        <v>160</v>
      </c>
      <c r="F11" s="9"/>
      <c r="G11" s="37"/>
      <c r="H11" s="338" t="s">
        <v>790</v>
      </c>
      <c r="I11" s="37"/>
      <c r="J11" s="371"/>
      <c r="K11" s="37"/>
      <c r="L11" s="48"/>
      <c r="M11" s="37"/>
      <c r="N11" s="38"/>
      <c r="O11" s="37"/>
      <c r="P11" s="38"/>
      <c r="Q11" s="37"/>
      <c r="R11" s="38"/>
      <c r="S11" s="37"/>
      <c r="T11" s="38"/>
      <c r="U11" s="37"/>
    </row>
    <row r="12" spans="1:21" s="8" customFormat="1" ht="30">
      <c r="A12" s="13"/>
      <c r="B12" s="24" t="s">
        <v>791</v>
      </c>
      <c r="D12" s="338" t="s">
        <v>160</v>
      </c>
      <c r="F12" s="9"/>
      <c r="G12" s="39"/>
      <c r="H12" s="338" t="s">
        <v>792</v>
      </c>
      <c r="I12" s="39"/>
      <c r="J12" s="372"/>
      <c r="K12" s="39"/>
      <c r="L12" s="48"/>
      <c r="M12" s="39"/>
      <c r="N12" s="38"/>
      <c r="O12" s="39"/>
      <c r="P12" s="38"/>
      <c r="Q12" s="39"/>
      <c r="R12" s="38"/>
      <c r="S12" s="39"/>
      <c r="T12" s="38"/>
      <c r="U12" s="39"/>
    </row>
    <row r="13" spans="1:21" s="236" customFormat="1">
      <c r="A13" s="235"/>
    </row>
  </sheetData>
  <mergeCells count="1">
    <mergeCell ref="J10:J12"/>
  </mergeCells>
  <dataValidations count="1">
    <dataValidation type="list" showInputMessage="1" showErrorMessage="1" promptTitle="Reporting type" prompt="Please indicate which type of reporting, between:_x000a__x000a_Systematic disclosure_x000a_EITI reporting_x000a_Not available_x000a_Not applicable" sqref="D10:D12" xr:uid="{D97860F8-6104-ED4B-84FF-5B5EBF43A444}">
      <formula1>Reporting_options_list</formula1>
    </dataValidation>
  </dataValidations>
  <pageMargins left="0.7" right="0.7" top="0.75" bottom="0.75" header="0.3" footer="0.3"/>
  <pageSetup paperSize="8"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00701-92D3-BE4C-841F-0776CCF83960}">
  <sheetPr codeName="Sheet4"/>
  <dimension ref="A1:U57"/>
  <sheetViews>
    <sheetView zoomScale="81" zoomScaleNormal="55" workbookViewId="0">
      <selection activeCell="B14" sqref="B14"/>
    </sheetView>
  </sheetViews>
  <sheetFormatPr defaultColWidth="10.5" defaultRowHeight="15.95"/>
  <cols>
    <col min="1" max="1" width="13" style="239" customWidth="1"/>
    <col min="2" max="2" width="69" style="244" customWidth="1"/>
    <col min="3" max="3" width="3.5" style="234" customWidth="1"/>
    <col min="4" max="4" width="29" style="234" customWidth="1"/>
    <col min="5" max="5" width="3.5" style="234" customWidth="1"/>
    <col min="6" max="6" width="20.5" style="234" customWidth="1"/>
    <col min="7" max="7" width="3.5" style="234" customWidth="1"/>
    <col min="8" max="8" width="20.5" style="234" customWidth="1"/>
    <col min="9" max="9" width="3.5" style="234" customWidth="1"/>
    <col min="10" max="10" width="44" style="234" customWidth="1"/>
    <col min="11" max="11" width="3" style="234" customWidth="1"/>
    <col min="12" max="12" width="36.125" style="234" customWidth="1"/>
    <col min="13" max="13" width="4.125" style="234" customWidth="1"/>
    <col min="14" max="14" width="39.5" style="234" customWidth="1"/>
    <col min="15" max="15" width="3" style="234" customWidth="1"/>
    <col min="16" max="16" width="39.5" style="234" customWidth="1"/>
    <col min="17" max="17" width="3" style="234" customWidth="1"/>
    <col min="18" max="18" width="39.5" style="234" customWidth="1"/>
    <col min="19" max="19" width="3" style="234" customWidth="1"/>
    <col min="20" max="20" width="39.5" style="234" customWidth="1"/>
    <col min="21" max="21" width="3" style="234" customWidth="1"/>
    <col min="22" max="16384" width="10.5" style="234"/>
  </cols>
  <sheetData>
    <row r="1" spans="1:21" ht="24.95">
      <c r="A1" s="246" t="s">
        <v>147</v>
      </c>
    </row>
    <row r="3" spans="1:21" s="39" customFormat="1" ht="75">
      <c r="A3" s="269" t="s">
        <v>148</v>
      </c>
      <c r="B3" s="294" t="s">
        <v>149</v>
      </c>
      <c r="D3" s="9" t="s">
        <v>150</v>
      </c>
      <c r="F3" s="57"/>
      <c r="H3" s="57"/>
      <c r="J3" s="48"/>
      <c r="L3" s="48"/>
      <c r="N3" s="38"/>
      <c r="P3" s="38"/>
      <c r="R3" s="38"/>
      <c r="T3" s="38"/>
    </row>
    <row r="4" spans="1:21" s="37" customFormat="1" ht="18">
      <c r="A4" s="67"/>
      <c r="B4" s="46"/>
      <c r="D4" s="46"/>
      <c r="F4" s="46"/>
      <c r="H4" s="46"/>
      <c r="J4" s="47"/>
      <c r="L4" s="39"/>
      <c r="M4" s="39"/>
      <c r="N4" s="47"/>
      <c r="P4" s="47"/>
      <c r="R4" s="47"/>
      <c r="T4" s="47"/>
    </row>
    <row r="5" spans="1:21" s="44" customFormat="1" ht="75.95">
      <c r="A5" s="81"/>
      <c r="B5" s="82" t="s">
        <v>114</v>
      </c>
      <c r="D5" s="82" t="s">
        <v>115</v>
      </c>
      <c r="F5" s="82" t="s">
        <v>116</v>
      </c>
      <c r="H5" s="82" t="s">
        <v>117</v>
      </c>
      <c r="I5" s="52"/>
      <c r="J5" s="45" t="s">
        <v>118</v>
      </c>
      <c r="L5" s="45" t="s">
        <v>119</v>
      </c>
      <c r="N5" s="45" t="s">
        <v>120</v>
      </c>
      <c r="P5" s="45" t="s">
        <v>121</v>
      </c>
      <c r="R5" s="45" t="s">
        <v>122</v>
      </c>
      <c r="T5" s="45" t="s">
        <v>123</v>
      </c>
    </row>
    <row r="6" spans="1:21" s="37" customFormat="1" ht="18">
      <c r="A6" s="67"/>
      <c r="B6" s="46"/>
      <c r="D6" s="46"/>
      <c r="F6" s="46"/>
      <c r="H6" s="46"/>
      <c r="J6" s="47"/>
      <c r="N6" s="47"/>
      <c r="P6" s="47"/>
      <c r="R6" s="47"/>
      <c r="T6" s="47"/>
    </row>
    <row r="7" spans="1:21" s="39" customFormat="1" ht="45">
      <c r="A7" s="269" t="s">
        <v>151</v>
      </c>
      <c r="B7" s="56" t="s">
        <v>152</v>
      </c>
      <c r="D7" s="9" t="s">
        <v>96</v>
      </c>
      <c r="F7" s="57"/>
      <c r="H7" s="57"/>
      <c r="J7" s="48"/>
      <c r="L7" s="48"/>
      <c r="M7" s="17"/>
      <c r="N7" s="38"/>
      <c r="P7" s="38"/>
    </row>
    <row r="8" spans="1:21" s="37" customFormat="1" ht="18">
      <c r="A8" s="67"/>
      <c r="B8" s="46"/>
      <c r="D8" s="46"/>
      <c r="F8" s="46"/>
      <c r="H8" s="46"/>
      <c r="J8" s="47"/>
      <c r="N8" s="47"/>
      <c r="P8" s="47"/>
    </row>
    <row r="9" spans="1:21" s="17" customFormat="1" ht="18">
      <c r="A9" s="373" t="s">
        <v>124</v>
      </c>
      <c r="B9" s="83" t="s">
        <v>125</v>
      </c>
      <c r="D9" s="46"/>
      <c r="F9" s="26"/>
      <c r="H9" s="26"/>
      <c r="L9" s="39"/>
      <c r="M9" s="39"/>
      <c r="N9" s="38"/>
      <c r="O9" s="37"/>
      <c r="P9" s="38"/>
      <c r="Q9" s="37"/>
      <c r="R9" s="38"/>
      <c r="S9" s="37"/>
      <c r="T9" s="38"/>
    </row>
    <row r="10" spans="1:21" s="17" customFormat="1" ht="18">
      <c r="A10" s="373"/>
      <c r="B10" s="83" t="s">
        <v>153</v>
      </c>
      <c r="D10" s="9">
        <v>0</v>
      </c>
      <c r="F10" s="9"/>
      <c r="H10" s="9"/>
      <c r="J10" s="375" t="s">
        <v>154</v>
      </c>
      <c r="K10" s="37"/>
      <c r="L10" s="48"/>
      <c r="M10" s="37"/>
      <c r="N10" s="38"/>
      <c r="O10" s="37"/>
      <c r="P10" s="38"/>
      <c r="Q10" s="37"/>
      <c r="R10" s="38"/>
      <c r="S10" s="37"/>
      <c r="T10" s="38"/>
      <c r="U10" s="37"/>
    </row>
    <row r="11" spans="1:21" s="17" customFormat="1" ht="51">
      <c r="A11" s="374"/>
      <c r="B11" s="83" t="s">
        <v>155</v>
      </c>
      <c r="D11" s="9" t="s">
        <v>127</v>
      </c>
      <c r="F11" s="312" t="s">
        <v>156</v>
      </c>
      <c r="H11" s="88"/>
      <c r="J11" s="376"/>
      <c r="K11" s="39"/>
      <c r="L11" s="48"/>
      <c r="N11" s="38"/>
      <c r="O11" s="39"/>
      <c r="P11" s="38"/>
      <c r="Q11" s="39"/>
      <c r="R11" s="38"/>
      <c r="S11" s="39"/>
      <c r="T11" s="38"/>
      <c r="U11" s="39"/>
    </row>
    <row r="12" spans="1:21" s="17" customFormat="1" ht="51">
      <c r="A12" s="374"/>
      <c r="B12" s="83" t="s">
        <v>157</v>
      </c>
      <c r="D12" s="9" t="s">
        <v>127</v>
      </c>
      <c r="F12" s="312" t="s">
        <v>158</v>
      </c>
      <c r="H12" s="88"/>
      <c r="J12" s="376"/>
      <c r="K12" s="37"/>
      <c r="L12" s="48"/>
      <c r="N12" s="38"/>
      <c r="O12" s="37"/>
      <c r="P12" s="38"/>
      <c r="Q12" s="37"/>
      <c r="R12" s="38"/>
      <c r="S12" s="37"/>
      <c r="T12" s="38"/>
      <c r="U12" s="37"/>
    </row>
    <row r="13" spans="1:21" s="17" customFormat="1" ht="30">
      <c r="A13" s="374"/>
      <c r="B13" s="85" t="s">
        <v>159</v>
      </c>
      <c r="D13" s="9" t="s">
        <v>160</v>
      </c>
      <c r="F13" s="88"/>
      <c r="H13" s="88"/>
      <c r="J13" s="376"/>
      <c r="L13" s="48"/>
      <c r="N13" s="38"/>
      <c r="P13" s="38"/>
      <c r="R13" s="38"/>
      <c r="T13" s="38"/>
    </row>
    <row r="14" spans="1:21" s="17" customFormat="1" ht="68.099999999999994">
      <c r="A14" s="374"/>
      <c r="B14" s="86" t="s">
        <v>161</v>
      </c>
      <c r="D14" s="9">
        <v>0</v>
      </c>
      <c r="F14" s="312" t="s">
        <v>162</v>
      </c>
      <c r="H14" s="88"/>
      <c r="J14" s="376"/>
      <c r="L14" s="48"/>
      <c r="M14" s="237"/>
      <c r="N14" s="38"/>
      <c r="P14" s="38"/>
      <c r="R14" s="38"/>
      <c r="T14" s="38"/>
    </row>
    <row r="15" spans="1:21" s="17" customFormat="1" ht="68.099999999999994">
      <c r="A15" s="374"/>
      <c r="B15" s="85" t="s">
        <v>163</v>
      </c>
      <c r="D15" s="9">
        <v>0</v>
      </c>
      <c r="F15" s="312" t="s">
        <v>162</v>
      </c>
      <c r="H15" s="88"/>
      <c r="J15" s="376"/>
      <c r="L15" s="48"/>
      <c r="M15" s="237"/>
      <c r="N15" s="38"/>
      <c r="P15" s="38"/>
      <c r="R15" s="38"/>
      <c r="T15" s="38"/>
    </row>
    <row r="16" spans="1:21" s="17" customFormat="1" ht="51">
      <c r="A16" s="374"/>
      <c r="B16" s="83" t="s">
        <v>164</v>
      </c>
      <c r="D16" s="9" t="s">
        <v>127</v>
      </c>
      <c r="F16" s="312" t="s">
        <v>165</v>
      </c>
      <c r="H16" s="88"/>
      <c r="J16" s="376"/>
      <c r="K16" s="237"/>
      <c r="L16" s="48"/>
      <c r="M16" s="237"/>
      <c r="N16" s="38"/>
      <c r="O16" s="237"/>
      <c r="P16" s="38"/>
      <c r="Q16" s="237"/>
      <c r="R16" s="38"/>
      <c r="S16" s="237"/>
      <c r="T16" s="38"/>
      <c r="U16" s="237"/>
    </row>
    <row r="17" spans="1:21" s="17" customFormat="1" ht="51">
      <c r="A17" s="374"/>
      <c r="B17" s="83" t="s">
        <v>157</v>
      </c>
      <c r="D17" s="9" t="s">
        <v>127</v>
      </c>
      <c r="F17" s="312" t="s">
        <v>158</v>
      </c>
      <c r="H17" s="88"/>
      <c r="J17" s="376"/>
      <c r="K17" s="237"/>
      <c r="L17" s="48"/>
      <c r="M17" s="237"/>
      <c r="N17" s="38"/>
      <c r="O17" s="237"/>
      <c r="P17" s="38"/>
      <c r="Q17" s="237"/>
      <c r="R17" s="38"/>
      <c r="S17" s="237"/>
      <c r="T17" s="38"/>
      <c r="U17" s="237"/>
    </row>
    <row r="18" spans="1:21" s="17" customFormat="1" ht="30">
      <c r="A18" s="374"/>
      <c r="B18" s="85" t="s">
        <v>166</v>
      </c>
      <c r="D18" s="9" t="s">
        <v>160</v>
      </c>
      <c r="F18" s="88"/>
      <c r="H18" s="88"/>
      <c r="J18" s="376"/>
      <c r="K18" s="237"/>
      <c r="L18" s="48"/>
      <c r="M18" s="237"/>
      <c r="N18" s="38"/>
      <c r="O18" s="237"/>
      <c r="P18" s="38"/>
      <c r="Q18" s="237"/>
      <c r="R18" s="38"/>
      <c r="S18" s="237"/>
      <c r="T18" s="38"/>
      <c r="U18" s="237"/>
    </row>
    <row r="19" spans="1:21" s="17" customFormat="1" ht="51">
      <c r="A19" s="374"/>
      <c r="B19" s="83" t="s">
        <v>167</v>
      </c>
      <c r="D19" s="9" t="s">
        <v>127</v>
      </c>
      <c r="F19" s="312" t="s">
        <v>165</v>
      </c>
      <c r="H19" s="88"/>
      <c r="J19" s="377"/>
      <c r="K19" s="237"/>
      <c r="L19" s="48"/>
      <c r="M19" s="237"/>
      <c r="N19" s="38"/>
      <c r="O19" s="237"/>
      <c r="P19" s="38"/>
      <c r="Q19" s="237"/>
      <c r="R19" s="38"/>
      <c r="S19" s="237"/>
      <c r="T19" s="38"/>
      <c r="U19" s="237"/>
    </row>
    <row r="20" spans="1:21" s="247" customFormat="1" ht="156" customHeight="1">
      <c r="A20" s="248"/>
      <c r="B20" s="247" t="s">
        <v>168</v>
      </c>
      <c r="K20" s="237"/>
      <c r="L20" s="237"/>
      <c r="M20" s="237"/>
      <c r="N20" s="8"/>
      <c r="O20" s="237"/>
      <c r="P20" s="8"/>
      <c r="Q20" s="237"/>
      <c r="R20" s="8"/>
      <c r="S20" s="237"/>
      <c r="T20" s="8"/>
      <c r="U20" s="237"/>
    </row>
    <row r="21" spans="1:21" s="247" customFormat="1">
      <c r="A21" s="373" t="s">
        <v>143</v>
      </c>
      <c r="B21" s="83" t="s">
        <v>125</v>
      </c>
      <c r="C21" s="17"/>
      <c r="D21" s="26"/>
      <c r="E21" s="17"/>
      <c r="F21" s="26"/>
      <c r="G21" s="17"/>
      <c r="H21" s="26"/>
      <c r="I21" s="17"/>
      <c r="J21" s="36"/>
      <c r="K21" s="237"/>
      <c r="L21" s="48"/>
      <c r="M21" s="237"/>
      <c r="N21" s="38"/>
      <c r="O21" s="237"/>
      <c r="P21" s="38"/>
      <c r="Q21" s="237"/>
      <c r="R21" s="38"/>
      <c r="S21" s="237"/>
      <c r="T21" s="38"/>
      <c r="U21" s="237"/>
    </row>
    <row r="22" spans="1:21" s="247" customFormat="1">
      <c r="A22" s="373"/>
      <c r="B22" s="84" t="s">
        <v>153</v>
      </c>
      <c r="C22" s="17"/>
      <c r="D22" s="9" t="s">
        <v>169</v>
      </c>
      <c r="E22" s="17"/>
      <c r="F22" s="9"/>
      <c r="G22" s="17"/>
      <c r="H22" s="9"/>
      <c r="I22" s="17"/>
      <c r="J22" s="36"/>
      <c r="K22" s="237"/>
      <c r="L22" s="48"/>
      <c r="M22" s="237"/>
      <c r="N22" s="38"/>
      <c r="O22" s="237"/>
      <c r="P22" s="38"/>
      <c r="Q22" s="237"/>
      <c r="R22" s="38"/>
      <c r="S22" s="237"/>
      <c r="T22" s="38"/>
      <c r="U22" s="237"/>
    </row>
    <row r="23" spans="1:21" s="247" customFormat="1" ht="30">
      <c r="A23" s="374"/>
      <c r="B23" s="83" t="s">
        <v>155</v>
      </c>
      <c r="C23" s="17"/>
      <c r="D23" s="9" t="s">
        <v>170</v>
      </c>
      <c r="E23" s="17"/>
      <c r="F23" s="88" t="s">
        <v>75</v>
      </c>
      <c r="G23" s="17"/>
      <c r="H23" s="88" t="s">
        <v>145</v>
      </c>
      <c r="I23" s="17"/>
      <c r="J23" s="36"/>
      <c r="K23" s="237"/>
      <c r="L23" s="48"/>
      <c r="M23" s="243"/>
      <c r="N23" s="38"/>
      <c r="O23" s="237"/>
      <c r="P23" s="38"/>
      <c r="Q23" s="237"/>
      <c r="R23" s="38"/>
      <c r="S23" s="237"/>
      <c r="T23" s="38"/>
      <c r="U23" s="237"/>
    </row>
    <row r="24" spans="1:21" s="247" customFormat="1" ht="30">
      <c r="A24" s="374"/>
      <c r="B24" s="83" t="s">
        <v>157</v>
      </c>
      <c r="C24" s="17"/>
      <c r="D24" s="9" t="s">
        <v>144</v>
      </c>
      <c r="E24" s="17"/>
      <c r="F24" s="88" t="s">
        <v>75</v>
      </c>
      <c r="G24" s="17"/>
      <c r="H24" s="88" t="s">
        <v>145</v>
      </c>
      <c r="I24" s="17"/>
      <c r="J24" s="36"/>
      <c r="K24" s="237"/>
      <c r="L24" s="48"/>
      <c r="M24" s="234"/>
      <c r="N24" s="38"/>
      <c r="O24" s="237"/>
      <c r="P24" s="38"/>
      <c r="Q24" s="237"/>
      <c r="R24" s="38"/>
      <c r="S24" s="237"/>
      <c r="T24" s="38"/>
      <c r="U24" s="237"/>
    </row>
    <row r="25" spans="1:21" s="247" customFormat="1" ht="30">
      <c r="A25" s="374"/>
      <c r="B25" s="85" t="s">
        <v>159</v>
      </c>
      <c r="C25" s="17"/>
      <c r="D25" s="9" t="s">
        <v>144</v>
      </c>
      <c r="E25" s="17"/>
      <c r="F25" s="88" t="s">
        <v>75</v>
      </c>
      <c r="G25" s="17"/>
      <c r="H25" s="88" t="s">
        <v>145</v>
      </c>
      <c r="I25" s="17"/>
      <c r="J25" s="36"/>
      <c r="K25" s="237"/>
      <c r="L25" s="48"/>
      <c r="M25" s="234"/>
      <c r="N25" s="38"/>
      <c r="O25" s="237"/>
      <c r="P25" s="38"/>
      <c r="Q25" s="237"/>
      <c r="R25" s="38"/>
      <c r="S25" s="237"/>
      <c r="T25" s="38"/>
      <c r="U25" s="237"/>
    </row>
    <row r="26" spans="1:21" s="247" customFormat="1" ht="30">
      <c r="A26" s="374"/>
      <c r="B26" s="86" t="s">
        <v>161</v>
      </c>
      <c r="C26" s="17"/>
      <c r="D26" s="9" t="s">
        <v>169</v>
      </c>
      <c r="E26" s="17"/>
      <c r="F26" s="88" t="s">
        <v>75</v>
      </c>
      <c r="G26" s="17"/>
      <c r="H26" s="88" t="s">
        <v>145</v>
      </c>
      <c r="I26" s="17"/>
      <c r="J26" s="36"/>
      <c r="K26" s="237"/>
      <c r="L26" s="48"/>
      <c r="M26" s="234"/>
      <c r="N26" s="38"/>
      <c r="O26" s="237"/>
      <c r="P26" s="38"/>
      <c r="Q26" s="237"/>
      <c r="R26" s="38"/>
      <c r="S26" s="237"/>
      <c r="T26" s="38"/>
      <c r="U26" s="237"/>
    </row>
    <row r="27" spans="1:21" s="247" customFormat="1" ht="30">
      <c r="A27" s="374"/>
      <c r="B27" s="85" t="s">
        <v>163</v>
      </c>
      <c r="C27" s="17"/>
      <c r="D27" s="9" t="s">
        <v>170</v>
      </c>
      <c r="E27" s="17"/>
      <c r="F27" s="88" t="s">
        <v>75</v>
      </c>
      <c r="G27" s="17"/>
      <c r="H27" s="88" t="s">
        <v>145</v>
      </c>
      <c r="I27" s="17"/>
      <c r="J27" s="36"/>
      <c r="K27" s="237"/>
      <c r="L27" s="48"/>
      <c r="M27" s="234"/>
      <c r="N27" s="38"/>
      <c r="O27" s="237"/>
      <c r="P27" s="38"/>
      <c r="Q27" s="237"/>
      <c r="R27" s="38"/>
      <c r="S27" s="237"/>
      <c r="T27" s="38"/>
      <c r="U27" s="237"/>
    </row>
    <row r="28" spans="1:21" s="247" customFormat="1" ht="30">
      <c r="A28" s="374"/>
      <c r="B28" s="83" t="s">
        <v>164</v>
      </c>
      <c r="C28" s="17"/>
      <c r="D28" s="9" t="s">
        <v>144</v>
      </c>
      <c r="E28" s="17"/>
      <c r="F28" s="88" t="s">
        <v>75</v>
      </c>
      <c r="G28" s="17"/>
      <c r="H28" s="88" t="s">
        <v>145</v>
      </c>
      <c r="I28" s="17"/>
      <c r="J28" s="36"/>
      <c r="K28" s="237"/>
      <c r="L28" s="48"/>
      <c r="M28" s="234"/>
      <c r="N28" s="38"/>
      <c r="O28" s="237"/>
      <c r="P28" s="38"/>
      <c r="Q28" s="237"/>
      <c r="R28" s="38"/>
      <c r="S28" s="237"/>
      <c r="T28" s="38"/>
      <c r="U28" s="237"/>
    </row>
    <row r="29" spans="1:21" s="247" customFormat="1" ht="30">
      <c r="A29" s="374"/>
      <c r="B29" s="83" t="s">
        <v>157</v>
      </c>
      <c r="C29" s="17"/>
      <c r="D29" s="9" t="s">
        <v>144</v>
      </c>
      <c r="E29" s="17"/>
      <c r="F29" s="88" t="s">
        <v>75</v>
      </c>
      <c r="G29" s="17"/>
      <c r="H29" s="88" t="s">
        <v>145</v>
      </c>
      <c r="I29" s="17"/>
      <c r="J29" s="36"/>
      <c r="K29" s="237"/>
      <c r="L29" s="48"/>
      <c r="M29" s="234"/>
      <c r="N29" s="38"/>
      <c r="O29" s="237"/>
      <c r="P29" s="38"/>
      <c r="Q29" s="237"/>
      <c r="R29" s="38"/>
      <c r="S29" s="237"/>
      <c r="T29" s="38"/>
      <c r="U29" s="237"/>
    </row>
    <row r="30" spans="1:21" s="247" customFormat="1" ht="30">
      <c r="A30" s="374"/>
      <c r="B30" s="85" t="s">
        <v>166</v>
      </c>
      <c r="C30" s="17"/>
      <c r="D30" s="9" t="s">
        <v>144</v>
      </c>
      <c r="E30" s="17"/>
      <c r="F30" s="88" t="s">
        <v>75</v>
      </c>
      <c r="G30" s="17"/>
      <c r="H30" s="88" t="s">
        <v>145</v>
      </c>
      <c r="I30" s="17"/>
      <c r="J30" s="36"/>
      <c r="K30" s="237"/>
      <c r="L30" s="48"/>
      <c r="M30" s="234"/>
      <c r="N30" s="38"/>
      <c r="O30" s="237"/>
      <c r="P30" s="38"/>
      <c r="Q30" s="237"/>
      <c r="R30" s="38"/>
      <c r="S30" s="237"/>
      <c r="T30" s="38"/>
      <c r="U30" s="237"/>
    </row>
    <row r="31" spans="1:21" s="247" customFormat="1" ht="30">
      <c r="A31" s="374"/>
      <c r="B31" s="83" t="s">
        <v>167</v>
      </c>
      <c r="C31" s="17"/>
      <c r="D31" s="9" t="s">
        <v>144</v>
      </c>
      <c r="E31" s="17"/>
      <c r="F31" s="88" t="s">
        <v>75</v>
      </c>
      <c r="G31" s="17"/>
      <c r="H31" s="88" t="s">
        <v>145</v>
      </c>
      <c r="I31" s="17"/>
      <c r="J31" s="36"/>
      <c r="K31" s="237"/>
      <c r="L31" s="48"/>
      <c r="M31" s="234"/>
      <c r="N31" s="38"/>
      <c r="O31" s="237"/>
      <c r="P31" s="38"/>
      <c r="Q31" s="237"/>
      <c r="R31" s="38"/>
      <c r="S31" s="237"/>
      <c r="T31" s="38"/>
      <c r="U31" s="237"/>
    </row>
    <row r="32" spans="1:21" s="247" customFormat="1" ht="152.25" customHeight="1">
      <c r="A32" s="248"/>
      <c r="B32" s="247" t="s">
        <v>168</v>
      </c>
      <c r="K32" s="237"/>
      <c r="L32" s="234"/>
      <c r="M32" s="234"/>
      <c r="N32" s="237"/>
      <c r="O32" s="237"/>
      <c r="P32" s="237"/>
      <c r="Q32" s="237"/>
      <c r="R32" s="237"/>
      <c r="S32" s="237"/>
      <c r="T32" s="237"/>
      <c r="U32" s="237"/>
    </row>
    <row r="33" spans="1:13" s="236" customFormat="1">
      <c r="A33" s="238"/>
      <c r="B33" s="245"/>
      <c r="L33" s="234"/>
      <c r="M33" s="234"/>
    </row>
    <row r="34" spans="1:13">
      <c r="A34" s="378"/>
      <c r="B34" s="281"/>
      <c r="C34" s="282"/>
      <c r="D34" s="283"/>
      <c r="E34" s="282"/>
      <c r="F34" s="283"/>
      <c r="G34" s="282"/>
      <c r="H34" s="283"/>
      <c r="I34" s="282"/>
    </row>
    <row r="35" spans="1:13">
      <c r="A35" s="378"/>
      <c r="B35" s="284"/>
      <c r="C35" s="282"/>
      <c r="D35" s="283"/>
      <c r="E35" s="282"/>
      <c r="F35" s="283"/>
      <c r="G35" s="282"/>
      <c r="H35" s="283"/>
      <c r="I35" s="282"/>
    </row>
    <row r="36" spans="1:13">
      <c r="A36" s="379"/>
      <c r="B36" s="281"/>
      <c r="C36" s="282"/>
      <c r="D36" s="283"/>
      <c r="E36" s="282"/>
      <c r="F36" s="285"/>
      <c r="G36" s="282"/>
      <c r="H36" s="285"/>
      <c r="I36" s="282"/>
    </row>
    <row r="37" spans="1:13">
      <c r="A37" s="379"/>
      <c r="B37" s="281"/>
      <c r="C37" s="282"/>
      <c r="D37" s="283"/>
      <c r="E37" s="282"/>
      <c r="F37" s="285"/>
      <c r="G37" s="282"/>
      <c r="H37" s="285"/>
      <c r="I37" s="282"/>
    </row>
    <row r="38" spans="1:13">
      <c r="A38" s="379"/>
      <c r="B38" s="286"/>
      <c r="C38" s="282"/>
      <c r="D38" s="283"/>
      <c r="E38" s="282"/>
      <c r="F38" s="285"/>
      <c r="G38" s="282"/>
      <c r="H38" s="285"/>
      <c r="I38" s="282"/>
    </row>
    <row r="39" spans="1:13">
      <c r="A39" s="379"/>
      <c r="B39" s="287"/>
      <c r="C39" s="282"/>
      <c r="D39" s="283"/>
      <c r="E39" s="282"/>
      <c r="F39" s="285"/>
      <c r="G39" s="282"/>
      <c r="H39" s="285"/>
      <c r="I39" s="282"/>
    </row>
    <row r="40" spans="1:13">
      <c r="A40" s="379"/>
      <c r="B40" s="286"/>
      <c r="C40" s="282"/>
      <c r="D40" s="283"/>
      <c r="E40" s="282"/>
      <c r="F40" s="285"/>
      <c r="G40" s="282"/>
      <c r="H40" s="285"/>
      <c r="I40" s="282"/>
    </row>
    <row r="41" spans="1:13">
      <c r="A41" s="379"/>
      <c r="B41" s="281"/>
      <c r="C41" s="282"/>
      <c r="D41" s="283"/>
      <c r="E41" s="282"/>
      <c r="F41" s="285"/>
      <c r="G41" s="282"/>
      <c r="H41" s="285"/>
      <c r="I41" s="282"/>
    </row>
    <row r="42" spans="1:13">
      <c r="A42" s="379"/>
      <c r="B42" s="281"/>
      <c r="C42" s="282"/>
      <c r="D42" s="283"/>
      <c r="E42" s="282"/>
      <c r="F42" s="285"/>
      <c r="G42" s="282"/>
      <c r="H42" s="285"/>
      <c r="I42" s="282"/>
    </row>
    <row r="43" spans="1:13">
      <c r="A43" s="379"/>
      <c r="B43" s="286"/>
      <c r="C43" s="282"/>
      <c r="D43" s="283"/>
      <c r="E43" s="282"/>
      <c r="F43" s="285"/>
      <c r="G43" s="282"/>
      <c r="H43" s="285"/>
      <c r="I43" s="282"/>
    </row>
    <row r="44" spans="1:13">
      <c r="A44" s="379"/>
      <c r="B44" s="281"/>
      <c r="C44" s="282"/>
      <c r="D44" s="283"/>
      <c r="E44" s="282"/>
      <c r="F44" s="285"/>
      <c r="G44" s="282"/>
      <c r="H44" s="285"/>
      <c r="I44" s="282"/>
    </row>
    <row r="45" spans="1:13" ht="91.5" customHeight="1">
      <c r="A45" s="288"/>
      <c r="B45" s="289"/>
      <c r="C45" s="289"/>
      <c r="D45" s="289"/>
      <c r="E45" s="289"/>
      <c r="F45" s="289"/>
      <c r="G45" s="289"/>
      <c r="H45" s="289"/>
      <c r="I45" s="289"/>
    </row>
    <row r="46" spans="1:13">
      <c r="A46" s="378"/>
      <c r="B46" s="281"/>
      <c r="C46" s="282"/>
      <c r="D46" s="283"/>
      <c r="E46" s="282"/>
      <c r="F46" s="283"/>
      <c r="G46" s="282"/>
      <c r="H46" s="283"/>
      <c r="I46" s="282"/>
    </row>
    <row r="47" spans="1:13">
      <c r="A47" s="378"/>
      <c r="B47" s="284"/>
      <c r="C47" s="282"/>
      <c r="D47" s="283"/>
      <c r="E47" s="282"/>
      <c r="F47" s="283"/>
      <c r="G47" s="282"/>
      <c r="H47" s="283"/>
      <c r="I47" s="282"/>
    </row>
    <row r="48" spans="1:13">
      <c r="A48" s="379"/>
      <c r="B48" s="281"/>
      <c r="C48" s="282"/>
      <c r="D48" s="283"/>
      <c r="E48" s="282"/>
      <c r="F48" s="285"/>
      <c r="G48" s="282"/>
      <c r="H48" s="285"/>
      <c r="I48" s="282"/>
    </row>
    <row r="49" spans="1:9">
      <c r="A49" s="379"/>
      <c r="B49" s="281"/>
      <c r="C49" s="282"/>
      <c r="D49" s="283"/>
      <c r="E49" s="282"/>
      <c r="F49" s="285"/>
      <c r="G49" s="282"/>
      <c r="H49" s="285"/>
      <c r="I49" s="282"/>
    </row>
    <row r="50" spans="1:9">
      <c r="A50" s="379"/>
      <c r="B50" s="286"/>
      <c r="C50" s="282"/>
      <c r="D50" s="283"/>
      <c r="E50" s="282"/>
      <c r="F50" s="285"/>
      <c r="G50" s="282"/>
      <c r="H50" s="285"/>
      <c r="I50" s="282"/>
    </row>
    <row r="51" spans="1:9">
      <c r="A51" s="379"/>
      <c r="B51" s="287"/>
      <c r="C51" s="282"/>
      <c r="D51" s="283"/>
      <c r="E51" s="282"/>
      <c r="F51" s="285"/>
      <c r="G51" s="282"/>
      <c r="H51" s="285"/>
      <c r="I51" s="282"/>
    </row>
    <row r="52" spans="1:9">
      <c r="A52" s="379"/>
      <c r="B52" s="286"/>
      <c r="C52" s="282"/>
      <c r="D52" s="283"/>
      <c r="E52" s="282"/>
      <c r="F52" s="285"/>
      <c r="G52" s="282"/>
      <c r="H52" s="285"/>
      <c r="I52" s="282"/>
    </row>
    <row r="53" spans="1:9">
      <c r="A53" s="379"/>
      <c r="B53" s="281"/>
      <c r="C53" s="282"/>
      <c r="D53" s="283"/>
      <c r="E53" s="282"/>
      <c r="F53" s="285"/>
      <c r="G53" s="282"/>
      <c r="H53" s="285"/>
      <c r="I53" s="282"/>
    </row>
    <row r="54" spans="1:9">
      <c r="A54" s="379"/>
      <c r="B54" s="281"/>
      <c r="C54" s="282"/>
      <c r="D54" s="283"/>
      <c r="E54" s="282"/>
      <c r="F54" s="285"/>
      <c r="G54" s="282"/>
      <c r="H54" s="285"/>
      <c r="I54" s="282"/>
    </row>
    <row r="55" spans="1:9">
      <c r="A55" s="379"/>
      <c r="B55" s="286"/>
      <c r="C55" s="282"/>
      <c r="D55" s="283"/>
      <c r="E55" s="282"/>
      <c r="F55" s="285"/>
      <c r="G55" s="282"/>
      <c r="H55" s="285"/>
      <c r="I55" s="282"/>
    </row>
    <row r="56" spans="1:9">
      <c r="A56" s="379"/>
      <c r="B56" s="281"/>
      <c r="C56" s="282"/>
      <c r="D56" s="283"/>
      <c r="E56" s="282"/>
      <c r="F56" s="285"/>
      <c r="G56" s="282"/>
      <c r="H56" s="285"/>
      <c r="I56" s="282"/>
    </row>
    <row r="57" spans="1:9" ht="81" customHeight="1">
      <c r="A57" s="248"/>
      <c r="B57" s="247"/>
      <c r="C57" s="247"/>
      <c r="D57" s="247"/>
      <c r="E57" s="247"/>
      <c r="F57" s="247"/>
      <c r="G57" s="247"/>
      <c r="H57" s="247"/>
      <c r="I57" s="247"/>
    </row>
  </sheetData>
  <mergeCells count="5">
    <mergeCell ref="A9:A19"/>
    <mergeCell ref="A21:A31"/>
    <mergeCell ref="J10:J19"/>
    <mergeCell ref="A34:A44"/>
    <mergeCell ref="A46:A56"/>
  </mergeCells>
  <hyperlinks>
    <hyperlink ref="F12" r:id="rId1" xr:uid="{FF46A997-07F8-884F-BC51-01B32C3C23F3}"/>
    <hyperlink ref="F17" r:id="rId2" xr:uid="{47F01435-407F-4040-94E1-40E182B8B87D}"/>
    <hyperlink ref="F11" r:id="rId3" xr:uid="{07B1F195-44D6-6048-94CA-7E59F8D7EFBF}"/>
    <hyperlink ref="F16" r:id="rId4" xr:uid="{0397B225-434F-B647-9F62-1D2872107079}"/>
    <hyperlink ref="F19" r:id="rId5" xr:uid="{F5288B5D-2DC9-6243-A7B1-4B5CB6CFCB7C}"/>
    <hyperlink ref="F14" r:id="rId6" xr:uid="{A1AA67D6-0B67-C14D-9E10-419EF601DC92}"/>
    <hyperlink ref="F15" r:id="rId7" xr:uid="{BB148B3F-4995-4C4C-80A0-39F48C007985}"/>
  </hyperlinks>
  <pageMargins left="0.70866141732283505" right="0.70866141732283505" top="0.74803149606299202" bottom="0.74803149606299202" header="0.31496062992126" footer="0.31496062992126"/>
  <pageSetup paperSize="8" orientation="landscape" horizontalDpi="1200" verticalDpi="1200"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1A4ED-E0C5-DF4D-986A-BF8B7C33AC58}">
  <sheetPr codeName="Sheet5"/>
  <dimension ref="A1:U23"/>
  <sheetViews>
    <sheetView zoomScale="94" zoomScaleNormal="55" workbookViewId="0">
      <selection activeCell="H5" sqref="H5"/>
    </sheetView>
  </sheetViews>
  <sheetFormatPr defaultColWidth="10.5" defaultRowHeight="15.95"/>
  <cols>
    <col min="1" max="1" width="12" style="234" customWidth="1"/>
    <col min="2" max="2" width="41" style="234" customWidth="1"/>
    <col min="3" max="3" width="3.5" style="234" customWidth="1"/>
    <col min="4" max="4" width="39.375" style="234" customWidth="1"/>
    <col min="5" max="5" width="3.5" style="234" customWidth="1"/>
    <col min="6" max="6" width="37" style="234" customWidth="1"/>
    <col min="7" max="7" width="3.5" style="234" customWidth="1"/>
    <col min="8" max="8" width="37" style="234" customWidth="1"/>
    <col min="9" max="9" width="3.5" style="234" customWidth="1"/>
    <col min="10" max="10" width="54" style="234" customWidth="1"/>
    <col min="11" max="11" width="3" style="234" customWidth="1"/>
    <col min="12" max="12" width="36.125" style="234" customWidth="1"/>
    <col min="13" max="13" width="3" style="234" customWidth="1"/>
    <col min="14" max="14" width="39.5" style="234" customWidth="1"/>
    <col min="15" max="15" width="3" style="234" customWidth="1"/>
    <col min="16" max="16" width="39.5" style="234" customWidth="1"/>
    <col min="17" max="17" width="3" style="234" customWidth="1"/>
    <col min="18" max="18" width="39.5" style="234" customWidth="1"/>
    <col min="19" max="19" width="3" style="234" customWidth="1"/>
    <col min="20" max="20" width="39.5" style="234" customWidth="1"/>
    <col min="21" max="21" width="3" style="234" customWidth="1"/>
    <col min="22" max="16384" width="10.5" style="234"/>
  </cols>
  <sheetData>
    <row r="1" spans="1:21" ht="24.95">
      <c r="A1" s="246" t="s">
        <v>171</v>
      </c>
    </row>
    <row r="3" spans="1:21" s="39" customFormat="1" ht="69.95" customHeight="1">
      <c r="A3" s="269" t="s">
        <v>172</v>
      </c>
      <c r="B3" s="56" t="s">
        <v>173</v>
      </c>
      <c r="D3" s="9" t="s">
        <v>174</v>
      </c>
      <c r="F3" s="57"/>
      <c r="H3" s="57"/>
      <c r="J3" s="48"/>
      <c r="L3" s="48"/>
      <c r="N3" s="38"/>
      <c r="P3" s="38"/>
      <c r="R3" s="38"/>
      <c r="T3" s="38"/>
    </row>
    <row r="4" spans="1:21" s="37" customFormat="1" ht="18">
      <c r="A4" s="55"/>
      <c r="B4" s="46"/>
      <c r="D4" s="46"/>
      <c r="F4" s="46"/>
      <c r="H4" s="46"/>
      <c r="J4" s="47"/>
      <c r="L4" s="39"/>
      <c r="N4" s="47"/>
      <c r="P4" s="47"/>
      <c r="R4" s="47"/>
      <c r="T4" s="47"/>
    </row>
    <row r="5" spans="1:21" s="52" customFormat="1" ht="104.25" customHeight="1">
      <c r="A5" s="50"/>
      <c r="B5" s="87" t="s">
        <v>114</v>
      </c>
      <c r="D5" s="82" t="s">
        <v>115</v>
      </c>
      <c r="E5" s="44"/>
      <c r="F5" s="82" t="s">
        <v>116</v>
      </c>
      <c r="G5" s="44"/>
      <c r="H5" s="82" t="s">
        <v>117</v>
      </c>
      <c r="J5" s="45" t="s">
        <v>118</v>
      </c>
      <c r="K5" s="44"/>
      <c r="L5" s="45" t="s">
        <v>119</v>
      </c>
      <c r="M5" s="44"/>
      <c r="N5" s="45" t="s">
        <v>120</v>
      </c>
      <c r="O5" s="44"/>
      <c r="P5" s="45" t="s">
        <v>121</v>
      </c>
      <c r="Q5" s="44"/>
      <c r="R5" s="45" t="s">
        <v>122</v>
      </c>
      <c r="S5" s="44"/>
      <c r="T5" s="45" t="s">
        <v>123</v>
      </c>
      <c r="U5" s="44"/>
    </row>
    <row r="6" spans="1:21" s="37" customFormat="1" ht="18">
      <c r="A6" s="55"/>
      <c r="B6" s="46"/>
      <c r="D6" s="46"/>
      <c r="F6" s="46"/>
      <c r="H6" s="46"/>
      <c r="J6" s="47"/>
      <c r="N6" s="47"/>
      <c r="P6" s="47"/>
      <c r="R6" s="47"/>
      <c r="T6" s="47"/>
    </row>
    <row r="7" spans="1:21" s="8" customFormat="1" ht="36.950000000000003" customHeight="1">
      <c r="A7" s="368" t="s">
        <v>124</v>
      </c>
      <c r="B7" s="17" t="s">
        <v>175</v>
      </c>
      <c r="D7" s="9" t="s">
        <v>127</v>
      </c>
      <c r="F7" s="312" t="s">
        <v>162</v>
      </c>
      <c r="G7" s="17"/>
      <c r="H7" s="88" t="s">
        <v>176</v>
      </c>
      <c r="I7" s="17"/>
      <c r="J7" s="382"/>
      <c r="K7" s="17"/>
      <c r="L7" s="48"/>
      <c r="M7" s="17"/>
      <c r="N7" s="38"/>
      <c r="O7" s="37"/>
      <c r="P7" s="38"/>
      <c r="Q7" s="37"/>
      <c r="R7" s="38"/>
      <c r="S7" s="37"/>
      <c r="T7" s="38"/>
      <c r="U7" s="17"/>
    </row>
    <row r="8" spans="1:21" s="8" customFormat="1" ht="36.950000000000003" customHeight="1">
      <c r="A8" s="368"/>
      <c r="B8" s="17" t="s">
        <v>177</v>
      </c>
      <c r="D8" s="9" t="s">
        <v>127</v>
      </c>
      <c r="F8" s="312" t="s">
        <v>162</v>
      </c>
      <c r="G8" s="17"/>
      <c r="H8" s="88"/>
      <c r="I8" s="17"/>
      <c r="J8" s="383"/>
      <c r="K8" s="37"/>
      <c r="L8" s="48"/>
      <c r="M8" s="37"/>
      <c r="N8" s="38"/>
      <c r="O8" s="37"/>
      <c r="P8" s="38"/>
      <c r="Q8" s="37"/>
      <c r="R8" s="38"/>
      <c r="S8" s="37"/>
      <c r="T8" s="38"/>
      <c r="U8" s="37"/>
    </row>
    <row r="9" spans="1:21" s="8" customFormat="1" ht="36.950000000000003" customHeight="1">
      <c r="A9" s="368"/>
      <c r="B9" s="17" t="s">
        <v>178</v>
      </c>
      <c r="D9" s="9" t="s">
        <v>127</v>
      </c>
      <c r="F9" s="312" t="s">
        <v>162</v>
      </c>
      <c r="G9" s="17"/>
      <c r="H9" s="88"/>
      <c r="I9" s="17"/>
      <c r="J9" s="383"/>
      <c r="K9" s="39"/>
      <c r="L9" s="48"/>
      <c r="M9" s="39"/>
      <c r="N9" s="38"/>
      <c r="O9" s="39"/>
      <c r="P9" s="38"/>
      <c r="Q9" s="39"/>
      <c r="R9" s="38"/>
      <c r="S9" s="39"/>
      <c r="T9" s="38"/>
      <c r="U9" s="39"/>
    </row>
    <row r="10" spans="1:21" s="8" customFormat="1" ht="36.950000000000003" customHeight="1">
      <c r="A10" s="368"/>
      <c r="B10" s="17" t="s">
        <v>179</v>
      </c>
      <c r="D10" s="9" t="s">
        <v>127</v>
      </c>
      <c r="F10" s="312" t="s">
        <v>162</v>
      </c>
      <c r="G10" s="17"/>
      <c r="H10" s="88"/>
      <c r="I10" s="17"/>
      <c r="J10" s="383"/>
      <c r="K10" s="37"/>
      <c r="L10" s="48"/>
      <c r="M10" s="37"/>
      <c r="N10" s="38"/>
      <c r="O10" s="37"/>
      <c r="P10" s="38"/>
      <c r="Q10" s="37"/>
      <c r="R10" s="38"/>
      <c r="S10" s="37"/>
      <c r="T10" s="38"/>
      <c r="U10" s="37"/>
    </row>
    <row r="11" spans="1:21" s="8" customFormat="1" ht="36.950000000000003" customHeight="1">
      <c r="A11" s="368"/>
      <c r="B11" s="17" t="s">
        <v>180</v>
      </c>
      <c r="D11" s="9" t="s">
        <v>127</v>
      </c>
      <c r="F11" s="312" t="s">
        <v>162</v>
      </c>
      <c r="G11" s="17"/>
      <c r="H11" s="88"/>
      <c r="I11" s="17"/>
      <c r="J11" s="383"/>
      <c r="K11" s="17"/>
      <c r="L11" s="48"/>
      <c r="M11" s="17"/>
      <c r="N11" s="38"/>
      <c r="O11" s="17"/>
      <c r="P11" s="38"/>
      <c r="Q11" s="17"/>
      <c r="R11" s="38"/>
      <c r="S11" s="17"/>
      <c r="T11" s="38"/>
      <c r="U11" s="17"/>
    </row>
    <row r="12" spans="1:21" s="8" customFormat="1" ht="36.950000000000003" customHeight="1">
      <c r="A12" s="380"/>
      <c r="B12" s="17" t="s">
        <v>181</v>
      </c>
      <c r="D12" s="9" t="s">
        <v>127</v>
      </c>
      <c r="F12" s="312" t="s">
        <v>162</v>
      </c>
      <c r="G12" s="17"/>
      <c r="H12" s="88"/>
      <c r="I12" s="17"/>
      <c r="J12" s="383"/>
      <c r="K12" s="17"/>
      <c r="L12" s="48"/>
      <c r="M12" s="17"/>
      <c r="N12" s="38"/>
      <c r="O12" s="17"/>
      <c r="P12" s="38"/>
      <c r="Q12" s="17"/>
      <c r="R12" s="38"/>
      <c r="S12" s="17"/>
      <c r="T12" s="38"/>
      <c r="U12" s="17"/>
    </row>
    <row r="13" spans="1:21" s="8" customFormat="1" ht="36.950000000000003" customHeight="1">
      <c r="A13" s="380"/>
      <c r="B13" s="17" t="s">
        <v>182</v>
      </c>
      <c r="D13" s="9" t="s">
        <v>127</v>
      </c>
      <c r="F13" s="312" t="s">
        <v>162</v>
      </c>
      <c r="G13" s="17"/>
      <c r="H13" s="88"/>
      <c r="I13" s="17"/>
      <c r="J13" s="384"/>
      <c r="K13" s="17"/>
      <c r="L13" s="48"/>
      <c r="M13" s="17"/>
      <c r="N13" s="38"/>
      <c r="O13" s="17"/>
      <c r="P13" s="38"/>
      <c r="Q13" s="17"/>
      <c r="R13" s="38"/>
      <c r="S13" s="17"/>
      <c r="T13" s="38"/>
      <c r="U13" s="17"/>
    </row>
    <row r="14" spans="1:21" s="237" customFormat="1" ht="20.25" customHeight="1">
      <c r="A14" s="240"/>
      <c r="B14" s="83"/>
      <c r="G14" s="17"/>
      <c r="I14" s="17"/>
      <c r="J14" s="17"/>
      <c r="N14" s="8"/>
      <c r="P14" s="8"/>
      <c r="R14" s="8"/>
      <c r="T14" s="8"/>
    </row>
    <row r="15" spans="1:21" s="8" customFormat="1" ht="36.950000000000003" customHeight="1">
      <c r="A15" s="381" t="s">
        <v>143</v>
      </c>
      <c r="B15" s="17" t="s">
        <v>183</v>
      </c>
      <c r="D15" s="9" t="s">
        <v>144</v>
      </c>
      <c r="F15" s="88" t="s">
        <v>75</v>
      </c>
      <c r="G15" s="17"/>
      <c r="H15" s="88" t="s">
        <v>145</v>
      </c>
      <c r="I15" s="17"/>
      <c r="J15" s="382"/>
      <c r="K15" s="237"/>
      <c r="L15" s="48"/>
      <c r="M15" s="237"/>
      <c r="N15" s="38"/>
      <c r="O15" s="237"/>
      <c r="P15" s="38"/>
      <c r="Q15" s="237"/>
      <c r="R15" s="38"/>
      <c r="S15" s="237"/>
      <c r="T15" s="38"/>
      <c r="U15" s="237"/>
    </row>
    <row r="16" spans="1:21" s="8" customFormat="1" ht="36.950000000000003" customHeight="1">
      <c r="A16" s="381"/>
      <c r="B16" s="17" t="s">
        <v>177</v>
      </c>
      <c r="D16" s="9" t="s">
        <v>144</v>
      </c>
      <c r="F16" s="88" t="s">
        <v>75</v>
      </c>
      <c r="G16" s="17"/>
      <c r="H16" s="88" t="s">
        <v>145</v>
      </c>
      <c r="I16" s="17"/>
      <c r="J16" s="383"/>
      <c r="K16" s="237"/>
      <c r="L16" s="48"/>
      <c r="M16" s="237"/>
      <c r="N16" s="38"/>
      <c r="O16" s="237"/>
      <c r="P16" s="38"/>
      <c r="Q16" s="237"/>
      <c r="R16" s="38"/>
      <c r="S16" s="237"/>
      <c r="T16" s="38"/>
      <c r="U16" s="237"/>
    </row>
    <row r="17" spans="1:21" s="8" customFormat="1" ht="36.950000000000003" customHeight="1">
      <c r="A17" s="381"/>
      <c r="B17" s="17" t="s">
        <v>178</v>
      </c>
      <c r="D17" s="9" t="s">
        <v>144</v>
      </c>
      <c r="F17" s="88" t="s">
        <v>75</v>
      </c>
      <c r="G17" s="17"/>
      <c r="H17" s="88" t="s">
        <v>145</v>
      </c>
      <c r="I17" s="17"/>
      <c r="J17" s="383"/>
      <c r="K17" s="237"/>
      <c r="L17" s="48"/>
      <c r="M17" s="237"/>
      <c r="N17" s="38"/>
      <c r="O17" s="237"/>
      <c r="P17" s="38"/>
      <c r="Q17" s="237"/>
      <c r="R17" s="38"/>
      <c r="S17" s="237"/>
      <c r="T17" s="38"/>
      <c r="U17" s="237"/>
    </row>
    <row r="18" spans="1:21" s="8" customFormat="1" ht="36.950000000000003" customHeight="1">
      <c r="A18" s="381"/>
      <c r="B18" s="17" t="s">
        <v>179</v>
      </c>
      <c r="D18" s="9" t="s">
        <v>144</v>
      </c>
      <c r="F18" s="88" t="s">
        <v>75</v>
      </c>
      <c r="G18" s="247"/>
      <c r="H18" s="88" t="s">
        <v>145</v>
      </c>
      <c r="I18" s="247"/>
      <c r="J18" s="383"/>
      <c r="K18" s="237"/>
      <c r="L18" s="48"/>
      <c r="M18" s="237"/>
      <c r="N18" s="38"/>
      <c r="O18" s="237"/>
      <c r="P18" s="38"/>
      <c r="Q18" s="237"/>
      <c r="R18" s="38"/>
      <c r="S18" s="237"/>
      <c r="T18" s="38"/>
      <c r="U18" s="237"/>
    </row>
    <row r="19" spans="1:21" s="8" customFormat="1" ht="36.950000000000003" customHeight="1">
      <c r="A19" s="381"/>
      <c r="B19" s="17" t="s">
        <v>180</v>
      </c>
      <c r="D19" s="9" t="s">
        <v>144</v>
      </c>
      <c r="F19" s="88" t="s">
        <v>75</v>
      </c>
      <c r="G19" s="17"/>
      <c r="H19" s="88" t="s">
        <v>145</v>
      </c>
      <c r="I19" s="17"/>
      <c r="J19" s="383"/>
      <c r="K19" s="237"/>
      <c r="L19" s="48"/>
      <c r="M19" s="237"/>
      <c r="N19" s="38"/>
      <c r="O19" s="237"/>
      <c r="P19" s="38"/>
      <c r="Q19" s="237"/>
      <c r="R19" s="38"/>
      <c r="S19" s="237"/>
      <c r="T19" s="38"/>
      <c r="U19" s="237"/>
    </row>
    <row r="20" spans="1:21" s="8" customFormat="1" ht="36.950000000000003" customHeight="1">
      <c r="A20" s="380"/>
      <c r="B20" s="17" t="s">
        <v>181</v>
      </c>
      <c r="D20" s="9" t="s">
        <v>144</v>
      </c>
      <c r="F20" s="88" t="s">
        <v>75</v>
      </c>
      <c r="G20" s="17"/>
      <c r="H20" s="88" t="s">
        <v>145</v>
      </c>
      <c r="I20" s="17"/>
      <c r="J20" s="383"/>
      <c r="K20" s="237"/>
      <c r="L20" s="48"/>
      <c r="M20" s="237"/>
      <c r="N20" s="38"/>
      <c r="O20" s="237"/>
      <c r="P20" s="38"/>
      <c r="Q20" s="237"/>
      <c r="R20" s="38"/>
      <c r="S20" s="237"/>
      <c r="T20" s="38"/>
      <c r="U20" s="237"/>
    </row>
    <row r="21" spans="1:21" s="8" customFormat="1" ht="36.950000000000003" customHeight="1">
      <c r="A21" s="380"/>
      <c r="B21" s="17" t="s">
        <v>182</v>
      </c>
      <c r="D21" s="9" t="s">
        <v>144</v>
      </c>
      <c r="F21" s="88" t="s">
        <v>75</v>
      </c>
      <c r="G21" s="17"/>
      <c r="H21" s="88" t="s">
        <v>145</v>
      </c>
      <c r="I21" s="17"/>
      <c r="J21" s="384"/>
      <c r="K21" s="237"/>
      <c r="L21" s="48"/>
      <c r="M21" s="237"/>
      <c r="N21" s="38"/>
      <c r="O21" s="237"/>
      <c r="P21" s="38"/>
      <c r="Q21" s="237"/>
      <c r="R21" s="38"/>
      <c r="S21" s="237"/>
      <c r="T21" s="38"/>
      <c r="U21" s="237"/>
    </row>
    <row r="22" spans="1:21" s="236" customFormat="1">
      <c r="A22" s="235"/>
      <c r="L22" s="237"/>
    </row>
    <row r="23" spans="1:21">
      <c r="L23" s="236"/>
    </row>
  </sheetData>
  <mergeCells count="4">
    <mergeCell ref="A7:A13"/>
    <mergeCell ref="A15:A21"/>
    <mergeCell ref="J7:J13"/>
    <mergeCell ref="J15:J21"/>
  </mergeCells>
  <hyperlinks>
    <hyperlink ref="F7" r:id="rId1" xr:uid="{B9F17074-E602-A248-AEE3-DBE30F8D0AA8}"/>
    <hyperlink ref="F8" r:id="rId2" xr:uid="{F376D065-E769-FB46-853F-6829E94C21ED}"/>
    <hyperlink ref="F9" r:id="rId3" xr:uid="{265E9B05-57C9-1240-BB7F-44EDDDD85C43}"/>
    <hyperlink ref="F10" r:id="rId4" xr:uid="{7BF657B7-BCDA-064E-8727-028CAED539BB}"/>
    <hyperlink ref="F11" r:id="rId5" xr:uid="{4E7001F2-0C95-5F48-ABB0-B7F8865A52F4}"/>
    <hyperlink ref="F12" r:id="rId6" xr:uid="{A5DB7B6A-DAF3-AF47-9ECC-794F80402748}"/>
    <hyperlink ref="F13" r:id="rId7" xr:uid="{FA945FC6-3B7B-A44A-87E8-8C7632797514}"/>
  </hyperlinks>
  <pageMargins left="0.70866141732283472" right="0.70866141732283472" top="0.74803149606299213" bottom="0.74803149606299213" header="0.31496062992125984" footer="0.31496062992125984"/>
  <pageSetup paperSize="8" orientation="landscape" horizontalDpi="1200" verticalDpi="1200"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78178-1AB8-FC42-A246-B23CAC0D8D50}">
  <sheetPr codeName="Sheet6"/>
  <dimension ref="A1:U27"/>
  <sheetViews>
    <sheetView zoomScale="85" zoomScaleNormal="85" workbookViewId="0">
      <selection activeCell="H11" sqref="H11"/>
    </sheetView>
  </sheetViews>
  <sheetFormatPr defaultColWidth="10.5" defaultRowHeight="15.95"/>
  <cols>
    <col min="1" max="1" width="12.5" style="234" customWidth="1"/>
    <col min="2" max="2" width="49.875" style="234" customWidth="1"/>
    <col min="3" max="3" width="3.875" style="234" customWidth="1"/>
    <col min="4" max="4" width="41" style="234" customWidth="1"/>
    <col min="5" max="5" width="3.875" style="234" customWidth="1"/>
    <col min="6" max="6" width="27.5" style="234" customWidth="1"/>
    <col min="7" max="7" width="3.875" style="234" customWidth="1"/>
    <col min="8" max="8" width="27.5" style="234" customWidth="1"/>
    <col min="9" max="9" width="3.875" style="234" customWidth="1"/>
    <col min="10" max="10" width="48" style="234" customWidth="1"/>
    <col min="11" max="11" width="3" style="234" customWidth="1"/>
    <col min="12" max="12" width="36.125" style="234" customWidth="1"/>
    <col min="13" max="13" width="3" style="234" customWidth="1"/>
    <col min="14" max="14" width="39.5" style="234" customWidth="1"/>
    <col min="15" max="15" width="3" style="234" customWidth="1"/>
    <col min="16" max="16" width="39.5" style="234" customWidth="1"/>
    <col min="17" max="17" width="3" style="234" customWidth="1"/>
    <col min="18" max="18" width="39.5" style="234" customWidth="1"/>
    <col min="19" max="19" width="3" style="234" customWidth="1"/>
    <col min="20" max="20" width="39.5" style="234" customWidth="1"/>
    <col min="21" max="21" width="3" style="234" customWidth="1"/>
    <col min="22" max="16384" width="10.5" style="234"/>
  </cols>
  <sheetData>
    <row r="1" spans="1:21" ht="24.95">
      <c r="A1" s="246" t="s">
        <v>184</v>
      </c>
    </row>
    <row r="3" spans="1:21" s="39" customFormat="1" ht="90">
      <c r="A3" s="269" t="s">
        <v>185</v>
      </c>
      <c r="B3" s="294" t="s">
        <v>186</v>
      </c>
      <c r="D3" s="9" t="s">
        <v>187</v>
      </c>
      <c r="F3" s="57"/>
      <c r="H3" s="57"/>
      <c r="J3" s="48"/>
      <c r="L3" s="48"/>
      <c r="N3" s="38"/>
      <c r="P3" s="38"/>
      <c r="R3" s="38"/>
      <c r="T3" s="38"/>
    </row>
    <row r="4" spans="1:21" s="37" customFormat="1" ht="18">
      <c r="A4" s="55"/>
      <c r="B4" s="47"/>
      <c r="D4" s="46"/>
      <c r="F4" s="46"/>
      <c r="H4" s="46"/>
      <c r="J4" s="47"/>
      <c r="L4" s="39"/>
      <c r="N4" s="47"/>
      <c r="P4" s="47"/>
      <c r="R4" s="47"/>
      <c r="T4" s="47"/>
    </row>
    <row r="5" spans="1:21" s="52" customFormat="1" ht="57">
      <c r="A5" s="50"/>
      <c r="B5" s="296" t="s">
        <v>114</v>
      </c>
      <c r="D5" s="82" t="s">
        <v>115</v>
      </c>
      <c r="E5" s="44"/>
      <c r="F5" s="82" t="s">
        <v>116</v>
      </c>
      <c r="G5" s="44"/>
      <c r="H5" s="82" t="s">
        <v>117</v>
      </c>
      <c r="J5" s="45" t="s">
        <v>118</v>
      </c>
      <c r="K5" s="44"/>
      <c r="L5" s="45" t="s">
        <v>119</v>
      </c>
      <c r="M5" s="44"/>
      <c r="N5" s="45" t="s">
        <v>120</v>
      </c>
      <c r="O5" s="44"/>
      <c r="P5" s="45" t="s">
        <v>121</v>
      </c>
      <c r="Q5" s="44"/>
      <c r="R5" s="45" t="s">
        <v>122</v>
      </c>
      <c r="S5" s="44"/>
      <c r="T5" s="45" t="s">
        <v>123</v>
      </c>
      <c r="U5" s="44"/>
    </row>
    <row r="6" spans="1:21" s="37" customFormat="1" ht="18">
      <c r="A6" s="55"/>
      <c r="B6" s="47"/>
      <c r="D6" s="46"/>
      <c r="F6" s="46"/>
      <c r="H6" s="46"/>
      <c r="J6" s="47"/>
      <c r="N6" s="47"/>
      <c r="P6" s="47"/>
      <c r="R6" s="47"/>
      <c r="T6" s="47"/>
    </row>
    <row r="7" spans="1:21" s="8" customFormat="1" ht="54.95" customHeight="1">
      <c r="A7" s="13"/>
      <c r="B7" s="297" t="s">
        <v>188</v>
      </c>
      <c r="D7" s="9" t="s">
        <v>127</v>
      </c>
      <c r="F7" s="88" t="s">
        <v>189</v>
      </c>
      <c r="G7" s="17"/>
      <c r="H7" s="88" t="s">
        <v>190</v>
      </c>
      <c r="I7" s="17"/>
      <c r="J7" s="385"/>
      <c r="K7" s="17"/>
      <c r="L7" s="48"/>
      <c r="M7" s="17"/>
      <c r="N7" s="38"/>
      <c r="O7" s="37"/>
      <c r="P7" s="38"/>
      <c r="Q7" s="37"/>
      <c r="R7" s="38"/>
      <c r="S7" s="37"/>
      <c r="T7" s="38"/>
      <c r="U7" s="17"/>
    </row>
    <row r="8" spans="1:21" s="8" customFormat="1" ht="54.95" customHeight="1">
      <c r="A8" s="13"/>
      <c r="B8" s="295" t="s">
        <v>191</v>
      </c>
      <c r="D8" s="9" t="s">
        <v>127</v>
      </c>
      <c r="F8" s="312" t="s">
        <v>192</v>
      </c>
      <c r="G8" s="17"/>
      <c r="H8" s="88" t="s">
        <v>190</v>
      </c>
      <c r="I8" s="17"/>
      <c r="J8" s="386"/>
      <c r="K8" s="37"/>
      <c r="L8" s="48"/>
      <c r="M8" s="37"/>
      <c r="N8" s="38"/>
      <c r="O8" s="37"/>
      <c r="P8" s="38"/>
      <c r="Q8" s="37"/>
      <c r="R8" s="38"/>
      <c r="S8" s="37"/>
      <c r="T8" s="38"/>
      <c r="U8" s="37"/>
    </row>
    <row r="9" spans="1:21" s="8" customFormat="1" ht="54.95" customHeight="1">
      <c r="A9" s="13"/>
      <c r="B9" s="295" t="s">
        <v>193</v>
      </c>
      <c r="D9" s="9" t="s">
        <v>127</v>
      </c>
      <c r="F9" s="312" t="s">
        <v>192</v>
      </c>
      <c r="G9" s="17"/>
      <c r="H9" s="88" t="s">
        <v>190</v>
      </c>
      <c r="I9" s="17"/>
      <c r="J9" s="386"/>
      <c r="K9" s="39"/>
      <c r="L9" s="48"/>
      <c r="M9" s="39"/>
      <c r="N9" s="38"/>
      <c r="O9" s="39"/>
      <c r="P9" s="38"/>
      <c r="Q9" s="39"/>
      <c r="R9" s="38"/>
      <c r="S9" s="39"/>
      <c r="T9" s="38"/>
      <c r="U9" s="39"/>
    </row>
    <row r="10" spans="1:21" s="8" customFormat="1" ht="54.95" customHeight="1">
      <c r="A10" s="13"/>
      <c r="B10" s="297" t="s">
        <v>194</v>
      </c>
      <c r="D10" s="9" t="s">
        <v>127</v>
      </c>
      <c r="F10" s="312" t="s">
        <v>192</v>
      </c>
      <c r="G10" s="17"/>
      <c r="H10" s="88"/>
      <c r="I10" s="17"/>
      <c r="J10" s="386"/>
      <c r="K10" s="37"/>
      <c r="L10" s="48"/>
      <c r="M10" s="37"/>
      <c r="N10" s="38"/>
      <c r="O10" s="37"/>
      <c r="P10" s="38"/>
      <c r="Q10" s="37"/>
      <c r="R10" s="38"/>
      <c r="S10" s="37"/>
      <c r="T10" s="38"/>
      <c r="U10" s="37"/>
    </row>
    <row r="11" spans="1:21" s="8" customFormat="1" ht="54.95" customHeight="1">
      <c r="A11" s="13"/>
      <c r="B11" s="297" t="s">
        <v>195</v>
      </c>
      <c r="D11" s="9" t="s">
        <v>196</v>
      </c>
      <c r="F11" s="88"/>
      <c r="G11" s="17"/>
      <c r="H11" s="88"/>
      <c r="I11" s="17"/>
      <c r="J11" s="386"/>
      <c r="K11" s="17"/>
      <c r="L11" s="48"/>
      <c r="M11" s="17"/>
      <c r="N11" s="38"/>
      <c r="O11" s="17"/>
      <c r="P11" s="38"/>
      <c r="Q11" s="17"/>
      <c r="R11" s="38"/>
      <c r="S11" s="17"/>
      <c r="T11" s="38"/>
      <c r="U11" s="17"/>
    </row>
    <row r="12" spans="1:21" s="8" customFormat="1" ht="54.95" customHeight="1">
      <c r="A12" s="13"/>
      <c r="B12" s="298" t="s">
        <v>197</v>
      </c>
      <c r="D12" s="9" t="s">
        <v>127</v>
      </c>
      <c r="F12" s="88"/>
      <c r="G12" s="17"/>
      <c r="H12" s="88"/>
      <c r="I12" s="17"/>
      <c r="J12" s="386"/>
      <c r="K12" s="17"/>
      <c r="L12" s="48"/>
      <c r="M12" s="17"/>
      <c r="N12" s="38"/>
      <c r="O12" s="17"/>
      <c r="P12" s="38"/>
      <c r="Q12" s="17"/>
      <c r="R12" s="38"/>
      <c r="S12" s="17"/>
      <c r="T12" s="38"/>
      <c r="U12" s="17"/>
    </row>
    <row r="13" spans="1:21" s="70" customFormat="1" ht="54.95" customHeight="1">
      <c r="A13" s="13"/>
      <c r="B13" s="298" t="s">
        <v>198</v>
      </c>
      <c r="D13" s="9" t="s">
        <v>127</v>
      </c>
      <c r="E13" s="8"/>
      <c r="F13" s="312" t="s">
        <v>199</v>
      </c>
      <c r="G13" s="17"/>
      <c r="H13" s="88"/>
      <c r="I13" s="17"/>
      <c r="J13" s="386"/>
      <c r="K13" s="17"/>
      <c r="L13" s="48"/>
      <c r="M13" s="17"/>
      <c r="N13" s="38"/>
      <c r="O13" s="17"/>
      <c r="P13" s="38"/>
      <c r="Q13" s="17"/>
      <c r="R13" s="38"/>
      <c r="S13" s="17"/>
      <c r="T13" s="38"/>
      <c r="U13" s="17"/>
    </row>
    <row r="14" spans="1:21" s="70" customFormat="1" ht="54.95" customHeight="1">
      <c r="A14" s="13"/>
      <c r="B14" s="297" t="s">
        <v>183</v>
      </c>
      <c r="D14" s="9" t="s">
        <v>196</v>
      </c>
      <c r="E14" s="8"/>
      <c r="F14" s="88"/>
      <c r="G14" s="17"/>
      <c r="H14" s="88"/>
      <c r="I14" s="17"/>
      <c r="J14" s="386"/>
      <c r="K14" s="17"/>
      <c r="L14" s="48"/>
      <c r="M14" s="17"/>
      <c r="N14" s="38"/>
      <c r="O14" s="17"/>
      <c r="P14" s="38"/>
      <c r="Q14" s="17"/>
      <c r="R14" s="38"/>
      <c r="S14" s="17"/>
      <c r="T14" s="38"/>
      <c r="U14" s="17"/>
    </row>
    <row r="15" spans="1:21" s="70" customFormat="1" ht="54.95" customHeight="1">
      <c r="A15" s="13"/>
      <c r="B15" s="298" t="s">
        <v>200</v>
      </c>
      <c r="D15" s="9"/>
      <c r="E15" s="8"/>
      <c r="F15" s="88"/>
      <c r="G15" s="17"/>
      <c r="H15" s="88"/>
      <c r="I15" s="17"/>
      <c r="J15" s="386"/>
      <c r="K15" s="17"/>
      <c r="L15" s="48"/>
      <c r="M15" s="17"/>
      <c r="N15" s="38"/>
      <c r="O15" s="17"/>
      <c r="P15" s="38"/>
      <c r="Q15" s="17"/>
      <c r="R15" s="38"/>
      <c r="S15" s="17"/>
      <c r="T15" s="38"/>
      <c r="U15" s="17"/>
    </row>
    <row r="16" spans="1:21" s="236" customFormat="1" ht="51">
      <c r="A16" s="13"/>
      <c r="B16" s="299" t="s">
        <v>201</v>
      </c>
      <c r="D16" s="9" t="s">
        <v>127</v>
      </c>
      <c r="E16" s="8"/>
      <c r="F16" s="312" t="s">
        <v>202</v>
      </c>
      <c r="G16" s="17"/>
      <c r="H16" s="88"/>
      <c r="I16" s="17"/>
      <c r="J16" s="386"/>
      <c r="K16" s="17"/>
      <c r="L16" s="48"/>
      <c r="M16" s="17"/>
      <c r="N16" s="38"/>
      <c r="O16" s="17"/>
      <c r="P16" s="38"/>
      <c r="Q16" s="17"/>
      <c r="R16" s="38"/>
      <c r="S16" s="17"/>
      <c r="T16" s="38"/>
      <c r="U16" s="17"/>
    </row>
    <row r="17" spans="1:21" ht="90">
      <c r="A17" s="69"/>
      <c r="B17" s="300" t="s">
        <v>203</v>
      </c>
      <c r="C17" s="261"/>
      <c r="D17" s="9" t="s">
        <v>127</v>
      </c>
      <c r="E17" s="70"/>
      <c r="F17" s="290" t="s">
        <v>204</v>
      </c>
      <c r="G17" s="291"/>
      <c r="H17" s="290"/>
      <c r="I17" s="291"/>
      <c r="J17" s="386"/>
      <c r="K17" s="291"/>
      <c r="L17" s="48"/>
      <c r="M17" s="291"/>
      <c r="N17" s="73"/>
      <c r="O17" s="291"/>
      <c r="P17" s="73"/>
      <c r="Q17" s="291"/>
      <c r="R17" s="73"/>
      <c r="S17" s="291"/>
      <c r="T17" s="73"/>
      <c r="U17" s="291"/>
    </row>
    <row r="18" spans="1:21" ht="68.099999999999994">
      <c r="A18" s="14"/>
      <c r="B18" s="301" t="s">
        <v>205</v>
      </c>
      <c r="C18" s="261"/>
      <c r="D18" s="9" t="s">
        <v>127</v>
      </c>
      <c r="E18" s="10"/>
      <c r="F18" s="312" t="s">
        <v>192</v>
      </c>
      <c r="G18" s="263"/>
      <c r="H18" s="262"/>
      <c r="I18" s="263"/>
      <c r="J18" s="387"/>
      <c r="K18" s="263"/>
      <c r="L18" s="48"/>
      <c r="M18" s="263"/>
      <c r="N18" s="40"/>
      <c r="O18" s="263"/>
      <c r="P18" s="40"/>
      <c r="Q18" s="263"/>
      <c r="R18" s="40"/>
      <c r="S18" s="263"/>
      <c r="T18" s="40"/>
      <c r="U18" s="263"/>
    </row>
    <row r="19" spans="1:21">
      <c r="L19" s="237"/>
    </row>
    <row r="20" spans="1:21">
      <c r="L20" s="237"/>
    </row>
    <row r="21" spans="1:21">
      <c r="L21" s="237"/>
    </row>
    <row r="22" spans="1:21">
      <c r="L22" s="237"/>
    </row>
    <row r="23" spans="1:21">
      <c r="L23" s="237"/>
    </row>
    <row r="24" spans="1:21">
      <c r="L24" s="237"/>
    </row>
    <row r="25" spans="1:21">
      <c r="L25" s="237"/>
    </row>
    <row r="26" spans="1:21">
      <c r="L26" s="237"/>
    </row>
    <row r="27" spans="1:21">
      <c r="L27" s="236"/>
    </row>
  </sheetData>
  <mergeCells count="1">
    <mergeCell ref="J7:J18"/>
  </mergeCells>
  <hyperlinks>
    <hyperlink ref="F8" r:id="rId1" xr:uid="{EC18AC9F-97A4-6540-BFB0-5C5374701B6C}"/>
    <hyperlink ref="F9" r:id="rId2" xr:uid="{8F68EAF5-C94F-4344-89B1-C0F28A4FF515}"/>
    <hyperlink ref="F10" r:id="rId3" xr:uid="{21840F5B-1555-1E48-AAD2-EB251D5D5908}"/>
    <hyperlink ref="F18" r:id="rId4" xr:uid="{FB74CADE-4D37-1E40-9E72-022795E039EA}"/>
    <hyperlink ref="F13" r:id="rId5" xr:uid="{87758DD5-EAD4-8F41-9E4C-C78105442583}"/>
    <hyperlink ref="F16" r:id="rId6" xr:uid="{BE23469B-5241-9647-B067-C0606E8139D0}"/>
  </hyperlinks>
  <pageMargins left="0.25" right="0.25" top="0.75" bottom="0.75" header="0.3" footer="0.3"/>
  <pageSetup paperSize="8" orientation="landscape" horizontalDpi="1200" verticalDpi="1200"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DB9DC-5D13-044A-B3E3-35E86CDB8F81}">
  <sheetPr codeName="Sheet7"/>
  <dimension ref="A1:U23"/>
  <sheetViews>
    <sheetView zoomScale="75" zoomScaleNormal="58" zoomScalePageLayoutView="85" workbookViewId="0">
      <selection activeCell="H7" sqref="H7"/>
    </sheetView>
  </sheetViews>
  <sheetFormatPr defaultColWidth="10.5" defaultRowHeight="15.95"/>
  <cols>
    <col min="1" max="1" width="18" style="234" customWidth="1"/>
    <col min="2" max="2" width="37" style="244" customWidth="1"/>
    <col min="3" max="3" width="3.5" style="234" customWidth="1"/>
    <col min="4" max="4" width="41.375" style="234" customWidth="1"/>
    <col min="5" max="5" width="3.5" style="234" customWidth="1"/>
    <col min="6" max="6" width="30.5" style="234" customWidth="1"/>
    <col min="7" max="7" width="3.5" style="234" customWidth="1"/>
    <col min="8" max="8" width="30.5" style="234" customWidth="1"/>
    <col min="9" max="9" width="3.5" style="234" customWidth="1"/>
    <col min="10" max="10" width="47.875" style="234" customWidth="1"/>
    <col min="11" max="11" width="3" style="234" customWidth="1"/>
    <col min="12" max="12" width="36.125" style="234" customWidth="1"/>
    <col min="13" max="13" width="3" style="234" customWidth="1"/>
    <col min="14" max="14" width="39.5" style="234" customWidth="1"/>
    <col min="15" max="15" width="3" style="234" customWidth="1"/>
    <col min="16" max="16" width="39.5" style="234" customWidth="1"/>
    <col min="17" max="17" width="3" style="234" customWidth="1"/>
    <col min="18" max="18" width="39.5" style="234" customWidth="1"/>
    <col min="19" max="19" width="3" style="234" customWidth="1"/>
    <col min="20" max="20" width="39.5" style="234" customWidth="1"/>
    <col min="21" max="21" width="3" style="234" customWidth="1"/>
    <col min="22" max="300" width="10.875" style="234"/>
    <col min="301" max="16384" width="10.5" style="234"/>
  </cols>
  <sheetData>
    <row r="1" spans="1:21" ht="24.95">
      <c r="A1" s="233" t="s">
        <v>206</v>
      </c>
    </row>
    <row r="3" spans="1:21" s="39" customFormat="1" ht="120">
      <c r="A3" s="269" t="s">
        <v>207</v>
      </c>
      <c r="B3" s="56" t="s">
        <v>208</v>
      </c>
      <c r="D3" s="9" t="s">
        <v>209</v>
      </c>
      <c r="F3" s="57"/>
      <c r="H3" s="57"/>
      <c r="J3" s="48"/>
      <c r="L3" s="48"/>
      <c r="N3" s="38"/>
      <c r="P3" s="38"/>
      <c r="R3" s="38"/>
      <c r="T3" s="38"/>
    </row>
    <row r="4" spans="1:21" s="37" customFormat="1" ht="18">
      <c r="A4" s="55"/>
      <c r="B4" s="46"/>
      <c r="D4" s="46"/>
      <c r="F4" s="46"/>
      <c r="H4" s="46"/>
      <c r="J4" s="47"/>
      <c r="L4" s="39"/>
      <c r="N4" s="47"/>
      <c r="P4" s="47"/>
      <c r="R4" s="47"/>
      <c r="T4" s="47"/>
    </row>
    <row r="5" spans="1:21" s="52" customFormat="1" ht="57">
      <c r="A5" s="50"/>
      <c r="B5" s="51" t="s">
        <v>114</v>
      </c>
      <c r="D5" s="82" t="s">
        <v>115</v>
      </c>
      <c r="E5" s="44"/>
      <c r="F5" s="82" t="s">
        <v>116</v>
      </c>
      <c r="G5" s="44"/>
      <c r="H5" s="82" t="s">
        <v>117</v>
      </c>
      <c r="J5" s="45" t="s">
        <v>118</v>
      </c>
      <c r="K5" s="44"/>
      <c r="L5" s="45" t="s">
        <v>119</v>
      </c>
      <c r="M5" s="44"/>
      <c r="N5" s="45" t="s">
        <v>120</v>
      </c>
      <c r="O5" s="44"/>
      <c r="P5" s="45" t="s">
        <v>121</v>
      </c>
      <c r="Q5" s="44"/>
      <c r="R5" s="45" t="s">
        <v>122</v>
      </c>
      <c r="S5" s="44"/>
      <c r="T5" s="45" t="s">
        <v>123</v>
      </c>
      <c r="U5" s="44"/>
    </row>
    <row r="6" spans="1:21" s="37" customFormat="1" ht="18">
      <c r="A6" s="55"/>
      <c r="B6" s="46"/>
      <c r="D6" s="46"/>
      <c r="F6" s="46"/>
      <c r="H6" s="46"/>
      <c r="J6" s="47"/>
      <c r="N6" s="47"/>
      <c r="P6" s="47"/>
      <c r="R6" s="47"/>
      <c r="T6" s="47"/>
    </row>
    <row r="7" spans="1:21" s="8" customFormat="1" ht="75">
      <c r="A7" s="13"/>
      <c r="B7" s="15" t="s">
        <v>210</v>
      </c>
      <c r="D7" s="9" t="s">
        <v>127</v>
      </c>
      <c r="F7" s="88" t="s">
        <v>211</v>
      </c>
      <c r="G7" s="17"/>
      <c r="H7" s="88" t="s">
        <v>212</v>
      </c>
      <c r="I7" s="17"/>
      <c r="J7" s="382"/>
      <c r="K7" s="17"/>
      <c r="L7" s="48"/>
      <c r="M7" s="17"/>
      <c r="N7" s="38"/>
      <c r="O7" s="37"/>
      <c r="P7" s="38"/>
      <c r="Q7" s="37"/>
      <c r="R7" s="38"/>
      <c r="S7" s="37"/>
      <c r="T7" s="38"/>
      <c r="U7" s="17"/>
    </row>
    <row r="8" spans="1:21" s="8" customFormat="1" ht="60">
      <c r="A8" s="13"/>
      <c r="B8" s="230" t="s">
        <v>213</v>
      </c>
      <c r="D8" s="9" t="s">
        <v>127</v>
      </c>
      <c r="F8" s="88" t="s">
        <v>214</v>
      </c>
      <c r="G8" s="17"/>
      <c r="H8" s="88" t="s">
        <v>212</v>
      </c>
      <c r="I8" s="17"/>
      <c r="J8" s="383"/>
      <c r="K8" s="37"/>
      <c r="L8" s="48"/>
      <c r="M8" s="37"/>
      <c r="N8" s="38"/>
      <c r="O8" s="37"/>
      <c r="P8" s="38"/>
      <c r="Q8" s="37"/>
      <c r="R8" s="38"/>
      <c r="S8" s="37"/>
      <c r="T8" s="38"/>
      <c r="U8" s="37"/>
    </row>
    <row r="9" spans="1:21" s="8" customFormat="1" ht="165">
      <c r="A9" s="13"/>
      <c r="B9" s="231" t="s">
        <v>215</v>
      </c>
      <c r="D9" s="9" t="s">
        <v>127</v>
      </c>
      <c r="F9" s="88" t="s">
        <v>216</v>
      </c>
      <c r="G9" s="17"/>
      <c r="H9" s="88"/>
      <c r="I9" s="17"/>
      <c r="J9" s="383"/>
      <c r="K9" s="39"/>
      <c r="L9" s="48"/>
      <c r="M9" s="39"/>
      <c r="N9" s="38"/>
      <c r="O9" s="39"/>
      <c r="P9" s="38"/>
      <c r="Q9" s="39"/>
      <c r="R9" s="38"/>
      <c r="S9" s="39"/>
      <c r="T9" s="38"/>
      <c r="U9" s="39"/>
    </row>
    <row r="10" spans="1:21" s="8" customFormat="1" ht="60">
      <c r="A10" s="13"/>
      <c r="B10" s="231" t="s">
        <v>217</v>
      </c>
      <c r="D10" s="9" t="s">
        <v>127</v>
      </c>
      <c r="F10" s="88" t="s">
        <v>218</v>
      </c>
      <c r="G10" s="17"/>
      <c r="H10" s="88"/>
      <c r="I10" s="17"/>
      <c r="J10" s="383"/>
      <c r="K10" s="39"/>
      <c r="L10" s="48"/>
      <c r="M10" s="39"/>
      <c r="N10" s="38"/>
      <c r="O10" s="39"/>
      <c r="P10" s="38"/>
      <c r="Q10" s="39"/>
      <c r="R10" s="38"/>
      <c r="S10" s="39"/>
      <c r="T10" s="38"/>
      <c r="U10" s="39"/>
    </row>
    <row r="11" spans="1:21" s="8" customFormat="1" ht="105">
      <c r="A11" s="13"/>
      <c r="B11" s="229" t="s">
        <v>219</v>
      </c>
      <c r="D11" s="9" t="s">
        <v>127</v>
      </c>
      <c r="F11" s="88" t="s">
        <v>220</v>
      </c>
      <c r="G11" s="17"/>
      <c r="H11" s="88"/>
      <c r="I11" s="17"/>
      <c r="J11" s="383"/>
      <c r="K11" s="37"/>
      <c r="L11" s="48"/>
      <c r="M11" s="37"/>
      <c r="N11" s="38"/>
      <c r="O11" s="37"/>
      <c r="P11" s="38"/>
      <c r="Q11" s="37"/>
      <c r="R11" s="38"/>
      <c r="S11" s="37"/>
      <c r="T11" s="38"/>
      <c r="U11" s="37"/>
    </row>
    <row r="12" spans="1:21" s="8" customFormat="1" ht="33.950000000000003">
      <c r="A12" s="13"/>
      <c r="B12" s="231" t="s">
        <v>221</v>
      </c>
      <c r="D12" s="9" t="s">
        <v>127</v>
      </c>
      <c r="F12" s="312" t="s">
        <v>222</v>
      </c>
      <c r="G12" s="17"/>
      <c r="H12" s="88"/>
      <c r="I12" s="17"/>
      <c r="J12" s="383"/>
      <c r="K12" s="17"/>
      <c r="L12" s="48"/>
      <c r="M12" s="17"/>
      <c r="N12" s="38"/>
      <c r="O12" s="17"/>
      <c r="P12" s="38"/>
      <c r="Q12" s="17"/>
      <c r="R12" s="38"/>
      <c r="S12" s="17"/>
      <c r="T12" s="38"/>
      <c r="U12" s="17"/>
    </row>
    <row r="13" spans="1:21" s="8" customFormat="1" ht="32.25" customHeight="1">
      <c r="A13" s="13"/>
      <c r="B13" s="230" t="s">
        <v>223</v>
      </c>
      <c r="D13" s="9" t="s">
        <v>160</v>
      </c>
      <c r="F13" s="88" t="s">
        <v>75</v>
      </c>
      <c r="G13" s="17"/>
      <c r="H13" s="88" t="s">
        <v>224</v>
      </c>
      <c r="I13" s="17"/>
      <c r="J13" s="383"/>
      <c r="K13" s="17"/>
      <c r="L13" s="48"/>
      <c r="M13" s="17"/>
      <c r="N13" s="38"/>
      <c r="O13" s="17"/>
      <c r="P13" s="38"/>
      <c r="Q13" s="17"/>
      <c r="R13" s="38"/>
      <c r="S13" s="17"/>
      <c r="T13" s="38"/>
      <c r="U13" s="17"/>
    </row>
    <row r="14" spans="1:21" s="8" customFormat="1" ht="32.25" customHeight="1">
      <c r="A14" s="13"/>
      <c r="B14" s="230" t="s">
        <v>225</v>
      </c>
      <c r="D14" s="9" t="s">
        <v>160</v>
      </c>
      <c r="F14" s="88" t="s">
        <v>75</v>
      </c>
      <c r="G14" s="17"/>
      <c r="H14" s="88" t="s">
        <v>226</v>
      </c>
      <c r="I14" s="17"/>
      <c r="J14" s="383"/>
      <c r="K14" s="17"/>
      <c r="L14" s="48"/>
      <c r="M14" s="17"/>
      <c r="N14" s="38"/>
      <c r="O14" s="17"/>
      <c r="P14" s="38"/>
      <c r="Q14" s="17"/>
      <c r="R14" s="38"/>
      <c r="S14" s="17"/>
      <c r="T14" s="38"/>
      <c r="U14" s="17"/>
    </row>
    <row r="15" spans="1:21" s="8" customFormat="1" ht="60">
      <c r="A15" s="13"/>
      <c r="B15" s="231" t="s">
        <v>227</v>
      </c>
      <c r="D15" s="9" t="s">
        <v>127</v>
      </c>
      <c r="F15" s="88" t="s">
        <v>218</v>
      </c>
      <c r="G15" s="237"/>
      <c r="H15" s="88" t="s">
        <v>212</v>
      </c>
      <c r="I15" s="237"/>
      <c r="J15" s="383"/>
      <c r="K15" s="237"/>
      <c r="L15" s="48"/>
      <c r="M15" s="237"/>
      <c r="N15" s="38"/>
      <c r="O15" s="237"/>
      <c r="P15" s="38"/>
      <c r="Q15" s="237"/>
      <c r="R15" s="38"/>
      <c r="S15" s="237"/>
      <c r="T15" s="38"/>
      <c r="U15" s="237"/>
    </row>
    <row r="16" spans="1:21" s="8" customFormat="1" ht="45">
      <c r="A16" s="13"/>
      <c r="B16" s="230" t="s">
        <v>228</v>
      </c>
      <c r="D16" s="9" t="s">
        <v>229</v>
      </c>
      <c r="F16" s="88" t="s">
        <v>230</v>
      </c>
      <c r="G16" s="237"/>
      <c r="H16" s="88"/>
      <c r="I16" s="237"/>
      <c r="J16" s="383"/>
      <c r="K16" s="237"/>
      <c r="L16" s="48"/>
      <c r="M16" s="237"/>
      <c r="N16" s="38"/>
      <c r="O16" s="237"/>
      <c r="P16" s="38"/>
      <c r="Q16" s="237"/>
      <c r="R16" s="38"/>
      <c r="S16" s="237"/>
      <c r="T16" s="38"/>
      <c r="U16" s="237"/>
    </row>
    <row r="17" spans="1:21" s="8" customFormat="1">
      <c r="A17" s="13"/>
      <c r="B17" s="232" t="s">
        <v>231</v>
      </c>
      <c r="D17" s="9" t="s">
        <v>127</v>
      </c>
      <c r="F17" s="88" t="s">
        <v>232</v>
      </c>
      <c r="G17" s="237"/>
      <c r="H17" s="88"/>
      <c r="I17" s="237"/>
      <c r="J17" s="383"/>
      <c r="K17" s="237"/>
      <c r="L17" s="48"/>
      <c r="M17" s="237"/>
      <c r="N17" s="38"/>
      <c r="O17" s="237"/>
      <c r="P17" s="38"/>
      <c r="Q17" s="237"/>
      <c r="R17" s="38"/>
      <c r="S17" s="237"/>
      <c r="T17" s="38"/>
      <c r="U17" s="237"/>
    </row>
    <row r="18" spans="1:21" s="8" customFormat="1">
      <c r="A18" s="13"/>
      <c r="B18" s="15" t="s">
        <v>233</v>
      </c>
      <c r="D18" s="9" t="s">
        <v>127</v>
      </c>
      <c r="F18" s="88" t="s">
        <v>232</v>
      </c>
      <c r="G18" s="237"/>
      <c r="H18" s="88"/>
      <c r="I18" s="237"/>
      <c r="J18" s="384"/>
      <c r="K18" s="237"/>
      <c r="L18" s="48"/>
      <c r="M18" s="237"/>
      <c r="N18" s="38"/>
      <c r="O18" s="237"/>
      <c r="P18" s="38"/>
      <c r="Q18" s="237"/>
      <c r="R18" s="38"/>
      <c r="S18" s="237"/>
      <c r="T18" s="38"/>
      <c r="U18" s="237"/>
    </row>
    <row r="19" spans="1:21" s="236" customFormat="1">
      <c r="A19" s="235"/>
      <c r="B19" s="245"/>
      <c r="L19" s="237"/>
    </row>
    <row r="20" spans="1:21">
      <c r="L20" s="237"/>
    </row>
    <row r="21" spans="1:21">
      <c r="L21" s="237"/>
    </row>
    <row r="22" spans="1:21">
      <c r="L22" s="237"/>
    </row>
    <row r="23" spans="1:21">
      <c r="L23" s="236"/>
    </row>
  </sheetData>
  <mergeCells count="1">
    <mergeCell ref="J7:J18"/>
  </mergeCells>
  <hyperlinks>
    <hyperlink ref="F12" r:id="rId1" xr:uid="{CD481BEA-244F-2F4C-AA4B-BBF903E8C713}"/>
  </hyperlinks>
  <pageMargins left="0.7" right="0.7" top="0.75" bottom="0.75" header="0.3" footer="0.3"/>
  <pageSetup paperSize="8"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72E8D-9B8E-814D-8F26-01732F729F03}">
  <sheetPr codeName="Sheet8"/>
  <dimension ref="A1:U25"/>
  <sheetViews>
    <sheetView zoomScale="68" zoomScaleNormal="30" zoomScalePageLayoutView="50" workbookViewId="0">
      <selection activeCell="B5" sqref="B5"/>
    </sheetView>
  </sheetViews>
  <sheetFormatPr defaultColWidth="10.5" defaultRowHeight="15.95"/>
  <cols>
    <col min="1" max="1" width="15" style="234" customWidth="1"/>
    <col min="2" max="2" width="65.375" style="234" customWidth="1"/>
    <col min="3" max="3" width="3.375" style="234" customWidth="1"/>
    <col min="4" max="4" width="38.5" style="234" customWidth="1"/>
    <col min="5" max="5" width="3.375" style="234" customWidth="1"/>
    <col min="6" max="6" width="26.375" style="234" customWidth="1"/>
    <col min="7" max="7" width="3.375" style="234" customWidth="1"/>
    <col min="8" max="8" width="26.375" style="234" customWidth="1"/>
    <col min="9" max="9" width="3.375" style="234" customWidth="1"/>
    <col min="10" max="10" width="51" style="234" customWidth="1"/>
    <col min="11" max="11" width="3.375" style="234" customWidth="1"/>
    <col min="12" max="12" width="36.125" style="234" customWidth="1"/>
    <col min="13" max="13" width="3.375" style="234" customWidth="1"/>
    <col min="14" max="14" width="39.5" style="234" customWidth="1"/>
    <col min="15" max="15" width="3.375" style="234" customWidth="1"/>
    <col min="16" max="16" width="39.5" style="234" customWidth="1"/>
    <col min="17" max="17" width="3.375" style="234" customWidth="1"/>
    <col min="18" max="18" width="39.5" style="234" customWidth="1"/>
    <col min="19" max="19" width="3.375" style="234" customWidth="1"/>
    <col min="20" max="20" width="39.5" style="234" customWidth="1"/>
    <col min="21" max="21" width="3.375" style="234" customWidth="1"/>
    <col min="22" max="16384" width="10.5" style="234"/>
  </cols>
  <sheetData>
    <row r="1" spans="1:21" ht="24.95">
      <c r="A1" s="233" t="s">
        <v>234</v>
      </c>
    </row>
    <row r="3" spans="1:21" s="39" customFormat="1" ht="195">
      <c r="A3" s="269" t="s">
        <v>235</v>
      </c>
      <c r="B3" s="294" t="s">
        <v>236</v>
      </c>
      <c r="D3" s="9" t="s">
        <v>196</v>
      </c>
      <c r="F3" s="57"/>
      <c r="H3" s="57" t="s">
        <v>237</v>
      </c>
      <c r="J3" s="48"/>
      <c r="L3" s="48"/>
      <c r="N3" s="38"/>
      <c r="P3" s="38"/>
      <c r="R3" s="38"/>
      <c r="T3" s="38"/>
    </row>
    <row r="4" spans="1:21" s="37" customFormat="1" ht="18">
      <c r="A4" s="55"/>
      <c r="B4" s="47"/>
      <c r="D4" s="46"/>
      <c r="F4" s="46"/>
      <c r="H4" s="46"/>
      <c r="J4" s="47"/>
      <c r="L4" s="39"/>
      <c r="N4" s="47"/>
      <c r="P4" s="47"/>
      <c r="R4" s="47"/>
      <c r="T4" s="47"/>
    </row>
    <row r="5" spans="1:21" s="52" customFormat="1" ht="57">
      <c r="A5" s="50"/>
      <c r="B5" s="296" t="s">
        <v>114</v>
      </c>
      <c r="D5" s="82" t="s">
        <v>115</v>
      </c>
      <c r="E5" s="44"/>
      <c r="F5" s="82" t="s">
        <v>116</v>
      </c>
      <c r="G5" s="44"/>
      <c r="H5" s="82" t="s">
        <v>117</v>
      </c>
      <c r="J5" s="45" t="s">
        <v>118</v>
      </c>
      <c r="K5" s="44"/>
      <c r="L5" s="45" t="s">
        <v>119</v>
      </c>
      <c r="M5" s="44"/>
      <c r="N5" s="45" t="s">
        <v>120</v>
      </c>
      <c r="O5" s="44"/>
      <c r="P5" s="45" t="s">
        <v>121</v>
      </c>
      <c r="Q5" s="44"/>
      <c r="R5" s="45" t="s">
        <v>122</v>
      </c>
      <c r="S5" s="44"/>
      <c r="T5" s="45" t="s">
        <v>123</v>
      </c>
      <c r="U5" s="44"/>
    </row>
    <row r="6" spans="1:21" s="37" customFormat="1" ht="18">
      <c r="A6" s="55"/>
      <c r="B6" s="47"/>
      <c r="D6" s="46"/>
      <c r="F6" s="46"/>
      <c r="H6" s="46"/>
      <c r="J6" s="47"/>
      <c r="N6" s="47"/>
      <c r="P6" s="47"/>
      <c r="R6" s="47"/>
      <c r="T6" s="47"/>
    </row>
    <row r="7" spans="1:21" s="39" customFormat="1" ht="30">
      <c r="A7" s="269" t="s">
        <v>151</v>
      </c>
      <c r="B7" s="294" t="s">
        <v>238</v>
      </c>
      <c r="D7" s="9" t="s">
        <v>239</v>
      </c>
      <c r="F7" s="57"/>
      <c r="H7" s="57"/>
      <c r="J7" s="48"/>
      <c r="L7" s="48"/>
    </row>
    <row r="8" spans="1:21" s="37" customFormat="1" ht="18">
      <c r="A8" s="67"/>
      <c r="B8" s="47"/>
      <c r="D8" s="46"/>
      <c r="F8" s="46"/>
      <c r="H8" s="46"/>
      <c r="J8" s="47"/>
    </row>
    <row r="9" spans="1:21" s="8" customFormat="1" ht="51" customHeight="1">
      <c r="A9" s="269" t="s">
        <v>240</v>
      </c>
      <c r="B9" s="298" t="s">
        <v>241</v>
      </c>
      <c r="D9" s="9" t="s">
        <v>144</v>
      </c>
      <c r="F9" s="88" t="s">
        <v>75</v>
      </c>
      <c r="G9" s="17"/>
      <c r="H9" s="88" t="s">
        <v>145</v>
      </c>
      <c r="I9" s="17"/>
      <c r="J9" s="382"/>
      <c r="K9" s="17"/>
      <c r="L9" s="48"/>
      <c r="M9" s="37"/>
      <c r="N9" s="38"/>
      <c r="O9" s="17"/>
      <c r="P9" s="38"/>
      <c r="Q9" s="37"/>
      <c r="R9" s="38"/>
      <c r="S9" s="37"/>
      <c r="T9" s="38"/>
      <c r="U9" s="17"/>
    </row>
    <row r="10" spans="1:21" s="8" customFormat="1" ht="51" customHeight="1">
      <c r="A10" s="368" t="s">
        <v>242</v>
      </c>
      <c r="B10" s="299" t="s">
        <v>243</v>
      </c>
      <c r="D10" s="9" t="s">
        <v>144</v>
      </c>
      <c r="F10" s="88" t="s">
        <v>75</v>
      </c>
      <c r="G10" s="17"/>
      <c r="H10" s="88" t="s">
        <v>145</v>
      </c>
      <c r="I10" s="17"/>
      <c r="J10" s="383"/>
      <c r="K10" s="37"/>
      <c r="L10" s="48"/>
      <c r="M10" s="37"/>
      <c r="N10" s="38"/>
      <c r="O10" s="37"/>
      <c r="P10" s="38"/>
      <c r="Q10" s="37"/>
      <c r="R10" s="38"/>
      <c r="S10" s="37"/>
      <c r="T10" s="38"/>
      <c r="U10" s="37"/>
    </row>
    <row r="11" spans="1:21" s="8" customFormat="1" ht="51" customHeight="1">
      <c r="A11" s="381"/>
      <c r="B11" s="302" t="s">
        <v>244</v>
      </c>
      <c r="D11" s="9" t="s">
        <v>144</v>
      </c>
      <c r="F11" s="88" t="s">
        <v>75</v>
      </c>
      <c r="G11" s="17"/>
      <c r="H11" s="88" t="s">
        <v>145</v>
      </c>
      <c r="I11" s="17"/>
      <c r="J11" s="383"/>
      <c r="K11" s="39"/>
      <c r="L11" s="48"/>
      <c r="M11" s="39"/>
      <c r="N11" s="38"/>
      <c r="O11" s="39"/>
      <c r="P11" s="38"/>
      <c r="Q11" s="39"/>
      <c r="R11" s="38"/>
      <c r="S11" s="39"/>
      <c r="T11" s="38"/>
      <c r="U11" s="39"/>
    </row>
    <row r="12" spans="1:21" s="8" customFormat="1" ht="51" customHeight="1">
      <c r="A12" s="381"/>
      <c r="B12" s="302" t="s">
        <v>245</v>
      </c>
      <c r="D12" s="9" t="s">
        <v>144</v>
      </c>
      <c r="F12" s="88" t="s">
        <v>75</v>
      </c>
      <c r="G12" s="17"/>
      <c r="H12" s="88" t="s">
        <v>145</v>
      </c>
      <c r="I12" s="17"/>
      <c r="J12" s="383"/>
      <c r="K12" s="37"/>
      <c r="L12" s="48"/>
      <c r="M12" s="37"/>
      <c r="N12" s="38"/>
      <c r="O12" s="37"/>
      <c r="P12" s="38"/>
      <c r="Q12" s="37"/>
      <c r="R12" s="38"/>
      <c r="S12" s="37"/>
      <c r="T12" s="38"/>
      <c r="U12" s="37"/>
    </row>
    <row r="13" spans="1:21" s="8" customFormat="1" ht="51" customHeight="1">
      <c r="A13" s="381"/>
      <c r="B13" s="302" t="s">
        <v>246</v>
      </c>
      <c r="D13" s="9" t="s">
        <v>144</v>
      </c>
      <c r="F13" s="88" t="s">
        <v>75</v>
      </c>
      <c r="G13" s="17"/>
      <c r="H13" s="88" t="s">
        <v>145</v>
      </c>
      <c r="I13" s="17"/>
      <c r="J13" s="383"/>
      <c r="K13" s="17"/>
      <c r="L13" s="48"/>
      <c r="M13" s="17"/>
      <c r="N13" s="38"/>
      <c r="O13" s="17"/>
      <c r="P13" s="38"/>
      <c r="Q13" s="17"/>
      <c r="R13" s="38"/>
      <c r="S13" s="17"/>
      <c r="T13" s="38"/>
      <c r="U13" s="17"/>
    </row>
    <row r="14" spans="1:21" s="8" customFormat="1" ht="51" customHeight="1">
      <c r="A14" s="381"/>
      <c r="B14" s="302" t="s">
        <v>247</v>
      </c>
      <c r="D14" s="9" t="s">
        <v>144</v>
      </c>
      <c r="F14" s="88" t="s">
        <v>75</v>
      </c>
      <c r="G14" s="17"/>
      <c r="H14" s="88" t="s">
        <v>145</v>
      </c>
      <c r="I14" s="17"/>
      <c r="J14" s="383"/>
      <c r="K14" s="17"/>
      <c r="L14" s="48"/>
      <c r="M14" s="17"/>
      <c r="N14" s="38"/>
      <c r="O14" s="17"/>
      <c r="P14" s="38"/>
      <c r="Q14" s="17"/>
      <c r="R14" s="38"/>
      <c r="S14" s="17"/>
      <c r="T14" s="38"/>
      <c r="U14" s="17"/>
    </row>
    <row r="15" spans="1:21" s="8" customFormat="1" ht="51" customHeight="1">
      <c r="A15" s="381"/>
      <c r="B15" s="302" t="s">
        <v>248</v>
      </c>
      <c r="D15" s="9" t="s">
        <v>144</v>
      </c>
      <c r="F15" s="88" t="s">
        <v>75</v>
      </c>
      <c r="G15" s="17"/>
      <c r="H15" s="88" t="s">
        <v>145</v>
      </c>
      <c r="I15" s="17"/>
      <c r="J15" s="383"/>
      <c r="K15" s="17"/>
      <c r="L15" s="48"/>
      <c r="M15" s="17"/>
      <c r="N15" s="38"/>
      <c r="O15" s="17"/>
      <c r="P15" s="38"/>
      <c r="Q15" s="17"/>
      <c r="R15" s="38"/>
      <c r="S15" s="17"/>
      <c r="T15" s="38"/>
      <c r="U15" s="17"/>
    </row>
    <row r="16" spans="1:21" s="8" customFormat="1" ht="51" customHeight="1">
      <c r="A16" s="368" t="s">
        <v>249</v>
      </c>
      <c r="B16" s="298" t="s">
        <v>250</v>
      </c>
      <c r="D16" s="9" t="s">
        <v>144</v>
      </c>
      <c r="F16" s="88" t="s">
        <v>75</v>
      </c>
      <c r="G16" s="237"/>
      <c r="H16" s="88" t="s">
        <v>145</v>
      </c>
      <c r="I16" s="237"/>
      <c r="J16" s="383"/>
      <c r="K16" s="237"/>
      <c r="L16" s="48"/>
      <c r="M16" s="237"/>
      <c r="N16" s="38"/>
      <c r="O16" s="237"/>
      <c r="P16" s="38"/>
      <c r="Q16" s="237"/>
      <c r="R16" s="38"/>
      <c r="S16" s="237"/>
      <c r="T16" s="38"/>
      <c r="U16" s="237"/>
    </row>
    <row r="17" spans="1:21" s="8" customFormat="1" ht="51" customHeight="1">
      <c r="A17" s="381"/>
      <c r="B17" s="298" t="s">
        <v>251</v>
      </c>
      <c r="D17" s="9" t="s">
        <v>144</v>
      </c>
      <c r="F17" s="88" t="s">
        <v>75</v>
      </c>
      <c r="G17" s="237"/>
      <c r="H17" s="88" t="s">
        <v>145</v>
      </c>
      <c r="I17" s="237"/>
      <c r="J17" s="383"/>
      <c r="K17" s="237"/>
      <c r="L17" s="48"/>
      <c r="M17" s="237"/>
      <c r="N17" s="38"/>
      <c r="O17" s="237"/>
      <c r="P17" s="38"/>
      <c r="Q17" s="237"/>
      <c r="R17" s="38"/>
      <c r="S17" s="237"/>
      <c r="T17" s="38"/>
      <c r="U17" s="237"/>
    </row>
    <row r="18" spans="1:21" s="8" customFormat="1" ht="51" customHeight="1">
      <c r="A18" s="368" t="s">
        <v>252</v>
      </c>
      <c r="B18" s="302" t="s">
        <v>253</v>
      </c>
      <c r="D18" s="9" t="s">
        <v>144</v>
      </c>
      <c r="F18" s="88" t="s">
        <v>75</v>
      </c>
      <c r="G18" s="237"/>
      <c r="H18" s="88" t="s">
        <v>145</v>
      </c>
      <c r="I18" s="237"/>
      <c r="J18" s="383"/>
      <c r="K18" s="237"/>
      <c r="L18" s="48"/>
      <c r="M18" s="237"/>
      <c r="N18" s="38"/>
      <c r="O18" s="237"/>
      <c r="P18" s="38"/>
      <c r="Q18" s="237"/>
      <c r="R18" s="38"/>
      <c r="S18" s="237"/>
      <c r="T18" s="38"/>
      <c r="U18" s="237"/>
    </row>
    <row r="19" spans="1:21" s="8" customFormat="1" ht="51" customHeight="1">
      <c r="A19" s="381"/>
      <c r="B19" s="302" t="s">
        <v>254</v>
      </c>
      <c r="D19" s="9" t="s">
        <v>144</v>
      </c>
      <c r="F19" s="88" t="s">
        <v>75</v>
      </c>
      <c r="G19" s="237"/>
      <c r="H19" s="88" t="s">
        <v>145</v>
      </c>
      <c r="I19" s="237"/>
      <c r="J19" s="383"/>
      <c r="K19" s="237"/>
      <c r="L19" s="48"/>
      <c r="M19" s="237"/>
      <c r="N19" s="38"/>
      <c r="O19" s="237"/>
      <c r="P19" s="38"/>
      <c r="Q19" s="237"/>
      <c r="R19" s="38"/>
      <c r="S19" s="237"/>
      <c r="T19" s="38"/>
      <c r="U19" s="237"/>
    </row>
    <row r="20" spans="1:21" s="8" customFormat="1" ht="51" customHeight="1">
      <c r="A20" s="381"/>
      <c r="B20" s="302" t="s">
        <v>255</v>
      </c>
      <c r="D20" s="9" t="s">
        <v>144</v>
      </c>
      <c r="F20" s="88" t="s">
        <v>75</v>
      </c>
      <c r="G20" s="237"/>
      <c r="H20" s="88" t="s">
        <v>145</v>
      </c>
      <c r="I20" s="237"/>
      <c r="J20" s="383"/>
      <c r="K20" s="237"/>
      <c r="L20" s="48"/>
      <c r="M20" s="237"/>
      <c r="N20" s="38"/>
      <c r="O20" s="237"/>
      <c r="P20" s="38"/>
      <c r="Q20" s="237"/>
      <c r="R20" s="38"/>
      <c r="S20" s="237"/>
      <c r="T20" s="38"/>
      <c r="U20" s="237"/>
    </row>
    <row r="21" spans="1:21" s="8" customFormat="1" ht="51" customHeight="1">
      <c r="A21" s="381"/>
      <c r="B21" s="302" t="s">
        <v>256</v>
      </c>
      <c r="D21" s="9" t="s">
        <v>144</v>
      </c>
      <c r="F21" s="88" t="s">
        <v>75</v>
      </c>
      <c r="G21" s="237"/>
      <c r="H21" s="88" t="s">
        <v>145</v>
      </c>
      <c r="I21" s="237"/>
      <c r="J21" s="383"/>
      <c r="K21" s="237"/>
      <c r="L21" s="48"/>
      <c r="M21" s="237"/>
      <c r="N21" s="38"/>
      <c r="O21" s="237"/>
      <c r="P21" s="38"/>
      <c r="Q21" s="237"/>
      <c r="R21" s="38"/>
      <c r="S21" s="237"/>
      <c r="T21" s="38"/>
      <c r="U21" s="237"/>
    </row>
    <row r="22" spans="1:21" s="8" customFormat="1" ht="51" customHeight="1">
      <c r="A22" s="368" t="s">
        <v>257</v>
      </c>
      <c r="B22" s="302" t="s">
        <v>258</v>
      </c>
      <c r="D22" s="9" t="s">
        <v>144</v>
      </c>
      <c r="F22" s="88" t="s">
        <v>75</v>
      </c>
      <c r="G22" s="237"/>
      <c r="H22" s="88" t="s">
        <v>145</v>
      </c>
      <c r="I22" s="237"/>
      <c r="J22" s="383"/>
      <c r="K22" s="237"/>
      <c r="L22" s="48"/>
      <c r="M22" s="237"/>
      <c r="N22" s="38"/>
      <c r="O22" s="237"/>
      <c r="P22" s="38"/>
      <c r="Q22" s="237"/>
      <c r="R22" s="38"/>
      <c r="S22" s="237"/>
      <c r="T22" s="38"/>
      <c r="U22" s="237"/>
    </row>
    <row r="23" spans="1:21" s="8" customFormat="1" ht="51" customHeight="1">
      <c r="A23" s="381"/>
      <c r="B23" s="302" t="s">
        <v>259</v>
      </c>
      <c r="D23" s="9" t="s">
        <v>144</v>
      </c>
      <c r="F23" s="88" t="s">
        <v>75</v>
      </c>
      <c r="G23" s="237"/>
      <c r="H23" s="88" t="s">
        <v>145</v>
      </c>
      <c r="I23" s="237"/>
      <c r="J23" s="383"/>
      <c r="K23" s="237"/>
      <c r="L23" s="48"/>
      <c r="M23" s="237"/>
      <c r="N23" s="38"/>
      <c r="O23" s="237"/>
      <c r="P23" s="38"/>
      <c r="Q23" s="237"/>
      <c r="R23" s="38"/>
      <c r="S23" s="237"/>
      <c r="T23" s="38"/>
      <c r="U23" s="237"/>
    </row>
    <row r="24" spans="1:21" s="8" customFormat="1" ht="51" customHeight="1">
      <c r="A24" s="269" t="s">
        <v>260</v>
      </c>
      <c r="B24" s="302" t="s">
        <v>261</v>
      </c>
      <c r="D24" s="9" t="s">
        <v>144</v>
      </c>
      <c r="F24" s="88" t="s">
        <v>75</v>
      </c>
      <c r="G24" s="237"/>
      <c r="H24" s="88" t="s">
        <v>145</v>
      </c>
      <c r="I24" s="237"/>
      <c r="J24" s="384"/>
      <c r="K24" s="237"/>
      <c r="L24" s="48"/>
      <c r="M24" s="237"/>
      <c r="N24" s="38"/>
      <c r="O24" s="237"/>
      <c r="P24" s="38"/>
      <c r="Q24" s="237"/>
      <c r="R24" s="38"/>
      <c r="S24" s="237"/>
      <c r="T24" s="38"/>
      <c r="U24" s="237"/>
    </row>
    <row r="25" spans="1:21" s="236" customFormat="1">
      <c r="A25" s="235"/>
    </row>
  </sheetData>
  <mergeCells count="5">
    <mergeCell ref="A10:A15"/>
    <mergeCell ref="A16:A17"/>
    <mergeCell ref="A18:A21"/>
    <mergeCell ref="A22:A23"/>
    <mergeCell ref="J9:J24"/>
  </mergeCells>
  <pageMargins left="0.7" right="0.7" top="0.75" bottom="0.75" header="0.3" footer="0.3"/>
  <pageSetup paperSize="8"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FB5E1-377A-0E42-908B-D02E3C9B4F9B}">
  <sheetPr codeName="Sheet9"/>
  <dimension ref="A1:U9"/>
  <sheetViews>
    <sheetView zoomScale="75" zoomScaleNormal="34" zoomScalePageLayoutView="60" workbookViewId="0">
      <selection activeCell="H7" sqref="H7"/>
    </sheetView>
  </sheetViews>
  <sheetFormatPr defaultColWidth="10.5" defaultRowHeight="15.95"/>
  <cols>
    <col min="1" max="1" width="18.375" style="234" customWidth="1"/>
    <col min="2" max="2" width="37.5" style="234" customWidth="1"/>
    <col min="3" max="3" width="3" style="234" customWidth="1"/>
    <col min="4" max="4" width="39" style="234" customWidth="1"/>
    <col min="5" max="5" width="3" style="234" customWidth="1"/>
    <col min="6" max="6" width="28.5" style="234" customWidth="1"/>
    <col min="7" max="7" width="3" style="234" customWidth="1"/>
    <col min="8" max="8" width="28.5" style="234" customWidth="1"/>
    <col min="9" max="9" width="3" style="234" customWidth="1"/>
    <col min="10" max="10" width="39.5" style="234" customWidth="1"/>
    <col min="11" max="11" width="3" style="234" customWidth="1"/>
    <col min="12" max="12" width="36.125" style="234" customWidth="1"/>
    <col min="13" max="13" width="3" style="234" customWidth="1"/>
    <col min="14" max="14" width="39.5" style="234" customWidth="1"/>
    <col min="15" max="15" width="3" style="234" customWidth="1"/>
    <col min="16" max="16" width="39.5" style="234" customWidth="1"/>
    <col min="17" max="17" width="3" style="234" customWidth="1"/>
    <col min="18" max="18" width="39.5" style="234" customWidth="1"/>
    <col min="19" max="19" width="3" style="234" customWidth="1"/>
    <col min="20" max="20" width="39.5" style="234" customWidth="1"/>
    <col min="21" max="21" width="3" style="234" customWidth="1"/>
    <col min="22" max="16384" width="10.5" style="234"/>
  </cols>
  <sheetData>
    <row r="1" spans="1:21" ht="24.95">
      <c r="A1" s="233" t="s">
        <v>262</v>
      </c>
    </row>
    <row r="3" spans="1:21" s="29" customFormat="1" ht="90">
      <c r="A3" s="30" t="s">
        <v>263</v>
      </c>
      <c r="B3" s="306" t="s">
        <v>264</v>
      </c>
      <c r="C3" s="32"/>
      <c r="D3" s="9" t="s">
        <v>174</v>
      </c>
      <c r="E3" s="32"/>
      <c r="F3" s="33"/>
      <c r="G3" s="32"/>
      <c r="H3" s="33"/>
      <c r="I3" s="32"/>
      <c r="J3" s="6"/>
      <c r="L3" s="6"/>
      <c r="N3" s="35"/>
      <c r="P3" s="35"/>
      <c r="R3" s="35"/>
      <c r="T3" s="35"/>
    </row>
    <row r="4" spans="1:21" s="1" customFormat="1" ht="18">
      <c r="B4" s="3"/>
      <c r="D4" s="2"/>
      <c r="F4" s="2"/>
      <c r="H4" s="2"/>
      <c r="J4" s="3"/>
      <c r="L4" s="39"/>
      <c r="N4" s="3"/>
      <c r="P4" s="3"/>
      <c r="R4" s="3"/>
      <c r="T4" s="3"/>
    </row>
    <row r="5" spans="1:21" s="1" customFormat="1" ht="75.95">
      <c r="B5" s="3" t="s">
        <v>114</v>
      </c>
      <c r="D5" s="82" t="s">
        <v>115</v>
      </c>
      <c r="E5" s="44"/>
      <c r="F5" s="82" t="s">
        <v>116</v>
      </c>
      <c r="G5" s="44"/>
      <c r="H5" s="82" t="s">
        <v>117</v>
      </c>
      <c r="I5" s="52"/>
      <c r="J5" s="45" t="s">
        <v>118</v>
      </c>
      <c r="K5" s="27"/>
      <c r="L5" s="45" t="s">
        <v>119</v>
      </c>
      <c r="M5" s="27"/>
      <c r="N5" s="28" t="s">
        <v>120</v>
      </c>
      <c r="O5" s="27"/>
      <c r="P5" s="28" t="s">
        <v>121</v>
      </c>
      <c r="Q5" s="27"/>
      <c r="R5" s="28" t="s">
        <v>122</v>
      </c>
      <c r="S5" s="27"/>
      <c r="T5" s="28" t="s">
        <v>123</v>
      </c>
      <c r="U5" s="27"/>
    </row>
    <row r="6" spans="1:21" s="1" customFormat="1" ht="18">
      <c r="B6" s="3"/>
      <c r="D6" s="2"/>
      <c r="F6" s="2"/>
      <c r="H6" s="2"/>
      <c r="J6" s="3"/>
      <c r="L6" s="37"/>
      <c r="N6" s="3"/>
      <c r="P6" s="3"/>
      <c r="R6" s="3"/>
      <c r="T6" s="3"/>
    </row>
    <row r="7" spans="1:21" s="4" customFormat="1" ht="114.95" customHeight="1">
      <c r="A7" s="12"/>
      <c r="B7" s="304" t="s">
        <v>265</v>
      </c>
      <c r="C7" s="7"/>
      <c r="D7" s="9" t="s">
        <v>229</v>
      </c>
      <c r="E7" s="7"/>
      <c r="F7" s="88" t="s">
        <v>266</v>
      </c>
      <c r="G7" s="18"/>
      <c r="H7" s="88" t="s">
        <v>267</v>
      </c>
      <c r="I7" s="18"/>
      <c r="J7" s="388"/>
      <c r="K7" s="19"/>
      <c r="L7" s="303"/>
      <c r="M7" s="19"/>
      <c r="N7" s="35"/>
      <c r="O7" s="19"/>
      <c r="P7" s="35"/>
      <c r="Q7" s="19"/>
      <c r="R7" s="35"/>
      <c r="S7" s="19"/>
      <c r="T7" s="35"/>
      <c r="U7" s="19"/>
    </row>
    <row r="8" spans="1:21" s="4" customFormat="1" ht="114.95" customHeight="1">
      <c r="A8" s="13"/>
      <c r="B8" s="305" t="s">
        <v>268</v>
      </c>
      <c r="C8" s="8"/>
      <c r="D8" s="9" t="s">
        <v>229</v>
      </c>
      <c r="E8" s="8"/>
      <c r="F8" s="88" t="s">
        <v>266</v>
      </c>
      <c r="G8" s="20"/>
      <c r="H8" s="88" t="s">
        <v>267</v>
      </c>
      <c r="I8" s="20"/>
      <c r="J8" s="389"/>
      <c r="K8" s="1"/>
      <c r="L8" s="303"/>
      <c r="M8" s="1"/>
      <c r="N8" s="35"/>
      <c r="O8" s="1"/>
      <c r="P8" s="35"/>
      <c r="Q8" s="1"/>
      <c r="R8" s="35"/>
      <c r="S8" s="1"/>
      <c r="T8" s="35"/>
      <c r="U8" s="1"/>
    </row>
    <row r="9" spans="1:21" s="4" customFormat="1" ht="114.95" customHeight="1">
      <c r="A9" s="14"/>
      <c r="B9" s="305" t="s">
        <v>269</v>
      </c>
      <c r="C9" s="8"/>
      <c r="D9" s="9" t="s">
        <v>229</v>
      </c>
      <c r="E9" s="10"/>
      <c r="F9" s="88" t="s">
        <v>266</v>
      </c>
      <c r="G9" s="20"/>
      <c r="H9" s="88" t="s">
        <v>267</v>
      </c>
      <c r="I9" s="20"/>
      <c r="J9" s="390"/>
      <c r="K9" s="29"/>
      <c r="L9" s="303"/>
      <c r="M9" s="29"/>
      <c r="N9" s="35"/>
      <c r="O9" s="29"/>
      <c r="P9" s="35"/>
      <c r="Q9" s="29"/>
      <c r="R9" s="35"/>
      <c r="S9" s="29"/>
      <c r="T9" s="35"/>
      <c r="U9" s="29"/>
    </row>
  </sheetData>
  <mergeCells count="1">
    <mergeCell ref="J7:J9"/>
  </mergeCells>
  <pageMargins left="0.7" right="0.7" top="0.75" bottom="0.75" header="0.3" footer="0.3"/>
  <pageSetup paperSize="8"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0F73AF77C8D2488DC5D676815B6B40" ma:contentTypeVersion="17" ma:contentTypeDescription="Create a new document." ma:contentTypeScope="" ma:versionID="656fa464a202bdcc1929b32b0c31f002">
  <xsd:schema xmlns:xsd="http://www.w3.org/2001/XMLSchema" xmlns:xs="http://www.w3.org/2001/XMLSchema" xmlns:p="http://schemas.microsoft.com/office/2006/metadata/properties" xmlns:ns2="e5f84dc2-8d0a-4b0b-b04b-22a5c9c54e51" xmlns:ns3="84cc2e55-354e-4d6d-a994-23520a6368b5" targetNamespace="http://schemas.microsoft.com/office/2006/metadata/properties" ma:root="true" ma:fieldsID="7e284f17adf587514d0b70a04944a1c4" ns2:_="" ns3:_="">
    <xsd:import namespace="e5f84dc2-8d0a-4b0b-b04b-22a5c9c54e51"/>
    <xsd:import namespace="84cc2e55-354e-4d6d-a994-23520a6368b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Statu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3:SharedWithUsers" minOccurs="0"/>
                <xsd:element ref="ns3:SharedWithDetails" minOccurs="0"/>
                <xsd:element ref="ns2:MediaServiceObjectDetectorVersion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f84dc2-8d0a-4b0b-b04b-22a5c9c54e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Status" ma:index="12" nillable="true" ma:displayName="Status" ma:format="Dropdown" ma:internalName="Status">
      <xsd:simpleType>
        <xsd:restriction base="dms:Choice">
          <xsd:enumeration value="Ongoing"/>
          <xsd:enumeration value="Completed"/>
          <xsd:enumeration value="Planned"/>
          <xsd:enumeration value="on hold"/>
        </xsd:restrictio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9b58f297-623d-4bc9-82bf-53ab639f8509"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DateTaken" ma:index="23" nillable="true" ma:displayName="MediaServiceDateTaken" ma:hidden="true" ma:indexed="true" ma:internalName="MediaServiceDateTake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4cc2e55-354e-4d6d-a994-23520a6368b5"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1d29c57f-cd86-4771-916f-1d2b325681ea}" ma:internalName="TaxCatchAll" ma:showField="CatchAllData" ma:web="84cc2e55-354e-4d6d-a994-23520a6368b5">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4cc2e55-354e-4d6d-a994-23520a6368b5" xsi:nil="true"/>
    <lcf76f155ced4ddcb4097134ff3c332f xmlns="e5f84dc2-8d0a-4b0b-b04b-22a5c9c54e51">
      <Terms xmlns="http://schemas.microsoft.com/office/infopath/2007/PartnerControls"/>
    </lcf76f155ced4ddcb4097134ff3c332f>
    <Status xmlns="e5f84dc2-8d0a-4b0b-b04b-22a5c9c54e51" xsi:nil="true"/>
  </documentManagement>
</p:properties>
</file>

<file path=customXml/itemProps1.xml><?xml version="1.0" encoding="utf-8"?>
<ds:datastoreItem xmlns:ds="http://schemas.openxmlformats.org/officeDocument/2006/customXml" ds:itemID="{96251F3D-29CF-4B9A-BC4A-5E188F2CF263}"/>
</file>

<file path=customXml/itemProps2.xml><?xml version="1.0" encoding="utf-8"?>
<ds:datastoreItem xmlns:ds="http://schemas.openxmlformats.org/officeDocument/2006/customXml" ds:itemID="{7C0BC6C0-7B6D-4886-820A-3A51F212CFFB}"/>
</file>

<file path=customXml/itemProps3.xml><?xml version="1.0" encoding="utf-8"?>
<ds:datastoreItem xmlns:ds="http://schemas.openxmlformats.org/officeDocument/2006/customXml" ds:itemID="{8519F17E-4F5A-450D-B771-D83C95A8972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EITI International Secretariat</dc:creator>
  <cp:keywords/>
  <dc:description/>
  <cp:lastModifiedBy>Olesia Tolochko</cp:lastModifiedBy>
  <cp:revision/>
  <dcterms:created xsi:type="dcterms:W3CDTF">2020-07-14T03:16:31Z</dcterms:created>
  <dcterms:modified xsi:type="dcterms:W3CDTF">2023-07-03T10:05:04Z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0x010100AB0F73AF77C8D2488DC5D676815B6B40</vt:lpwstr>
  </property>
  <property fmtid="{D5CDD505-2E9C-101B-9397-08002B2CF9AE}" pid="3" name="Order">
    <vt:r8>281300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MediaServiceImageTags">
    <vt:lpwstr/>
  </property>
</Properties>
</file>