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ITIE-mali-dmc\Rapports\ITIE-2017\BDO Londres\rapport-final\"/>
    </mc:Choice>
  </mc:AlternateContent>
  <bookViews>
    <workbookView xWindow="0" yWindow="0" windowWidth="20490" windowHeight="7650" tabRatio="944" firstSheet="1" activeTab="1"/>
  </bookViews>
  <sheets>
    <sheet name="suivi" sheetId="438" state="hidden" r:id="rId1"/>
    <sheet name="Companies" sheetId="54" r:id="rId2"/>
    <sheet name="Taxes" sheetId="66" state="hidden" r:id="rId3"/>
    <sheet name="Lists" sheetId="64" state="hidden" r:id="rId4"/>
    <sheet name="Production" sheetId="376" state="hidden" r:id="rId5"/>
    <sheet name="C (1)" sheetId="59" r:id="rId6"/>
    <sheet name="C (2)" sheetId="100" r:id="rId7"/>
    <sheet name="C (3)" sheetId="101" r:id="rId8"/>
    <sheet name="C (4)" sheetId="102" r:id="rId9"/>
    <sheet name="C (5)" sheetId="103" r:id="rId10"/>
    <sheet name="C (6)" sheetId="104" r:id="rId11"/>
    <sheet name="C (7)" sheetId="105" r:id="rId12"/>
    <sheet name="C (8)" sheetId="106" r:id="rId13"/>
    <sheet name="C (9)" sheetId="107" r:id="rId14"/>
    <sheet name="C (10)" sheetId="108" r:id="rId15"/>
    <sheet name="C (11)" sheetId="109" r:id="rId16"/>
    <sheet name="C (12)" sheetId="110" r:id="rId17"/>
    <sheet name="C (13)" sheetId="111" r:id="rId18"/>
    <sheet name="C (14)" sheetId="112" r:id="rId19"/>
    <sheet name="C (15)" sheetId="113" r:id="rId20"/>
    <sheet name="C (16)" sheetId="114" r:id="rId21"/>
    <sheet name="C (17)" sheetId="115" r:id="rId22"/>
    <sheet name="C (18)" sheetId="116" r:id="rId23"/>
    <sheet name="C (19)" sheetId="117" r:id="rId24"/>
    <sheet name="C (20)" sheetId="118" r:id="rId25"/>
    <sheet name="C (21)" sheetId="120" r:id="rId26"/>
    <sheet name="C (22)" sheetId="121" r:id="rId27"/>
    <sheet name="C (23)" sheetId="122" r:id="rId28"/>
    <sheet name="C (24)" sheetId="123" r:id="rId29"/>
    <sheet name="C (26)" sheetId="124" state="hidden" r:id="rId30"/>
    <sheet name="C (27)" sheetId="421" state="hidden" r:id="rId31"/>
    <sheet name="C (28)" sheetId="422" state="hidden" r:id="rId32"/>
    <sheet name="C (29)" sheetId="423" state="hidden" r:id="rId33"/>
    <sheet name="test" sheetId="425" state="hidden" r:id="rId34"/>
    <sheet name="Annexe 3 (2015)" sheetId="432" state="hidden" r:id="rId35"/>
    <sheet name="Annexe 8" sheetId="437" state="hidden" r:id="rId36"/>
  </sheets>
  <externalReferences>
    <externalReference r:id="rId37"/>
    <externalReference r:id="rId38"/>
    <externalReference r:id="rId39"/>
  </externalReferences>
  <definedNames>
    <definedName name="_xlnm._FilterDatabase" localSheetId="35" hidden="1">'Annexe 8'!$A$1:$H$471</definedName>
    <definedName name="_xlnm._FilterDatabase" localSheetId="5" hidden="1">'C (1)'!$J$53:$N$94</definedName>
    <definedName name="_xlnm._FilterDatabase" localSheetId="14" hidden="1">#REF!</definedName>
    <definedName name="_xlnm._FilterDatabase" localSheetId="16" hidden="1">#REF!</definedName>
    <definedName name="_xlnm._FilterDatabase" localSheetId="18" hidden="1">#REF!</definedName>
    <definedName name="_xlnm._FilterDatabase" localSheetId="20" hidden="1">#REF!</definedName>
    <definedName name="_xlnm._FilterDatabase" localSheetId="22" hidden="1">#REF!</definedName>
    <definedName name="_xlnm._FilterDatabase" localSheetId="6" hidden="1">'C (2)'!$A$53:$G$188</definedName>
    <definedName name="_xlnm._FilterDatabase" localSheetId="24" hidden="1">#REF!</definedName>
    <definedName name="_xlnm._FilterDatabase" localSheetId="25" hidden="1">#REF!</definedName>
    <definedName name="_xlnm._FilterDatabase" localSheetId="27" hidden="1">#REF!</definedName>
    <definedName name="_xlnm._FilterDatabase" localSheetId="29" hidden="1">#REF!</definedName>
    <definedName name="_xlnm._FilterDatabase" localSheetId="30" hidden="1">#REF!</definedName>
    <definedName name="_xlnm._FilterDatabase" localSheetId="31" hidden="1">#REF!</definedName>
    <definedName name="_xlnm._FilterDatabase" localSheetId="32" hidden="1">#REF!</definedName>
    <definedName name="_xlnm._FilterDatabase" localSheetId="7" hidden="1">'C (3)'!$A$1:$N$634</definedName>
    <definedName name="_xlnm._FilterDatabase" localSheetId="8" hidden="1">#REF!</definedName>
    <definedName name="_xlnm._FilterDatabase" localSheetId="10" hidden="1">'C (6)'!$J$53:$N$99</definedName>
    <definedName name="_xlnm._FilterDatabase" localSheetId="12" hidden="1">#REF!</definedName>
    <definedName name="_xlnm._FilterDatabase" localSheetId="1" hidden="1">Companies!$A$1:$B$28</definedName>
    <definedName name="_xlnm._FilterDatabase" localSheetId="4" hidden="1">Production!$A$1:$H$8</definedName>
    <definedName name="_xlnm._FilterDatabase" localSheetId="0" hidden="1">suivi!$A$2:$H$27</definedName>
    <definedName name="_xlnm._FilterDatabase" localSheetId="33" hidden="1">test!$E$2:$Z$36</definedName>
    <definedName name="_xlnm._FilterDatabase" hidden="1">#REF!</definedName>
    <definedName name="_FilterDatabase1" localSheetId="14" hidden="1">#REF!</definedName>
    <definedName name="_FilterDatabase1" localSheetId="16" hidden="1">#REF!</definedName>
    <definedName name="_FilterDatabase1" localSheetId="18" hidden="1">#REF!</definedName>
    <definedName name="_FilterDatabase1" localSheetId="20" hidden="1">#REF!</definedName>
    <definedName name="_FilterDatabase1" localSheetId="22" hidden="1">#REF!</definedName>
    <definedName name="_FilterDatabase1" localSheetId="6" hidden="1">#REF!</definedName>
    <definedName name="_FilterDatabase1" localSheetId="24" hidden="1">#REF!</definedName>
    <definedName name="_FilterDatabase1" localSheetId="25" hidden="1">#REF!</definedName>
    <definedName name="_FilterDatabase1" localSheetId="27" hidden="1">#REF!</definedName>
    <definedName name="_FilterDatabase1" localSheetId="29" hidden="1">#REF!</definedName>
    <definedName name="_FilterDatabase1" localSheetId="30" hidden="1">#REF!</definedName>
    <definedName name="_FilterDatabase1" localSheetId="31" hidden="1">#REF!</definedName>
    <definedName name="_FilterDatabase1" localSheetId="32" hidden="1">#REF!</definedName>
    <definedName name="_FilterDatabase1" localSheetId="8" hidden="1">#REF!</definedName>
    <definedName name="_FilterDatabase1" localSheetId="10" hidden="1">#REF!</definedName>
    <definedName name="_FilterDatabase1" localSheetId="12" hidden="1">#REF!</definedName>
    <definedName name="_FilterDatabase1" localSheetId="4" hidden="1">#REF!</definedName>
    <definedName name="_FilterDatabase1" localSheetId="33" hidden="1">#REF!</definedName>
    <definedName name="_FilterDatabase1" hidden="1">#REF!</definedName>
    <definedName name="AOUT">#REF!</definedName>
    <definedName name="az" localSheetId="14">#REF!</definedName>
    <definedName name="az" localSheetId="16">#REF!</definedName>
    <definedName name="az" localSheetId="18">#REF!</definedName>
    <definedName name="az" localSheetId="20">#REF!</definedName>
    <definedName name="az" localSheetId="22">#REF!</definedName>
    <definedName name="az" localSheetId="6">#REF!</definedName>
    <definedName name="az" localSheetId="24">#REF!</definedName>
    <definedName name="az" localSheetId="25">#REF!</definedName>
    <definedName name="az" localSheetId="27">#REF!</definedName>
    <definedName name="az" localSheetId="29">#REF!</definedName>
    <definedName name="az" localSheetId="30">#REF!</definedName>
    <definedName name="az" localSheetId="31">#REF!</definedName>
    <definedName name="az" localSheetId="32">#REF!</definedName>
    <definedName name="az" localSheetId="8">#REF!</definedName>
    <definedName name="az" localSheetId="10">#REF!</definedName>
    <definedName name="az" localSheetId="12">#REF!</definedName>
    <definedName name="az" localSheetId="4">#REF!</definedName>
    <definedName name="az" localSheetId="33">#REF!</definedName>
    <definedName name="az">#REF!</definedName>
    <definedName name="_xlnm.Database" localSheetId="14">#REF!</definedName>
    <definedName name="_xlnm.Database" localSheetId="16">#REF!</definedName>
    <definedName name="_xlnm.Database" localSheetId="18">#REF!</definedName>
    <definedName name="_xlnm.Database" localSheetId="20">#REF!</definedName>
    <definedName name="_xlnm.Database" localSheetId="22">#REF!</definedName>
    <definedName name="_xlnm.Database" localSheetId="6">#REF!</definedName>
    <definedName name="_xlnm.Database" localSheetId="24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8">#REF!</definedName>
    <definedName name="_xlnm.Database" localSheetId="10">#REF!</definedName>
    <definedName name="_xlnm.Database" localSheetId="12">#REF!</definedName>
    <definedName name="_xlnm.Database" localSheetId="4">#REF!</definedName>
    <definedName name="_xlnm.Database" localSheetId="33">#REF!</definedName>
    <definedName name="_xlnm.Database">#REF!</definedName>
    <definedName name="BATNA" localSheetId="14">#REF!</definedName>
    <definedName name="BATNA" localSheetId="16">#REF!</definedName>
    <definedName name="BATNA" localSheetId="18">#REF!</definedName>
    <definedName name="BATNA" localSheetId="20">#REF!</definedName>
    <definedName name="BATNA" localSheetId="22">#REF!</definedName>
    <definedName name="BATNA" localSheetId="6">#REF!</definedName>
    <definedName name="BATNA" localSheetId="24">#REF!</definedName>
    <definedName name="BATNA" localSheetId="25">#REF!</definedName>
    <definedName name="BATNA" localSheetId="27">#REF!</definedName>
    <definedName name="BATNA" localSheetId="29">#REF!</definedName>
    <definedName name="BATNA" localSheetId="30">#REF!</definedName>
    <definedName name="BATNA" localSheetId="31">#REF!</definedName>
    <definedName name="BATNA" localSheetId="32">#REF!</definedName>
    <definedName name="BATNA" localSheetId="8">#REF!</definedName>
    <definedName name="BATNA" localSheetId="10">#REF!</definedName>
    <definedName name="BATNA" localSheetId="12">#REF!</definedName>
    <definedName name="BATNA" localSheetId="4">#REF!</definedName>
    <definedName name="BATNA" localSheetId="33">#REF!</definedName>
    <definedName name="BATNA">#REF!</definedName>
    <definedName name="BISKRA" localSheetId="14">#REF!</definedName>
    <definedName name="BISKRA" localSheetId="16">#REF!</definedName>
    <definedName name="BISKRA" localSheetId="18">#REF!</definedName>
    <definedName name="BISKRA" localSheetId="20">#REF!</definedName>
    <definedName name="BISKRA" localSheetId="22">#REF!</definedName>
    <definedName name="BISKRA" localSheetId="6">#REF!</definedName>
    <definedName name="BISKRA" localSheetId="24">#REF!</definedName>
    <definedName name="BISKRA" localSheetId="25">#REF!</definedName>
    <definedName name="BISKRA" localSheetId="27">#REF!</definedName>
    <definedName name="BISKRA" localSheetId="29">#REF!</definedName>
    <definedName name="BISKRA" localSheetId="30">#REF!</definedName>
    <definedName name="BISKRA" localSheetId="31">#REF!</definedName>
    <definedName name="BISKRA" localSheetId="32">#REF!</definedName>
    <definedName name="BISKRA" localSheetId="8">#REF!</definedName>
    <definedName name="BISKRA" localSheetId="10">#REF!</definedName>
    <definedName name="BISKRA" localSheetId="12">#REF!</definedName>
    <definedName name="BISKRA" localSheetId="4">#REF!</definedName>
    <definedName name="BISKRA" localSheetId="33">#REF!</definedName>
    <definedName name="BISKRA">#REF!</definedName>
    <definedName name="CISSE">'[1]Bulletin Standart'!$B$51</definedName>
    <definedName name="Compadjust">Lists!$A$54:$A$62</definedName>
    <definedName name="DATA5">[2]MEM!$E$2:$E$2</definedName>
    <definedName name="FD" localSheetId="14" hidden="1">#REF!</definedName>
    <definedName name="FD" localSheetId="16" hidden="1">#REF!</definedName>
    <definedName name="FD" localSheetId="18" hidden="1">#REF!</definedName>
    <definedName name="FD" localSheetId="20" hidden="1">#REF!</definedName>
    <definedName name="FD" localSheetId="22" hidden="1">#REF!</definedName>
    <definedName name="FD" localSheetId="6" hidden="1">#REF!</definedName>
    <definedName name="FD" localSheetId="24" hidden="1">#REF!</definedName>
    <definedName name="FD" localSheetId="25" hidden="1">#REF!</definedName>
    <definedName name="FD" localSheetId="27" hidden="1">#REF!</definedName>
    <definedName name="FD" localSheetId="29" hidden="1">#REF!</definedName>
    <definedName name="FD" localSheetId="30" hidden="1">#REF!</definedName>
    <definedName name="FD" localSheetId="31" hidden="1">#REF!</definedName>
    <definedName name="FD" localSheetId="32" hidden="1">#REF!</definedName>
    <definedName name="FD" localSheetId="8" hidden="1">#REF!</definedName>
    <definedName name="FD" localSheetId="10" hidden="1">#REF!</definedName>
    <definedName name="FD" localSheetId="12" hidden="1">#REF!</definedName>
    <definedName name="FD" localSheetId="4" hidden="1">#REF!</definedName>
    <definedName name="FD" localSheetId="33" hidden="1">#REF!</definedName>
    <definedName name="FD" hidden="1">#REF!</definedName>
    <definedName name="fdb" localSheetId="14" hidden="1">#REF!</definedName>
    <definedName name="fdb" localSheetId="16" hidden="1">#REF!</definedName>
    <definedName name="fdb" localSheetId="18" hidden="1">#REF!</definedName>
    <definedName name="fdb" localSheetId="20" hidden="1">#REF!</definedName>
    <definedName name="fdb" localSheetId="22" hidden="1">#REF!</definedName>
    <definedName name="fdb" localSheetId="6" hidden="1">#REF!</definedName>
    <definedName name="fdb" localSheetId="24" hidden="1">#REF!</definedName>
    <definedName name="fdb" localSheetId="25" hidden="1">#REF!</definedName>
    <definedName name="fdb" localSheetId="27" hidden="1">#REF!</definedName>
    <definedName name="fdb" localSheetId="29" hidden="1">#REF!</definedName>
    <definedName name="fdb" localSheetId="30" hidden="1">#REF!</definedName>
    <definedName name="fdb" localSheetId="31" hidden="1">#REF!</definedName>
    <definedName name="fdb" localSheetId="32" hidden="1">#REF!</definedName>
    <definedName name="fdb" localSheetId="8" hidden="1">#REF!</definedName>
    <definedName name="fdb" localSheetId="10" hidden="1">#REF!</definedName>
    <definedName name="fdb" localSheetId="12" hidden="1">#REF!</definedName>
    <definedName name="fdb" localSheetId="4" hidden="1">#REF!</definedName>
    <definedName name="fdb" localSheetId="33" hidden="1">#REF!</definedName>
    <definedName name="fdb" hidden="1">#REF!</definedName>
    <definedName name="FinalDiff">Lists!$A$77:$A$88</definedName>
    <definedName name="Govadjust">Lists!$A$66:$A$73</definedName>
    <definedName name="IFU">#REF!</definedName>
    <definedName name="itie_2013">#REF!</definedName>
    <definedName name="JIJEL" localSheetId="14">#REF!</definedName>
    <definedName name="JIJEL" localSheetId="16">#REF!</definedName>
    <definedName name="JIJEL" localSheetId="18">#REF!</definedName>
    <definedName name="JIJEL" localSheetId="20">#REF!</definedName>
    <definedName name="JIJEL" localSheetId="22">#REF!</definedName>
    <definedName name="JIJEL" localSheetId="6">#REF!</definedName>
    <definedName name="JIJEL" localSheetId="24">#REF!</definedName>
    <definedName name="JIJEL" localSheetId="25">#REF!</definedName>
    <definedName name="JIJEL" localSheetId="27">#REF!</definedName>
    <definedName name="JIJEL" localSheetId="29">#REF!</definedName>
    <definedName name="JIJEL" localSheetId="30">#REF!</definedName>
    <definedName name="JIJEL" localSheetId="31">#REF!</definedName>
    <definedName name="JIJEL" localSheetId="32">#REF!</definedName>
    <definedName name="JIJEL" localSheetId="8">#REF!</definedName>
    <definedName name="JIJEL" localSheetId="10">#REF!</definedName>
    <definedName name="JIJEL" localSheetId="12">#REF!</definedName>
    <definedName name="JIJEL" localSheetId="4">#REF!</definedName>
    <definedName name="JIJEL" localSheetId="33">#REF!</definedName>
    <definedName name="JIJEL">#REF!</definedName>
    <definedName name="KHENCHELA" localSheetId="14">#REF!</definedName>
    <definedName name="KHENCHELA" localSheetId="16">#REF!</definedName>
    <definedName name="KHENCHELA" localSheetId="18">#REF!</definedName>
    <definedName name="KHENCHELA" localSheetId="20">#REF!</definedName>
    <definedName name="KHENCHELA" localSheetId="22">#REF!</definedName>
    <definedName name="KHENCHELA" localSheetId="6">#REF!</definedName>
    <definedName name="KHENCHELA" localSheetId="24">#REF!</definedName>
    <definedName name="KHENCHELA" localSheetId="25">#REF!</definedName>
    <definedName name="KHENCHELA" localSheetId="27">#REF!</definedName>
    <definedName name="KHENCHELA" localSheetId="29">#REF!</definedName>
    <definedName name="KHENCHELA" localSheetId="30">#REF!</definedName>
    <definedName name="KHENCHELA" localSheetId="31">#REF!</definedName>
    <definedName name="KHENCHELA" localSheetId="32">#REF!</definedName>
    <definedName name="KHENCHELA" localSheetId="8">#REF!</definedName>
    <definedName name="KHENCHELA" localSheetId="10">#REF!</definedName>
    <definedName name="KHENCHELA" localSheetId="12">#REF!</definedName>
    <definedName name="KHENCHELA" localSheetId="4">#REF!</definedName>
    <definedName name="KHENCHELA" localSheetId="33">#REF!</definedName>
    <definedName name="KHENCHELA">#REF!</definedName>
    <definedName name="MARI" localSheetId="30">#REF!</definedName>
    <definedName name="MARI" localSheetId="31">#REF!</definedName>
    <definedName name="MARI" localSheetId="32">#REF!</definedName>
    <definedName name="MARI" localSheetId="4">#REF!</definedName>
    <definedName name="MARI" localSheetId="33">#REF!</definedName>
    <definedName name="MARI">#REF!</definedName>
    <definedName name="MILA" localSheetId="14">#REF!</definedName>
    <definedName name="MILA" localSheetId="16">#REF!</definedName>
    <definedName name="MILA" localSheetId="18">#REF!</definedName>
    <definedName name="MILA" localSheetId="20">#REF!</definedName>
    <definedName name="MILA" localSheetId="22">#REF!</definedName>
    <definedName name="MILA" localSheetId="6">#REF!</definedName>
    <definedName name="MILA" localSheetId="24">#REF!</definedName>
    <definedName name="MILA" localSheetId="25">#REF!</definedName>
    <definedName name="MILA" localSheetId="27">#REF!</definedName>
    <definedName name="MILA" localSheetId="29">#REF!</definedName>
    <definedName name="MILA" localSheetId="30">#REF!</definedName>
    <definedName name="MILA" localSheetId="31">#REF!</definedName>
    <definedName name="MILA" localSheetId="32">#REF!</definedName>
    <definedName name="MILA" localSheetId="8">#REF!</definedName>
    <definedName name="MILA" localSheetId="10">#REF!</definedName>
    <definedName name="MILA" localSheetId="12">#REF!</definedName>
    <definedName name="MILA" localSheetId="4">#REF!</definedName>
    <definedName name="MILA" localSheetId="33">#REF!</definedName>
    <definedName name="MILA">#REF!</definedName>
    <definedName name="miseenplace03prjpilotes" localSheetId="14">#REF!</definedName>
    <definedName name="miseenplace03prjpilotes" localSheetId="16">#REF!</definedName>
    <definedName name="miseenplace03prjpilotes" localSheetId="18">#REF!</definedName>
    <definedName name="miseenplace03prjpilotes" localSheetId="20">#REF!</definedName>
    <definedName name="miseenplace03prjpilotes" localSheetId="22">#REF!</definedName>
    <definedName name="miseenplace03prjpilotes" localSheetId="6">#REF!</definedName>
    <definedName name="miseenplace03prjpilotes" localSheetId="24">#REF!</definedName>
    <definedName name="miseenplace03prjpilotes" localSheetId="25">#REF!</definedName>
    <definedName name="miseenplace03prjpilotes" localSheetId="27">#REF!</definedName>
    <definedName name="miseenplace03prjpilotes" localSheetId="29">#REF!</definedName>
    <definedName name="miseenplace03prjpilotes" localSheetId="30">#REF!</definedName>
    <definedName name="miseenplace03prjpilotes" localSheetId="31">#REF!</definedName>
    <definedName name="miseenplace03prjpilotes" localSheetId="32">#REF!</definedName>
    <definedName name="miseenplace03prjpilotes" localSheetId="8">#REF!</definedName>
    <definedName name="miseenplace03prjpilotes" localSheetId="10">#REF!</definedName>
    <definedName name="miseenplace03prjpilotes" localSheetId="12">#REF!</definedName>
    <definedName name="miseenplace03prjpilotes" localSheetId="4">#REF!</definedName>
    <definedName name="miseenplace03prjpilotes" localSheetId="33">#REF!</definedName>
    <definedName name="miseenplace03prjpilotes">#REF!</definedName>
    <definedName name="MS" localSheetId="14">#REF!</definedName>
    <definedName name="MS" localSheetId="16">#REF!</definedName>
    <definedName name="MS" localSheetId="18">#REF!</definedName>
    <definedName name="MS" localSheetId="20">#REF!</definedName>
    <definedName name="MS" localSheetId="22">#REF!</definedName>
    <definedName name="MS" localSheetId="6">#REF!</definedName>
    <definedName name="MS" localSheetId="24">#REF!</definedName>
    <definedName name="MS" localSheetId="25">#REF!</definedName>
    <definedName name="MS" localSheetId="27">#REF!</definedName>
    <definedName name="MS" localSheetId="29">#REF!</definedName>
    <definedName name="MS" localSheetId="30">#REF!</definedName>
    <definedName name="MS" localSheetId="31">#REF!</definedName>
    <definedName name="MS" localSheetId="32">#REF!</definedName>
    <definedName name="MS" localSheetId="8">#REF!</definedName>
    <definedName name="MS" localSheetId="10">#REF!</definedName>
    <definedName name="MS" localSheetId="12">#REF!</definedName>
    <definedName name="MS" localSheetId="4">#REF!</definedName>
    <definedName name="MS" localSheetId="33">#REF!</definedName>
    <definedName name="MS">#REF!</definedName>
    <definedName name="msp" localSheetId="14">#REF!</definedName>
    <definedName name="msp" localSheetId="16">#REF!</definedName>
    <definedName name="msp" localSheetId="18">#REF!</definedName>
    <definedName name="msp" localSheetId="20">#REF!</definedName>
    <definedName name="msp" localSheetId="22">#REF!</definedName>
    <definedName name="msp" localSheetId="6">#REF!</definedName>
    <definedName name="msp" localSheetId="24">#REF!</definedName>
    <definedName name="msp" localSheetId="25">#REF!</definedName>
    <definedName name="msp" localSheetId="27">#REF!</definedName>
    <definedName name="msp" localSheetId="29">#REF!</definedName>
    <definedName name="msp" localSheetId="30">#REF!</definedName>
    <definedName name="msp" localSheetId="31">#REF!</definedName>
    <definedName name="msp" localSheetId="32">#REF!</definedName>
    <definedName name="msp" localSheetId="8">#REF!</definedName>
    <definedName name="msp" localSheetId="10">#REF!</definedName>
    <definedName name="msp" localSheetId="12">#REF!</definedName>
    <definedName name="msp" localSheetId="4">#REF!</definedName>
    <definedName name="msp" localSheetId="33">#REF!</definedName>
    <definedName name="msp">#REF!</definedName>
    <definedName name="P" localSheetId="14">#REF!</definedName>
    <definedName name="P" localSheetId="16">#REF!</definedName>
    <definedName name="P" localSheetId="18">#REF!</definedName>
    <definedName name="P" localSheetId="20">#REF!</definedName>
    <definedName name="P" localSheetId="22">#REF!</definedName>
    <definedName name="P" localSheetId="6">#REF!</definedName>
    <definedName name="P" localSheetId="24">#REF!</definedName>
    <definedName name="P" localSheetId="25">#REF!</definedName>
    <definedName name="P" localSheetId="27">#REF!</definedName>
    <definedName name="P" localSheetId="29">#REF!</definedName>
    <definedName name="P" localSheetId="30">#REF!</definedName>
    <definedName name="P" localSheetId="31">#REF!</definedName>
    <definedName name="P" localSheetId="32">#REF!</definedName>
    <definedName name="P" localSheetId="8">#REF!</definedName>
    <definedName name="P" localSheetId="10">#REF!</definedName>
    <definedName name="P" localSheetId="12">#REF!</definedName>
    <definedName name="P" localSheetId="4">#REF!</definedName>
    <definedName name="P" localSheetId="33">#REF!</definedName>
    <definedName name="P">#REF!</definedName>
    <definedName name="po" localSheetId="14">#REF!</definedName>
    <definedName name="po" localSheetId="16">#REF!</definedName>
    <definedName name="po" localSheetId="18">#REF!</definedName>
    <definedName name="po" localSheetId="20">#REF!</definedName>
    <definedName name="po" localSheetId="22">#REF!</definedName>
    <definedName name="po" localSheetId="6">#REF!</definedName>
    <definedName name="po" localSheetId="24">#REF!</definedName>
    <definedName name="po" localSheetId="25">#REF!</definedName>
    <definedName name="po" localSheetId="27">#REF!</definedName>
    <definedName name="po" localSheetId="29">#REF!</definedName>
    <definedName name="po" localSheetId="30">#REF!</definedName>
    <definedName name="po" localSheetId="31">#REF!</definedName>
    <definedName name="po" localSheetId="32">#REF!</definedName>
    <definedName name="po" localSheetId="8">#REF!</definedName>
    <definedName name="po" localSheetId="10">#REF!</definedName>
    <definedName name="po" localSheetId="12">#REF!</definedName>
    <definedName name="po" localSheetId="4">#REF!</definedName>
    <definedName name="po" localSheetId="33">#REF!</definedName>
    <definedName name="po">#REF!</definedName>
    <definedName name="POP" localSheetId="14">#REF!</definedName>
    <definedName name="POP" localSheetId="16">#REF!</definedName>
    <definedName name="POP" localSheetId="18">#REF!</definedName>
    <definedName name="POP" localSheetId="20">#REF!</definedName>
    <definedName name="POP" localSheetId="22">#REF!</definedName>
    <definedName name="POP" localSheetId="6">#REF!</definedName>
    <definedName name="POP" localSheetId="24">#REF!</definedName>
    <definedName name="POP" localSheetId="25">#REF!</definedName>
    <definedName name="POP" localSheetId="27">#REF!</definedName>
    <definedName name="POP" localSheetId="29">#REF!</definedName>
    <definedName name="POP" localSheetId="30">#REF!</definedName>
    <definedName name="POP" localSheetId="31">#REF!</definedName>
    <definedName name="POP" localSheetId="32">#REF!</definedName>
    <definedName name="POP" localSheetId="8">#REF!</definedName>
    <definedName name="POP" localSheetId="10">#REF!</definedName>
    <definedName name="POP" localSheetId="12">#REF!</definedName>
    <definedName name="POP" localSheetId="4">#REF!</definedName>
    <definedName name="POP" localSheetId="33">#REF!</definedName>
    <definedName name="POP">#REF!</definedName>
    <definedName name="RECAP" localSheetId="14">#REF!</definedName>
    <definedName name="RECAP" localSheetId="16">#REF!</definedName>
    <definedName name="RECAP" localSheetId="18">#REF!</definedName>
    <definedName name="RECAP" localSheetId="20">#REF!</definedName>
    <definedName name="RECAP" localSheetId="22">#REF!</definedName>
    <definedName name="RECAP" localSheetId="6">#REF!</definedName>
    <definedName name="RECAP" localSheetId="24">#REF!</definedName>
    <definedName name="RECAP" localSheetId="25">#REF!</definedName>
    <definedName name="RECAP" localSheetId="27">#REF!</definedName>
    <definedName name="RECAP" localSheetId="29">#REF!</definedName>
    <definedName name="RECAP" localSheetId="30">#REF!</definedName>
    <definedName name="RECAP" localSheetId="31">#REF!</definedName>
    <definedName name="RECAP" localSheetId="32">#REF!</definedName>
    <definedName name="RECAP" localSheetId="8">#REF!</definedName>
    <definedName name="RECAP" localSheetId="10">#REF!</definedName>
    <definedName name="RECAP" localSheetId="12">#REF!</definedName>
    <definedName name="RECAP" localSheetId="4">#REF!</definedName>
    <definedName name="RECAP" localSheetId="33">#REF!</definedName>
    <definedName name="RECAP">#REF!</definedName>
    <definedName name="SOUKAHARS" localSheetId="14">#REF!</definedName>
    <definedName name="SOUKAHARS" localSheetId="16">#REF!</definedName>
    <definedName name="SOUKAHARS" localSheetId="18">#REF!</definedName>
    <definedName name="SOUKAHARS" localSheetId="20">#REF!</definedName>
    <definedName name="SOUKAHARS" localSheetId="22">#REF!</definedName>
    <definedName name="SOUKAHARS" localSheetId="6">#REF!</definedName>
    <definedName name="SOUKAHARS" localSheetId="24">#REF!</definedName>
    <definedName name="SOUKAHARS" localSheetId="25">#REF!</definedName>
    <definedName name="SOUKAHARS" localSheetId="27">#REF!</definedName>
    <definedName name="SOUKAHARS" localSheetId="29">#REF!</definedName>
    <definedName name="SOUKAHARS" localSheetId="30">#REF!</definedName>
    <definedName name="SOUKAHARS" localSheetId="31">#REF!</definedName>
    <definedName name="SOUKAHARS" localSheetId="32">#REF!</definedName>
    <definedName name="SOUKAHARS" localSheetId="8">#REF!</definedName>
    <definedName name="SOUKAHARS" localSheetId="10">#REF!</definedName>
    <definedName name="SOUKAHARS" localSheetId="12">#REF!</definedName>
    <definedName name="SOUKAHARS" localSheetId="4">#REF!</definedName>
    <definedName name="SOUKAHARS" localSheetId="33">#REF!</definedName>
    <definedName name="SOUKAHARS">#REF!</definedName>
    <definedName name="StatutLocaux">'[3]Loacux 2007'!$A$2:$E$380</definedName>
    <definedName name="Taxes">Lists!$A$7:$A$47</definedName>
    <definedName name="TRAVAUX01" localSheetId="14">#REF!</definedName>
    <definedName name="TRAVAUX01" localSheetId="16">#REF!</definedName>
    <definedName name="TRAVAUX01" localSheetId="18">#REF!</definedName>
    <definedName name="TRAVAUX01" localSheetId="20">#REF!</definedName>
    <definedName name="TRAVAUX01" localSheetId="22">#REF!</definedName>
    <definedName name="TRAVAUX01" localSheetId="6">#REF!</definedName>
    <definedName name="TRAVAUX01" localSheetId="24">#REF!</definedName>
    <definedName name="TRAVAUX01" localSheetId="25">#REF!</definedName>
    <definedName name="TRAVAUX01" localSheetId="27">#REF!</definedName>
    <definedName name="TRAVAUX01" localSheetId="29">#REF!</definedName>
    <definedName name="TRAVAUX01" localSheetId="30">#REF!</definedName>
    <definedName name="TRAVAUX01" localSheetId="31">#REF!</definedName>
    <definedName name="TRAVAUX01" localSheetId="32">#REF!</definedName>
    <definedName name="TRAVAUX01" localSheetId="8">#REF!</definedName>
    <definedName name="TRAVAUX01" localSheetId="10">#REF!</definedName>
    <definedName name="TRAVAUX01" localSheetId="12">#REF!</definedName>
    <definedName name="TRAVAUX01" localSheetId="4">#REF!</definedName>
    <definedName name="TRAVAUX01" localSheetId="33">#REF!</definedName>
    <definedName name="TRAVAUX01">#REF!</definedName>
    <definedName name="TRAVAUX07" localSheetId="14">#REF!</definedName>
    <definedName name="TRAVAUX07" localSheetId="16">#REF!</definedName>
    <definedName name="TRAVAUX07" localSheetId="18">#REF!</definedName>
    <definedName name="TRAVAUX07" localSheetId="20">#REF!</definedName>
    <definedName name="TRAVAUX07" localSheetId="22">#REF!</definedName>
    <definedName name="TRAVAUX07" localSheetId="6">#REF!</definedName>
    <definedName name="TRAVAUX07" localSheetId="24">#REF!</definedName>
    <definedName name="TRAVAUX07" localSheetId="25">#REF!</definedName>
    <definedName name="TRAVAUX07" localSheetId="27">#REF!</definedName>
    <definedName name="TRAVAUX07" localSheetId="29">#REF!</definedName>
    <definedName name="TRAVAUX07" localSheetId="30">#REF!</definedName>
    <definedName name="TRAVAUX07" localSheetId="31">#REF!</definedName>
    <definedName name="TRAVAUX07" localSheetId="32">#REF!</definedName>
    <definedName name="TRAVAUX07" localSheetId="8">#REF!</definedName>
    <definedName name="TRAVAUX07" localSheetId="10">#REF!</definedName>
    <definedName name="TRAVAUX07" localSheetId="12">#REF!</definedName>
    <definedName name="TRAVAUX07" localSheetId="4">#REF!</definedName>
    <definedName name="TRAVAUX07" localSheetId="33">#REF!</definedName>
    <definedName name="TRAVAUX07">#REF!</definedName>
    <definedName name="TRAVAUX08" localSheetId="14">#REF!</definedName>
    <definedName name="TRAVAUX08" localSheetId="16">#REF!</definedName>
    <definedName name="TRAVAUX08" localSheetId="18">#REF!</definedName>
    <definedName name="TRAVAUX08" localSheetId="20">#REF!</definedName>
    <definedName name="TRAVAUX08" localSheetId="22">#REF!</definedName>
    <definedName name="TRAVAUX08" localSheetId="6">#REF!</definedName>
    <definedName name="TRAVAUX08" localSheetId="24">#REF!</definedName>
    <definedName name="TRAVAUX08" localSheetId="25">#REF!</definedName>
    <definedName name="TRAVAUX08" localSheetId="27">#REF!</definedName>
    <definedName name="TRAVAUX08" localSheetId="29">#REF!</definedName>
    <definedName name="TRAVAUX08" localSheetId="30">#REF!</definedName>
    <definedName name="TRAVAUX08" localSheetId="31">#REF!</definedName>
    <definedName name="TRAVAUX08" localSheetId="32">#REF!</definedName>
    <definedName name="TRAVAUX08" localSheetId="8">#REF!</definedName>
    <definedName name="TRAVAUX08" localSheetId="10">#REF!</definedName>
    <definedName name="TRAVAUX08" localSheetId="12">#REF!</definedName>
    <definedName name="TRAVAUX08" localSheetId="4">#REF!</definedName>
    <definedName name="TRAVAUX08" localSheetId="33">#REF!</definedName>
    <definedName name="TRAVAUX08">#REF!</definedName>
    <definedName name="TRAVAUX10" localSheetId="14">#REF!</definedName>
    <definedName name="TRAVAUX10" localSheetId="16">#REF!</definedName>
    <definedName name="TRAVAUX10" localSheetId="18">#REF!</definedName>
    <definedName name="TRAVAUX10" localSheetId="20">#REF!</definedName>
    <definedName name="TRAVAUX10" localSheetId="22">#REF!</definedName>
    <definedName name="TRAVAUX10" localSheetId="6">#REF!</definedName>
    <definedName name="TRAVAUX10" localSheetId="24">#REF!</definedName>
    <definedName name="TRAVAUX10" localSheetId="25">#REF!</definedName>
    <definedName name="TRAVAUX10" localSheetId="27">#REF!</definedName>
    <definedName name="TRAVAUX10" localSheetId="29">#REF!</definedName>
    <definedName name="TRAVAUX10" localSheetId="30">#REF!</definedName>
    <definedName name="TRAVAUX10" localSheetId="31">#REF!</definedName>
    <definedName name="TRAVAUX10" localSheetId="32">#REF!</definedName>
    <definedName name="TRAVAUX10" localSheetId="8">#REF!</definedName>
    <definedName name="TRAVAUX10" localSheetId="10">#REF!</definedName>
    <definedName name="TRAVAUX10" localSheetId="12">#REF!</definedName>
    <definedName name="TRAVAUX10" localSheetId="4">#REF!</definedName>
    <definedName name="TRAVAUX10" localSheetId="33">#REF!</definedName>
    <definedName name="TRAVAUX10">#REF!</definedName>
    <definedName name="TRAVAUX11" localSheetId="14">#REF!</definedName>
    <definedName name="TRAVAUX11" localSheetId="16">#REF!</definedName>
    <definedName name="TRAVAUX11" localSheetId="18">#REF!</definedName>
    <definedName name="TRAVAUX11" localSheetId="20">#REF!</definedName>
    <definedName name="TRAVAUX11" localSheetId="22">#REF!</definedName>
    <definedName name="TRAVAUX11" localSheetId="6">#REF!</definedName>
    <definedName name="TRAVAUX11" localSheetId="24">#REF!</definedName>
    <definedName name="TRAVAUX11" localSheetId="25">#REF!</definedName>
    <definedName name="TRAVAUX11" localSheetId="27">#REF!</definedName>
    <definedName name="TRAVAUX11" localSheetId="29">#REF!</definedName>
    <definedName name="TRAVAUX11" localSheetId="30">#REF!</definedName>
    <definedName name="TRAVAUX11" localSheetId="31">#REF!</definedName>
    <definedName name="TRAVAUX11" localSheetId="32">#REF!</definedName>
    <definedName name="TRAVAUX11" localSheetId="8">#REF!</definedName>
    <definedName name="TRAVAUX11" localSheetId="10">#REF!</definedName>
    <definedName name="TRAVAUX11" localSheetId="12">#REF!</definedName>
    <definedName name="TRAVAUX11" localSheetId="4">#REF!</definedName>
    <definedName name="TRAVAUX11" localSheetId="33">#REF!</definedName>
    <definedName name="TRAVAUX11">#REF!</definedName>
    <definedName name="TRAVAUX12" localSheetId="14">#REF!</definedName>
    <definedName name="TRAVAUX12" localSheetId="16">#REF!</definedName>
    <definedName name="TRAVAUX12" localSheetId="18">#REF!</definedName>
    <definedName name="TRAVAUX12" localSheetId="20">#REF!</definedName>
    <definedName name="TRAVAUX12" localSheetId="22">#REF!</definedName>
    <definedName name="TRAVAUX12" localSheetId="6">#REF!</definedName>
    <definedName name="TRAVAUX12" localSheetId="24">#REF!</definedName>
    <definedName name="TRAVAUX12" localSheetId="25">#REF!</definedName>
    <definedName name="TRAVAUX12" localSheetId="27">#REF!</definedName>
    <definedName name="TRAVAUX12" localSheetId="29">#REF!</definedName>
    <definedName name="TRAVAUX12" localSheetId="30">#REF!</definedName>
    <definedName name="TRAVAUX12" localSheetId="31">#REF!</definedName>
    <definedName name="TRAVAUX12" localSheetId="32">#REF!</definedName>
    <definedName name="TRAVAUX12" localSheetId="8">#REF!</definedName>
    <definedName name="TRAVAUX12" localSheetId="10">#REF!</definedName>
    <definedName name="TRAVAUX12" localSheetId="12">#REF!</definedName>
    <definedName name="TRAVAUX12" localSheetId="4">#REF!</definedName>
    <definedName name="TRAVAUX12" localSheetId="33">#REF!</definedName>
    <definedName name="TRAVAUX12">#REF!</definedName>
    <definedName name="TRAVAUX13" localSheetId="14">#REF!</definedName>
    <definedName name="TRAVAUX13" localSheetId="16">#REF!</definedName>
    <definedName name="TRAVAUX13" localSheetId="18">#REF!</definedName>
    <definedName name="TRAVAUX13" localSheetId="20">#REF!</definedName>
    <definedName name="TRAVAUX13" localSheetId="22">#REF!</definedName>
    <definedName name="TRAVAUX13" localSheetId="6">#REF!</definedName>
    <definedName name="TRAVAUX13" localSheetId="24">#REF!</definedName>
    <definedName name="TRAVAUX13" localSheetId="25">#REF!</definedName>
    <definedName name="TRAVAUX13" localSheetId="27">#REF!</definedName>
    <definedName name="TRAVAUX13" localSheetId="29">#REF!</definedName>
    <definedName name="TRAVAUX13" localSheetId="30">#REF!</definedName>
    <definedName name="TRAVAUX13" localSheetId="31">#REF!</definedName>
    <definedName name="TRAVAUX13" localSheetId="32">#REF!</definedName>
    <definedName name="TRAVAUX13" localSheetId="8">#REF!</definedName>
    <definedName name="TRAVAUX13" localSheetId="10">#REF!</definedName>
    <definedName name="TRAVAUX13" localSheetId="12">#REF!</definedName>
    <definedName name="TRAVAUX13" localSheetId="4">#REF!</definedName>
    <definedName name="TRAVAUX13" localSheetId="33">#REF!</definedName>
    <definedName name="TRAVAUX13">#REF!</definedName>
    <definedName name="TRAVAUX14" localSheetId="14">#REF!</definedName>
    <definedName name="TRAVAUX14" localSheetId="16">#REF!</definedName>
    <definedName name="TRAVAUX14" localSheetId="18">#REF!</definedName>
    <definedName name="TRAVAUX14" localSheetId="20">#REF!</definedName>
    <definedName name="TRAVAUX14" localSheetId="22">#REF!</definedName>
    <definedName name="TRAVAUX14" localSheetId="6">#REF!</definedName>
    <definedName name="TRAVAUX14" localSheetId="24">#REF!</definedName>
    <definedName name="TRAVAUX14" localSheetId="25">#REF!</definedName>
    <definedName name="TRAVAUX14" localSheetId="27">#REF!</definedName>
    <definedName name="TRAVAUX14" localSheetId="29">#REF!</definedName>
    <definedName name="TRAVAUX14" localSheetId="30">#REF!</definedName>
    <definedName name="TRAVAUX14" localSheetId="31">#REF!</definedName>
    <definedName name="TRAVAUX14" localSheetId="32">#REF!</definedName>
    <definedName name="TRAVAUX14" localSheetId="8">#REF!</definedName>
    <definedName name="TRAVAUX14" localSheetId="10">#REF!</definedName>
    <definedName name="TRAVAUX14" localSheetId="12">#REF!</definedName>
    <definedName name="TRAVAUX14" localSheetId="4">#REF!</definedName>
    <definedName name="TRAVAUX14" localSheetId="33">#REF!</definedName>
    <definedName name="TRAVAUX14">#REF!</definedName>
    <definedName name="TRAVAUX15" localSheetId="14">#REF!</definedName>
    <definedName name="TRAVAUX15" localSheetId="16">#REF!</definedName>
    <definedName name="TRAVAUX15" localSheetId="18">#REF!</definedName>
    <definedName name="TRAVAUX15" localSheetId="20">#REF!</definedName>
    <definedName name="TRAVAUX15" localSheetId="22">#REF!</definedName>
    <definedName name="TRAVAUX15" localSheetId="6">#REF!</definedName>
    <definedName name="TRAVAUX15" localSheetId="24">#REF!</definedName>
    <definedName name="TRAVAUX15" localSheetId="25">#REF!</definedName>
    <definedName name="TRAVAUX15" localSheetId="27">#REF!</definedName>
    <definedName name="TRAVAUX15" localSheetId="29">#REF!</definedName>
    <definedName name="TRAVAUX15" localSheetId="30">#REF!</definedName>
    <definedName name="TRAVAUX15" localSheetId="31">#REF!</definedName>
    <definedName name="TRAVAUX15" localSheetId="32">#REF!</definedName>
    <definedName name="TRAVAUX15" localSheetId="8">#REF!</definedName>
    <definedName name="TRAVAUX15" localSheetId="10">#REF!</definedName>
    <definedName name="TRAVAUX15" localSheetId="12">#REF!</definedName>
    <definedName name="TRAVAUX15" localSheetId="4">#REF!</definedName>
    <definedName name="TRAVAUX15" localSheetId="33">#REF!</definedName>
    <definedName name="TRAVAUX15">#REF!</definedName>
    <definedName name="TRAVAUX20" localSheetId="14">#REF!</definedName>
    <definedName name="TRAVAUX20" localSheetId="16">#REF!</definedName>
    <definedName name="TRAVAUX20" localSheetId="18">#REF!</definedName>
    <definedName name="TRAVAUX20" localSheetId="20">#REF!</definedName>
    <definedName name="TRAVAUX20" localSheetId="22">#REF!</definedName>
    <definedName name="TRAVAUX20" localSheetId="6">#REF!</definedName>
    <definedName name="TRAVAUX20" localSheetId="24">#REF!</definedName>
    <definedName name="TRAVAUX20" localSheetId="25">#REF!</definedName>
    <definedName name="TRAVAUX20" localSheetId="27">#REF!</definedName>
    <definedName name="TRAVAUX20" localSheetId="29">#REF!</definedName>
    <definedName name="TRAVAUX20" localSheetId="30">#REF!</definedName>
    <definedName name="TRAVAUX20" localSheetId="31">#REF!</definedName>
    <definedName name="TRAVAUX20" localSheetId="32">#REF!</definedName>
    <definedName name="TRAVAUX20" localSheetId="8">#REF!</definedName>
    <definedName name="TRAVAUX20" localSheetId="10">#REF!</definedName>
    <definedName name="TRAVAUX20" localSheetId="12">#REF!</definedName>
    <definedName name="TRAVAUX20" localSheetId="4">#REF!</definedName>
    <definedName name="TRAVAUX20" localSheetId="33">#REF!</definedName>
    <definedName name="TRAVAUX20">#REF!</definedName>
    <definedName name="TRAVAUX21" localSheetId="14">#REF!</definedName>
    <definedName name="TRAVAUX21" localSheetId="16">#REF!</definedName>
    <definedName name="TRAVAUX21" localSheetId="18">#REF!</definedName>
    <definedName name="TRAVAUX21" localSheetId="20">#REF!</definedName>
    <definedName name="TRAVAUX21" localSheetId="22">#REF!</definedName>
    <definedName name="TRAVAUX21" localSheetId="6">#REF!</definedName>
    <definedName name="TRAVAUX21" localSheetId="24">#REF!</definedName>
    <definedName name="TRAVAUX21" localSheetId="25">#REF!</definedName>
    <definedName name="TRAVAUX21" localSheetId="27">#REF!</definedName>
    <definedName name="TRAVAUX21" localSheetId="29">#REF!</definedName>
    <definedName name="TRAVAUX21" localSheetId="30">#REF!</definedName>
    <definedName name="TRAVAUX21" localSheetId="31">#REF!</definedName>
    <definedName name="TRAVAUX21" localSheetId="32">#REF!</definedName>
    <definedName name="TRAVAUX21" localSheetId="8">#REF!</definedName>
    <definedName name="TRAVAUX21" localSheetId="10">#REF!</definedName>
    <definedName name="TRAVAUX21" localSheetId="12">#REF!</definedName>
    <definedName name="TRAVAUX21" localSheetId="4">#REF!</definedName>
    <definedName name="TRAVAUX21" localSheetId="33">#REF!</definedName>
    <definedName name="TRAVAUX21">#REF!</definedName>
    <definedName name="TRAVAUX22" localSheetId="14">#REF!</definedName>
    <definedName name="TRAVAUX22" localSheetId="16">#REF!</definedName>
    <definedName name="TRAVAUX22" localSheetId="18">#REF!</definedName>
    <definedName name="TRAVAUX22" localSheetId="20">#REF!</definedName>
    <definedName name="TRAVAUX22" localSheetId="22">#REF!</definedName>
    <definedName name="TRAVAUX22" localSheetId="6">#REF!</definedName>
    <definedName name="TRAVAUX22" localSheetId="24">#REF!</definedName>
    <definedName name="TRAVAUX22" localSheetId="25">#REF!</definedName>
    <definedName name="TRAVAUX22" localSheetId="27">#REF!</definedName>
    <definedName name="TRAVAUX22" localSheetId="29">#REF!</definedName>
    <definedName name="TRAVAUX22" localSheetId="30">#REF!</definedName>
    <definedName name="TRAVAUX22" localSheetId="31">#REF!</definedName>
    <definedName name="TRAVAUX22" localSheetId="32">#REF!</definedName>
    <definedName name="TRAVAUX22" localSheetId="8">#REF!</definedName>
    <definedName name="TRAVAUX22" localSheetId="10">#REF!</definedName>
    <definedName name="TRAVAUX22" localSheetId="12">#REF!</definedName>
    <definedName name="TRAVAUX22" localSheetId="4">#REF!</definedName>
    <definedName name="TRAVAUX22" localSheetId="33">#REF!</definedName>
    <definedName name="TRAVAUX22">#REF!</definedName>
    <definedName name="TRAVAUX25" localSheetId="14">#REF!</definedName>
    <definedName name="TRAVAUX25" localSheetId="16">#REF!</definedName>
    <definedName name="TRAVAUX25" localSheetId="18">#REF!</definedName>
    <definedName name="TRAVAUX25" localSheetId="20">#REF!</definedName>
    <definedName name="TRAVAUX25" localSheetId="22">#REF!</definedName>
    <definedName name="TRAVAUX25" localSheetId="6">#REF!</definedName>
    <definedName name="TRAVAUX25" localSheetId="24">#REF!</definedName>
    <definedName name="TRAVAUX25" localSheetId="25">#REF!</definedName>
    <definedName name="TRAVAUX25" localSheetId="27">#REF!</definedName>
    <definedName name="TRAVAUX25" localSheetId="29">#REF!</definedName>
    <definedName name="TRAVAUX25" localSheetId="30">#REF!</definedName>
    <definedName name="TRAVAUX25" localSheetId="31">#REF!</definedName>
    <definedName name="TRAVAUX25" localSheetId="32">#REF!</definedName>
    <definedName name="TRAVAUX25" localSheetId="8">#REF!</definedName>
    <definedName name="TRAVAUX25" localSheetId="10">#REF!</definedName>
    <definedName name="TRAVAUX25" localSheetId="12">#REF!</definedName>
    <definedName name="TRAVAUX25" localSheetId="4">#REF!</definedName>
    <definedName name="TRAVAUX25" localSheetId="33">#REF!</definedName>
    <definedName name="TRAVAUX25">#REF!</definedName>
    <definedName name="TRAVAUX27" localSheetId="14">#REF!</definedName>
    <definedName name="TRAVAUX27" localSheetId="16">#REF!</definedName>
    <definedName name="TRAVAUX27" localSheetId="18">#REF!</definedName>
    <definedName name="TRAVAUX27" localSheetId="20">#REF!</definedName>
    <definedName name="TRAVAUX27" localSheetId="22">#REF!</definedName>
    <definedName name="TRAVAUX27" localSheetId="6">#REF!</definedName>
    <definedName name="TRAVAUX27" localSheetId="24">#REF!</definedName>
    <definedName name="TRAVAUX27" localSheetId="25">#REF!</definedName>
    <definedName name="TRAVAUX27" localSheetId="27">#REF!</definedName>
    <definedName name="TRAVAUX27" localSheetId="29">#REF!</definedName>
    <definedName name="TRAVAUX27" localSheetId="30">#REF!</definedName>
    <definedName name="TRAVAUX27" localSheetId="31">#REF!</definedName>
    <definedName name="TRAVAUX27" localSheetId="32">#REF!</definedName>
    <definedName name="TRAVAUX27" localSheetId="8">#REF!</definedName>
    <definedName name="TRAVAUX27" localSheetId="10">#REF!</definedName>
    <definedName name="TRAVAUX27" localSheetId="12">#REF!</definedName>
    <definedName name="TRAVAUX27" localSheetId="4">#REF!</definedName>
    <definedName name="TRAVAUX27" localSheetId="33">#REF!</definedName>
    <definedName name="TRAVAUX27">#REF!</definedName>
    <definedName name="TRAVAUX28" localSheetId="14">#REF!</definedName>
    <definedName name="TRAVAUX28" localSheetId="16">#REF!</definedName>
    <definedName name="TRAVAUX28" localSheetId="18">#REF!</definedName>
    <definedName name="TRAVAUX28" localSheetId="20">#REF!</definedName>
    <definedName name="TRAVAUX28" localSheetId="22">#REF!</definedName>
    <definedName name="TRAVAUX28" localSheetId="6">#REF!</definedName>
    <definedName name="TRAVAUX28" localSheetId="24">#REF!</definedName>
    <definedName name="TRAVAUX28" localSheetId="25">#REF!</definedName>
    <definedName name="TRAVAUX28" localSheetId="27">#REF!</definedName>
    <definedName name="TRAVAUX28" localSheetId="29">#REF!</definedName>
    <definedName name="TRAVAUX28" localSheetId="30">#REF!</definedName>
    <definedName name="TRAVAUX28" localSheetId="31">#REF!</definedName>
    <definedName name="TRAVAUX28" localSheetId="32">#REF!</definedName>
    <definedName name="TRAVAUX28" localSheetId="8">#REF!</definedName>
    <definedName name="TRAVAUX28" localSheetId="10">#REF!</definedName>
    <definedName name="TRAVAUX28" localSheetId="12">#REF!</definedName>
    <definedName name="TRAVAUX28" localSheetId="4">#REF!</definedName>
    <definedName name="TRAVAUX28" localSheetId="33">#REF!</definedName>
    <definedName name="TRAVAUX28">#REF!</definedName>
    <definedName name="TRAVAUX29" localSheetId="14">#REF!</definedName>
    <definedName name="TRAVAUX29" localSheetId="16">#REF!</definedName>
    <definedName name="TRAVAUX29" localSheetId="18">#REF!</definedName>
    <definedName name="TRAVAUX29" localSheetId="20">#REF!</definedName>
    <definedName name="TRAVAUX29" localSheetId="22">#REF!</definedName>
    <definedName name="TRAVAUX29" localSheetId="6">#REF!</definedName>
    <definedName name="TRAVAUX29" localSheetId="24">#REF!</definedName>
    <definedName name="TRAVAUX29" localSheetId="25">#REF!</definedName>
    <definedName name="TRAVAUX29" localSheetId="27">#REF!</definedName>
    <definedName name="TRAVAUX29" localSheetId="29">#REF!</definedName>
    <definedName name="TRAVAUX29" localSheetId="30">#REF!</definedName>
    <definedName name="TRAVAUX29" localSheetId="31">#REF!</definedName>
    <definedName name="TRAVAUX29" localSheetId="32">#REF!</definedName>
    <definedName name="TRAVAUX29" localSheetId="8">#REF!</definedName>
    <definedName name="TRAVAUX29" localSheetId="10">#REF!</definedName>
    <definedName name="TRAVAUX29" localSheetId="12">#REF!</definedName>
    <definedName name="TRAVAUX29" localSheetId="4">#REF!</definedName>
    <definedName name="TRAVAUX29" localSheetId="33">#REF!</definedName>
    <definedName name="TRAVAUX29">#REF!</definedName>
    <definedName name="TRAVAUX31" localSheetId="14">#REF!</definedName>
    <definedName name="TRAVAUX31" localSheetId="16">#REF!</definedName>
    <definedName name="TRAVAUX31" localSheetId="18">#REF!</definedName>
    <definedName name="TRAVAUX31" localSheetId="20">#REF!</definedName>
    <definedName name="TRAVAUX31" localSheetId="22">#REF!</definedName>
    <definedName name="TRAVAUX31" localSheetId="6">#REF!</definedName>
    <definedName name="TRAVAUX31" localSheetId="24">#REF!</definedName>
    <definedName name="TRAVAUX31" localSheetId="25">#REF!</definedName>
    <definedName name="TRAVAUX31" localSheetId="27">#REF!</definedName>
    <definedName name="TRAVAUX31" localSheetId="29">#REF!</definedName>
    <definedName name="TRAVAUX31" localSheetId="30">#REF!</definedName>
    <definedName name="TRAVAUX31" localSheetId="31">#REF!</definedName>
    <definedName name="TRAVAUX31" localSheetId="32">#REF!</definedName>
    <definedName name="TRAVAUX31" localSheetId="8">#REF!</definedName>
    <definedName name="TRAVAUX31" localSheetId="10">#REF!</definedName>
    <definedName name="TRAVAUX31" localSheetId="12">#REF!</definedName>
    <definedName name="TRAVAUX31" localSheetId="4">#REF!</definedName>
    <definedName name="TRAVAUX31" localSheetId="33">#REF!</definedName>
    <definedName name="TRAVAUX31">#REF!</definedName>
    <definedName name="TRAVAUX32" localSheetId="14">#REF!</definedName>
    <definedName name="TRAVAUX32" localSheetId="16">#REF!</definedName>
    <definedName name="TRAVAUX32" localSheetId="18">#REF!</definedName>
    <definedName name="TRAVAUX32" localSheetId="20">#REF!</definedName>
    <definedName name="TRAVAUX32" localSheetId="22">#REF!</definedName>
    <definedName name="TRAVAUX32" localSheetId="6">#REF!</definedName>
    <definedName name="TRAVAUX32" localSheetId="24">#REF!</definedName>
    <definedName name="TRAVAUX32" localSheetId="25">#REF!</definedName>
    <definedName name="TRAVAUX32" localSheetId="27">#REF!</definedName>
    <definedName name="TRAVAUX32" localSheetId="29">#REF!</definedName>
    <definedName name="TRAVAUX32" localSheetId="30">#REF!</definedName>
    <definedName name="TRAVAUX32" localSheetId="31">#REF!</definedName>
    <definedName name="TRAVAUX32" localSheetId="32">#REF!</definedName>
    <definedName name="TRAVAUX32" localSheetId="8">#REF!</definedName>
    <definedName name="TRAVAUX32" localSheetId="10">#REF!</definedName>
    <definedName name="TRAVAUX32" localSheetId="12">#REF!</definedName>
    <definedName name="TRAVAUX32" localSheetId="4">#REF!</definedName>
    <definedName name="TRAVAUX32" localSheetId="33">#REF!</definedName>
    <definedName name="TRAVAUX32">#REF!</definedName>
    <definedName name="TRAVAUX33" localSheetId="14">#REF!</definedName>
    <definedName name="TRAVAUX33" localSheetId="16">#REF!</definedName>
    <definedName name="TRAVAUX33" localSheetId="18">#REF!</definedName>
    <definedName name="TRAVAUX33" localSheetId="20">#REF!</definedName>
    <definedName name="TRAVAUX33" localSheetId="22">#REF!</definedName>
    <definedName name="TRAVAUX33" localSheetId="6">#REF!</definedName>
    <definedName name="TRAVAUX33" localSheetId="24">#REF!</definedName>
    <definedName name="TRAVAUX33" localSheetId="25">#REF!</definedName>
    <definedName name="TRAVAUX33" localSheetId="27">#REF!</definedName>
    <definedName name="TRAVAUX33" localSheetId="29">#REF!</definedName>
    <definedName name="TRAVAUX33" localSheetId="30">#REF!</definedName>
    <definedName name="TRAVAUX33" localSheetId="31">#REF!</definedName>
    <definedName name="TRAVAUX33" localSheetId="32">#REF!</definedName>
    <definedName name="TRAVAUX33" localSheetId="8">#REF!</definedName>
    <definedName name="TRAVAUX33" localSheetId="10">#REF!</definedName>
    <definedName name="TRAVAUX33" localSheetId="12">#REF!</definedName>
    <definedName name="TRAVAUX33" localSheetId="4">#REF!</definedName>
    <definedName name="TRAVAUX33" localSheetId="33">#REF!</definedName>
    <definedName name="TRAVAUX33">#REF!</definedName>
    <definedName name="TRAVAUX34" localSheetId="14">#REF!</definedName>
    <definedName name="TRAVAUX34" localSheetId="16">#REF!</definedName>
    <definedName name="TRAVAUX34" localSheetId="18">#REF!</definedName>
    <definedName name="TRAVAUX34" localSheetId="20">#REF!</definedName>
    <definedName name="TRAVAUX34" localSheetId="22">#REF!</definedName>
    <definedName name="TRAVAUX34" localSheetId="6">#REF!</definedName>
    <definedName name="TRAVAUX34" localSheetId="24">#REF!</definedName>
    <definedName name="TRAVAUX34" localSheetId="25">#REF!</definedName>
    <definedName name="TRAVAUX34" localSheetId="27">#REF!</definedName>
    <definedName name="TRAVAUX34" localSheetId="29">#REF!</definedName>
    <definedName name="TRAVAUX34" localSheetId="30">#REF!</definedName>
    <definedName name="TRAVAUX34" localSheetId="31">#REF!</definedName>
    <definedName name="TRAVAUX34" localSheetId="32">#REF!</definedName>
    <definedName name="TRAVAUX34" localSheetId="8">#REF!</definedName>
    <definedName name="TRAVAUX34" localSheetId="10">#REF!</definedName>
    <definedName name="TRAVAUX34" localSheetId="12">#REF!</definedName>
    <definedName name="TRAVAUX34" localSheetId="4">#REF!</definedName>
    <definedName name="TRAVAUX34" localSheetId="33">#REF!</definedName>
    <definedName name="TRAVAUX34">#REF!</definedName>
    <definedName name="TRAVAUX35" localSheetId="14">#REF!</definedName>
    <definedName name="TRAVAUX35" localSheetId="16">#REF!</definedName>
    <definedName name="TRAVAUX35" localSheetId="18">#REF!</definedName>
    <definedName name="TRAVAUX35" localSheetId="20">#REF!</definedName>
    <definedName name="TRAVAUX35" localSheetId="22">#REF!</definedName>
    <definedName name="TRAVAUX35" localSheetId="6">#REF!</definedName>
    <definedName name="TRAVAUX35" localSheetId="24">#REF!</definedName>
    <definedName name="TRAVAUX35" localSheetId="25">#REF!</definedName>
    <definedName name="TRAVAUX35" localSheetId="27">#REF!</definedName>
    <definedName name="TRAVAUX35" localSheetId="29">#REF!</definedName>
    <definedName name="TRAVAUX35" localSheetId="30">#REF!</definedName>
    <definedName name="TRAVAUX35" localSheetId="31">#REF!</definedName>
    <definedName name="TRAVAUX35" localSheetId="32">#REF!</definedName>
    <definedName name="TRAVAUX35" localSheetId="8">#REF!</definedName>
    <definedName name="TRAVAUX35" localSheetId="10">#REF!</definedName>
    <definedName name="TRAVAUX35" localSheetId="12">#REF!</definedName>
    <definedName name="TRAVAUX35" localSheetId="4">#REF!</definedName>
    <definedName name="TRAVAUX35" localSheetId="33">#REF!</definedName>
    <definedName name="TRAVAUX35">#REF!</definedName>
    <definedName name="TRAVAUX36" localSheetId="14">#REF!</definedName>
    <definedName name="TRAVAUX36" localSheetId="16">#REF!</definedName>
    <definedName name="TRAVAUX36" localSheetId="18">#REF!</definedName>
    <definedName name="TRAVAUX36" localSheetId="20">#REF!</definedName>
    <definedName name="TRAVAUX36" localSheetId="22">#REF!</definedName>
    <definedName name="TRAVAUX36" localSheetId="6">#REF!</definedName>
    <definedName name="TRAVAUX36" localSheetId="24">#REF!</definedName>
    <definedName name="TRAVAUX36" localSheetId="25">#REF!</definedName>
    <definedName name="TRAVAUX36" localSheetId="27">#REF!</definedName>
    <definedName name="TRAVAUX36" localSheetId="29">#REF!</definedName>
    <definedName name="TRAVAUX36" localSheetId="30">#REF!</definedName>
    <definedName name="TRAVAUX36" localSheetId="31">#REF!</definedName>
    <definedName name="TRAVAUX36" localSheetId="32">#REF!</definedName>
    <definedName name="TRAVAUX36" localSheetId="8">#REF!</definedName>
    <definedName name="TRAVAUX36" localSheetId="10">#REF!</definedName>
    <definedName name="TRAVAUX36" localSheetId="12">#REF!</definedName>
    <definedName name="TRAVAUX36" localSheetId="4">#REF!</definedName>
    <definedName name="TRAVAUX36" localSheetId="33">#REF!</definedName>
    <definedName name="TRAVAUX36">#REF!</definedName>
    <definedName name="TRAVAUX38" localSheetId="14">#REF!</definedName>
    <definedName name="TRAVAUX38" localSheetId="16">#REF!</definedName>
    <definedName name="TRAVAUX38" localSheetId="18">#REF!</definedName>
    <definedName name="TRAVAUX38" localSheetId="20">#REF!</definedName>
    <definedName name="TRAVAUX38" localSheetId="22">#REF!</definedName>
    <definedName name="TRAVAUX38" localSheetId="6">#REF!</definedName>
    <definedName name="TRAVAUX38" localSheetId="24">#REF!</definedName>
    <definedName name="TRAVAUX38" localSheetId="25">#REF!</definedName>
    <definedName name="TRAVAUX38" localSheetId="27">#REF!</definedName>
    <definedName name="TRAVAUX38" localSheetId="29">#REF!</definedName>
    <definedName name="TRAVAUX38" localSheetId="30">#REF!</definedName>
    <definedName name="TRAVAUX38" localSheetId="31">#REF!</definedName>
    <definedName name="TRAVAUX38" localSheetId="32">#REF!</definedName>
    <definedName name="TRAVAUX38" localSheetId="8">#REF!</definedName>
    <definedName name="TRAVAUX38" localSheetId="10">#REF!</definedName>
    <definedName name="TRAVAUX38" localSheetId="12">#REF!</definedName>
    <definedName name="TRAVAUX38" localSheetId="4">#REF!</definedName>
    <definedName name="TRAVAUX38" localSheetId="33">#REF!</definedName>
    <definedName name="TRAVAUX38">#REF!</definedName>
    <definedName name="TRAVAUX39" localSheetId="14">#REF!</definedName>
    <definedName name="TRAVAUX39" localSheetId="16">#REF!</definedName>
    <definedName name="TRAVAUX39" localSheetId="18">#REF!</definedName>
    <definedName name="TRAVAUX39" localSheetId="20">#REF!</definedName>
    <definedName name="TRAVAUX39" localSheetId="22">#REF!</definedName>
    <definedName name="TRAVAUX39" localSheetId="6">#REF!</definedName>
    <definedName name="TRAVAUX39" localSheetId="24">#REF!</definedName>
    <definedName name="TRAVAUX39" localSheetId="25">#REF!</definedName>
    <definedName name="TRAVAUX39" localSheetId="27">#REF!</definedName>
    <definedName name="TRAVAUX39" localSheetId="29">#REF!</definedName>
    <definedName name="TRAVAUX39" localSheetId="30">#REF!</definedName>
    <definedName name="TRAVAUX39" localSheetId="31">#REF!</definedName>
    <definedName name="TRAVAUX39" localSheetId="32">#REF!</definedName>
    <definedName name="TRAVAUX39" localSheetId="8">#REF!</definedName>
    <definedName name="TRAVAUX39" localSheetId="10">#REF!</definedName>
    <definedName name="TRAVAUX39" localSheetId="12">#REF!</definedName>
    <definedName name="TRAVAUX39" localSheetId="4">#REF!</definedName>
    <definedName name="TRAVAUX39" localSheetId="33">#REF!</definedName>
    <definedName name="TRAVAUX39">#REF!</definedName>
    <definedName name="TRAVAUX40" localSheetId="14">#REF!</definedName>
    <definedName name="TRAVAUX40" localSheetId="16">#REF!</definedName>
    <definedName name="TRAVAUX40" localSheetId="18">#REF!</definedName>
    <definedName name="TRAVAUX40" localSheetId="20">#REF!</definedName>
    <definedName name="TRAVAUX40" localSheetId="22">#REF!</definedName>
    <definedName name="TRAVAUX40" localSheetId="6">#REF!</definedName>
    <definedName name="TRAVAUX40" localSheetId="24">#REF!</definedName>
    <definedName name="TRAVAUX40" localSheetId="25">#REF!</definedName>
    <definedName name="TRAVAUX40" localSheetId="27">#REF!</definedName>
    <definedName name="TRAVAUX40" localSheetId="29">#REF!</definedName>
    <definedName name="TRAVAUX40" localSheetId="30">#REF!</definedName>
    <definedName name="TRAVAUX40" localSheetId="31">#REF!</definedName>
    <definedName name="TRAVAUX40" localSheetId="32">#REF!</definedName>
    <definedName name="TRAVAUX40" localSheetId="8">#REF!</definedName>
    <definedName name="TRAVAUX40" localSheetId="10">#REF!</definedName>
    <definedName name="TRAVAUX40" localSheetId="12">#REF!</definedName>
    <definedName name="TRAVAUX40" localSheetId="4">#REF!</definedName>
    <definedName name="TRAVAUX40" localSheetId="33">#REF!</definedName>
    <definedName name="TRAVAUX40">#REF!</definedName>
    <definedName name="TRAVAUX41" localSheetId="14">#REF!</definedName>
    <definedName name="TRAVAUX41" localSheetId="16">#REF!</definedName>
    <definedName name="TRAVAUX41" localSheetId="18">#REF!</definedName>
    <definedName name="TRAVAUX41" localSheetId="20">#REF!</definedName>
    <definedName name="TRAVAUX41" localSheetId="22">#REF!</definedName>
    <definedName name="TRAVAUX41" localSheetId="6">#REF!</definedName>
    <definedName name="TRAVAUX41" localSheetId="24">#REF!</definedName>
    <definedName name="TRAVAUX41" localSheetId="25">#REF!</definedName>
    <definedName name="TRAVAUX41" localSheetId="27">#REF!</definedName>
    <definedName name="TRAVAUX41" localSheetId="29">#REF!</definedName>
    <definedName name="TRAVAUX41" localSheetId="30">#REF!</definedName>
    <definedName name="TRAVAUX41" localSheetId="31">#REF!</definedName>
    <definedName name="TRAVAUX41" localSheetId="32">#REF!</definedName>
    <definedName name="TRAVAUX41" localSheetId="8">#REF!</definedName>
    <definedName name="TRAVAUX41" localSheetId="10">#REF!</definedName>
    <definedName name="TRAVAUX41" localSheetId="12">#REF!</definedName>
    <definedName name="TRAVAUX41" localSheetId="4">#REF!</definedName>
    <definedName name="TRAVAUX41" localSheetId="33">#REF!</definedName>
    <definedName name="TRAVAUX41">#REF!</definedName>
    <definedName name="TRAVAUX42" localSheetId="14">#REF!</definedName>
    <definedName name="TRAVAUX42" localSheetId="16">#REF!</definedName>
    <definedName name="TRAVAUX42" localSheetId="18">#REF!</definedName>
    <definedName name="TRAVAUX42" localSheetId="20">#REF!</definedName>
    <definedName name="TRAVAUX42" localSheetId="22">#REF!</definedName>
    <definedName name="TRAVAUX42" localSheetId="6">#REF!</definedName>
    <definedName name="TRAVAUX42" localSheetId="24">#REF!</definedName>
    <definedName name="TRAVAUX42" localSheetId="25">#REF!</definedName>
    <definedName name="TRAVAUX42" localSheetId="27">#REF!</definedName>
    <definedName name="TRAVAUX42" localSheetId="29">#REF!</definedName>
    <definedName name="TRAVAUX42" localSheetId="30">#REF!</definedName>
    <definedName name="TRAVAUX42" localSheetId="31">#REF!</definedName>
    <definedName name="TRAVAUX42" localSheetId="32">#REF!</definedName>
    <definedName name="TRAVAUX42" localSheetId="8">#REF!</definedName>
    <definedName name="TRAVAUX42" localSheetId="10">#REF!</definedName>
    <definedName name="TRAVAUX42" localSheetId="12">#REF!</definedName>
    <definedName name="TRAVAUX42" localSheetId="4">#REF!</definedName>
    <definedName name="TRAVAUX42" localSheetId="33">#REF!</definedName>
    <definedName name="TRAVAUX42">#REF!</definedName>
    <definedName name="TRAVAUX43" localSheetId="14">#REF!</definedName>
    <definedName name="TRAVAUX43" localSheetId="16">#REF!</definedName>
    <definedName name="TRAVAUX43" localSheetId="18">#REF!</definedName>
    <definedName name="TRAVAUX43" localSheetId="20">#REF!</definedName>
    <definedName name="TRAVAUX43" localSheetId="22">#REF!</definedName>
    <definedName name="TRAVAUX43" localSheetId="6">#REF!</definedName>
    <definedName name="TRAVAUX43" localSheetId="24">#REF!</definedName>
    <definedName name="TRAVAUX43" localSheetId="25">#REF!</definedName>
    <definedName name="TRAVAUX43" localSheetId="27">#REF!</definedName>
    <definedName name="TRAVAUX43" localSheetId="29">#REF!</definedName>
    <definedName name="TRAVAUX43" localSheetId="30">#REF!</definedName>
    <definedName name="TRAVAUX43" localSheetId="31">#REF!</definedName>
    <definedName name="TRAVAUX43" localSheetId="32">#REF!</definedName>
    <definedName name="TRAVAUX43" localSheetId="8">#REF!</definedName>
    <definedName name="TRAVAUX43" localSheetId="10">#REF!</definedName>
    <definedName name="TRAVAUX43" localSheetId="12">#REF!</definedName>
    <definedName name="TRAVAUX43" localSheetId="4">#REF!</definedName>
    <definedName name="TRAVAUX43" localSheetId="33">#REF!</definedName>
    <definedName name="TRAVAUX43">#REF!</definedName>
    <definedName name="TRAVAUX44" localSheetId="14">#REF!</definedName>
    <definedName name="TRAVAUX44" localSheetId="16">#REF!</definedName>
    <definedName name="TRAVAUX44" localSheetId="18">#REF!</definedName>
    <definedName name="TRAVAUX44" localSheetId="20">#REF!</definedName>
    <definedName name="TRAVAUX44" localSheetId="22">#REF!</definedName>
    <definedName name="TRAVAUX44" localSheetId="6">#REF!</definedName>
    <definedName name="TRAVAUX44" localSheetId="24">#REF!</definedName>
    <definedName name="TRAVAUX44" localSheetId="25">#REF!</definedName>
    <definedName name="TRAVAUX44" localSheetId="27">#REF!</definedName>
    <definedName name="TRAVAUX44" localSheetId="29">#REF!</definedName>
    <definedName name="TRAVAUX44" localSheetId="30">#REF!</definedName>
    <definedName name="TRAVAUX44" localSheetId="31">#REF!</definedName>
    <definedName name="TRAVAUX44" localSheetId="32">#REF!</definedName>
    <definedName name="TRAVAUX44" localSheetId="8">#REF!</definedName>
    <definedName name="TRAVAUX44" localSheetId="10">#REF!</definedName>
    <definedName name="TRAVAUX44" localSheetId="12">#REF!</definedName>
    <definedName name="TRAVAUX44" localSheetId="4">#REF!</definedName>
    <definedName name="TRAVAUX44" localSheetId="33">#REF!</definedName>
    <definedName name="TRAVAUX44">#REF!</definedName>
    <definedName name="TRAVAUX45" localSheetId="14">#REF!</definedName>
    <definedName name="TRAVAUX45" localSheetId="16">#REF!</definedName>
    <definedName name="TRAVAUX45" localSheetId="18">#REF!</definedName>
    <definedName name="TRAVAUX45" localSheetId="20">#REF!</definedName>
    <definedName name="TRAVAUX45" localSheetId="22">#REF!</definedName>
    <definedName name="TRAVAUX45" localSheetId="6">#REF!</definedName>
    <definedName name="TRAVAUX45" localSheetId="24">#REF!</definedName>
    <definedName name="TRAVAUX45" localSheetId="25">#REF!</definedName>
    <definedName name="TRAVAUX45" localSheetId="27">#REF!</definedName>
    <definedName name="TRAVAUX45" localSheetId="29">#REF!</definedName>
    <definedName name="TRAVAUX45" localSheetId="30">#REF!</definedName>
    <definedName name="TRAVAUX45" localSheetId="31">#REF!</definedName>
    <definedName name="TRAVAUX45" localSheetId="32">#REF!</definedName>
    <definedName name="TRAVAUX45" localSheetId="8">#REF!</definedName>
    <definedName name="TRAVAUX45" localSheetId="10">#REF!</definedName>
    <definedName name="TRAVAUX45" localSheetId="12">#REF!</definedName>
    <definedName name="TRAVAUX45" localSheetId="4">#REF!</definedName>
    <definedName name="TRAVAUX45" localSheetId="33">#REF!</definedName>
    <definedName name="TRAVAUX45">#REF!</definedName>
    <definedName name="TRAVAUX47" localSheetId="14">#REF!</definedName>
    <definedName name="TRAVAUX47" localSheetId="16">#REF!</definedName>
    <definedName name="TRAVAUX47" localSheetId="18">#REF!</definedName>
    <definedName name="TRAVAUX47" localSheetId="20">#REF!</definedName>
    <definedName name="TRAVAUX47" localSheetId="22">#REF!</definedName>
    <definedName name="TRAVAUX47" localSheetId="6">#REF!</definedName>
    <definedName name="TRAVAUX47" localSheetId="24">#REF!</definedName>
    <definedName name="TRAVAUX47" localSheetId="25">#REF!</definedName>
    <definedName name="TRAVAUX47" localSheetId="27">#REF!</definedName>
    <definedName name="TRAVAUX47" localSheetId="29">#REF!</definedName>
    <definedName name="TRAVAUX47" localSheetId="30">#REF!</definedName>
    <definedName name="TRAVAUX47" localSheetId="31">#REF!</definedName>
    <definedName name="TRAVAUX47" localSheetId="32">#REF!</definedName>
    <definedName name="TRAVAUX47" localSheetId="8">#REF!</definedName>
    <definedName name="TRAVAUX47" localSheetId="10">#REF!</definedName>
    <definedName name="TRAVAUX47" localSheetId="12">#REF!</definedName>
    <definedName name="TRAVAUX47" localSheetId="4">#REF!</definedName>
    <definedName name="TRAVAUX47" localSheetId="33">#REF!</definedName>
    <definedName name="TRAVAUX47">#REF!</definedName>
    <definedName name="TRAVAUX48" localSheetId="14">#REF!</definedName>
    <definedName name="TRAVAUX48" localSheetId="16">#REF!</definedName>
    <definedName name="TRAVAUX48" localSheetId="18">#REF!</definedName>
    <definedName name="TRAVAUX48" localSheetId="20">#REF!</definedName>
    <definedName name="TRAVAUX48" localSheetId="22">#REF!</definedName>
    <definedName name="TRAVAUX48" localSheetId="6">#REF!</definedName>
    <definedName name="TRAVAUX48" localSheetId="24">#REF!</definedName>
    <definedName name="TRAVAUX48" localSheetId="25">#REF!</definedName>
    <definedName name="TRAVAUX48" localSheetId="27">#REF!</definedName>
    <definedName name="TRAVAUX48" localSheetId="29">#REF!</definedName>
    <definedName name="TRAVAUX48" localSheetId="30">#REF!</definedName>
    <definedName name="TRAVAUX48" localSheetId="31">#REF!</definedName>
    <definedName name="TRAVAUX48" localSheetId="32">#REF!</definedName>
    <definedName name="TRAVAUX48" localSheetId="8">#REF!</definedName>
    <definedName name="TRAVAUX48" localSheetId="10">#REF!</definedName>
    <definedName name="TRAVAUX48" localSheetId="12">#REF!</definedName>
    <definedName name="TRAVAUX48" localSheetId="4">#REF!</definedName>
    <definedName name="TRAVAUX48" localSheetId="33">#REF!</definedName>
    <definedName name="TRAVAUX48">#REF!</definedName>
    <definedName name="TRAVAUX49" localSheetId="14">#REF!</definedName>
    <definedName name="TRAVAUX49" localSheetId="16">#REF!</definedName>
    <definedName name="TRAVAUX49" localSheetId="18">#REF!</definedName>
    <definedName name="TRAVAUX49" localSheetId="20">#REF!</definedName>
    <definedName name="TRAVAUX49" localSheetId="22">#REF!</definedName>
    <definedName name="TRAVAUX49" localSheetId="6">#REF!</definedName>
    <definedName name="TRAVAUX49" localSheetId="24">#REF!</definedName>
    <definedName name="TRAVAUX49" localSheetId="25">#REF!</definedName>
    <definedName name="TRAVAUX49" localSheetId="27">#REF!</definedName>
    <definedName name="TRAVAUX49" localSheetId="29">#REF!</definedName>
    <definedName name="TRAVAUX49" localSheetId="30">#REF!</definedName>
    <definedName name="TRAVAUX49" localSheetId="31">#REF!</definedName>
    <definedName name="TRAVAUX49" localSheetId="32">#REF!</definedName>
    <definedName name="TRAVAUX49" localSheetId="8">#REF!</definedName>
    <definedName name="TRAVAUX49" localSheetId="10">#REF!</definedName>
    <definedName name="TRAVAUX49" localSheetId="12">#REF!</definedName>
    <definedName name="TRAVAUX49" localSheetId="4">#REF!</definedName>
    <definedName name="TRAVAUX49" localSheetId="33">#REF!</definedName>
    <definedName name="TRAVAUX49">#REF!</definedName>
    <definedName name="TRAVAUX50" localSheetId="14">#REF!</definedName>
    <definedName name="TRAVAUX50" localSheetId="16">#REF!</definedName>
    <definedName name="TRAVAUX50" localSheetId="18">#REF!</definedName>
    <definedName name="TRAVAUX50" localSheetId="20">#REF!</definedName>
    <definedName name="TRAVAUX50" localSheetId="22">#REF!</definedName>
    <definedName name="TRAVAUX50" localSheetId="6">#REF!</definedName>
    <definedName name="TRAVAUX50" localSheetId="24">#REF!</definedName>
    <definedName name="TRAVAUX50" localSheetId="25">#REF!</definedName>
    <definedName name="TRAVAUX50" localSheetId="27">#REF!</definedName>
    <definedName name="TRAVAUX50" localSheetId="29">#REF!</definedName>
    <definedName name="TRAVAUX50" localSheetId="30">#REF!</definedName>
    <definedName name="TRAVAUX50" localSheetId="31">#REF!</definedName>
    <definedName name="TRAVAUX50" localSheetId="32">#REF!</definedName>
    <definedName name="TRAVAUX50" localSheetId="8">#REF!</definedName>
    <definedName name="TRAVAUX50" localSheetId="10">#REF!</definedName>
    <definedName name="TRAVAUX50" localSheetId="12">#REF!</definedName>
    <definedName name="TRAVAUX50" localSheetId="4">#REF!</definedName>
    <definedName name="TRAVAUX50" localSheetId="33">#REF!</definedName>
    <definedName name="TRAVAUX50">#REF!</definedName>
    <definedName name="TRAVAUX51" localSheetId="14">#REF!</definedName>
    <definedName name="TRAVAUX51" localSheetId="16">#REF!</definedName>
    <definedName name="TRAVAUX51" localSheetId="18">#REF!</definedName>
    <definedName name="TRAVAUX51" localSheetId="20">#REF!</definedName>
    <definedName name="TRAVAUX51" localSheetId="22">#REF!</definedName>
    <definedName name="TRAVAUX51" localSheetId="6">#REF!</definedName>
    <definedName name="TRAVAUX51" localSheetId="24">#REF!</definedName>
    <definedName name="TRAVAUX51" localSheetId="25">#REF!</definedName>
    <definedName name="TRAVAUX51" localSheetId="27">#REF!</definedName>
    <definedName name="TRAVAUX51" localSheetId="29">#REF!</definedName>
    <definedName name="TRAVAUX51" localSheetId="30">#REF!</definedName>
    <definedName name="TRAVAUX51" localSheetId="31">#REF!</definedName>
    <definedName name="TRAVAUX51" localSheetId="32">#REF!</definedName>
    <definedName name="TRAVAUX51" localSheetId="8">#REF!</definedName>
    <definedName name="TRAVAUX51" localSheetId="10">#REF!</definedName>
    <definedName name="TRAVAUX51" localSheetId="12">#REF!</definedName>
    <definedName name="TRAVAUX51" localSheetId="4">#REF!</definedName>
    <definedName name="TRAVAUX51" localSheetId="33">#REF!</definedName>
    <definedName name="TRAVAUX51">#REF!</definedName>
    <definedName name="TRAVAUX53" localSheetId="14">#REF!</definedName>
    <definedName name="TRAVAUX53" localSheetId="16">#REF!</definedName>
    <definedName name="TRAVAUX53" localSheetId="18">#REF!</definedName>
    <definedName name="TRAVAUX53" localSheetId="20">#REF!</definedName>
    <definedName name="TRAVAUX53" localSheetId="22">#REF!</definedName>
    <definedName name="TRAVAUX53" localSheetId="6">#REF!</definedName>
    <definedName name="TRAVAUX53" localSheetId="24">#REF!</definedName>
    <definedName name="TRAVAUX53" localSheetId="25">#REF!</definedName>
    <definedName name="TRAVAUX53" localSheetId="27">#REF!</definedName>
    <definedName name="TRAVAUX53" localSheetId="29">#REF!</definedName>
    <definedName name="TRAVAUX53" localSheetId="30">#REF!</definedName>
    <definedName name="TRAVAUX53" localSheetId="31">#REF!</definedName>
    <definedName name="TRAVAUX53" localSheetId="32">#REF!</definedName>
    <definedName name="TRAVAUX53" localSheetId="8">#REF!</definedName>
    <definedName name="TRAVAUX53" localSheetId="10">#REF!</definedName>
    <definedName name="TRAVAUX53" localSheetId="12">#REF!</definedName>
    <definedName name="TRAVAUX53" localSheetId="4">#REF!</definedName>
    <definedName name="TRAVAUX53" localSheetId="33">#REF!</definedName>
    <definedName name="TRAVAUX53">#REF!</definedName>
    <definedName name="TRAVAUX58" localSheetId="14">#REF!</definedName>
    <definedName name="TRAVAUX58" localSheetId="16">#REF!</definedName>
    <definedName name="TRAVAUX58" localSheetId="18">#REF!</definedName>
    <definedName name="TRAVAUX58" localSheetId="20">#REF!</definedName>
    <definedName name="TRAVAUX58" localSheetId="22">#REF!</definedName>
    <definedName name="TRAVAUX58" localSheetId="6">#REF!</definedName>
    <definedName name="TRAVAUX58" localSheetId="24">#REF!</definedName>
    <definedName name="TRAVAUX58" localSheetId="25">#REF!</definedName>
    <definedName name="TRAVAUX58" localSheetId="27">#REF!</definedName>
    <definedName name="TRAVAUX58" localSheetId="29">#REF!</definedName>
    <definedName name="TRAVAUX58" localSheetId="30">#REF!</definedName>
    <definedName name="TRAVAUX58" localSheetId="31">#REF!</definedName>
    <definedName name="TRAVAUX58" localSheetId="32">#REF!</definedName>
    <definedName name="TRAVAUX58" localSheetId="8">#REF!</definedName>
    <definedName name="TRAVAUX58" localSheetId="10">#REF!</definedName>
    <definedName name="TRAVAUX58" localSheetId="12">#REF!</definedName>
    <definedName name="TRAVAUX58" localSheetId="4">#REF!</definedName>
    <definedName name="TRAVAUX58" localSheetId="33">#REF!</definedName>
    <definedName name="TRAVAUX58">#REF!</definedName>
    <definedName name="TRAVAUX59" localSheetId="14">#REF!</definedName>
    <definedName name="TRAVAUX59" localSheetId="16">#REF!</definedName>
    <definedName name="TRAVAUX59" localSheetId="18">#REF!</definedName>
    <definedName name="TRAVAUX59" localSheetId="20">#REF!</definedName>
    <definedName name="TRAVAUX59" localSheetId="22">#REF!</definedName>
    <definedName name="TRAVAUX59" localSheetId="6">#REF!</definedName>
    <definedName name="TRAVAUX59" localSheetId="24">#REF!</definedName>
    <definedName name="TRAVAUX59" localSheetId="25">#REF!</definedName>
    <definedName name="TRAVAUX59" localSheetId="27">#REF!</definedName>
    <definedName name="TRAVAUX59" localSheetId="29">#REF!</definedName>
    <definedName name="TRAVAUX59" localSheetId="30">#REF!</definedName>
    <definedName name="TRAVAUX59" localSheetId="31">#REF!</definedName>
    <definedName name="TRAVAUX59" localSheetId="32">#REF!</definedName>
    <definedName name="TRAVAUX59" localSheetId="8">#REF!</definedName>
    <definedName name="TRAVAUX59" localSheetId="10">#REF!</definedName>
    <definedName name="TRAVAUX59" localSheetId="12">#REF!</definedName>
    <definedName name="TRAVAUX59" localSheetId="4">#REF!</definedName>
    <definedName name="TRAVAUX59" localSheetId="33">#REF!</definedName>
    <definedName name="TRAVAUX59">#REF!</definedName>
    <definedName name="TRAVAUX67" localSheetId="14">#REF!</definedName>
    <definedName name="TRAVAUX67" localSheetId="16">#REF!</definedName>
    <definedName name="TRAVAUX67" localSheetId="18">#REF!</definedName>
    <definedName name="TRAVAUX67" localSheetId="20">#REF!</definedName>
    <definedName name="TRAVAUX67" localSheetId="22">#REF!</definedName>
    <definedName name="TRAVAUX67" localSheetId="6">#REF!</definedName>
    <definedName name="TRAVAUX67" localSheetId="24">#REF!</definedName>
    <definedName name="TRAVAUX67" localSheetId="25">#REF!</definedName>
    <definedName name="TRAVAUX67" localSheetId="27">#REF!</definedName>
    <definedName name="TRAVAUX67" localSheetId="29">#REF!</definedName>
    <definedName name="TRAVAUX67" localSheetId="30">#REF!</definedName>
    <definedName name="TRAVAUX67" localSheetId="31">#REF!</definedName>
    <definedName name="TRAVAUX67" localSheetId="32">#REF!</definedName>
    <definedName name="TRAVAUX67" localSheetId="8">#REF!</definedName>
    <definedName name="TRAVAUX67" localSheetId="10">#REF!</definedName>
    <definedName name="TRAVAUX67" localSheetId="12">#REF!</definedName>
    <definedName name="TRAVAUX67" localSheetId="4">#REF!</definedName>
    <definedName name="TRAVAUX67" localSheetId="33">#REF!</definedName>
    <definedName name="TRAVAUX67">#REF!</definedName>
    <definedName name="XDO_?ACCOUNTED_CR?">#REF!</definedName>
    <definedName name="XDO_?ACCOUNTED_DR?">#REF!</definedName>
    <definedName name="XDO_?ACCOUNTING_CODE_COMBINATION?">#REF!</definedName>
    <definedName name="XDO_?CODE_COMBINATION_DESCRIPTION?">#REF!</definedName>
    <definedName name="XDO_?CREDIT?">#REF!</definedName>
    <definedName name="XDO_?DEBIT?">#REF!</definedName>
    <definedName name="XDO_?GL_DATE?">#REF!</definedName>
    <definedName name="XDO_?GL_JE_NAME?">#REF!</definedName>
    <definedName name="XDO_?IMG_END_PERIOD_NAME?">#REF!</definedName>
    <definedName name="XDO_?IMG_FINAL_ACCOUNTED_CR?">#REF!</definedName>
    <definedName name="XDO_?IMG_FINAL_ACCOUNTED_DR?">#REF!</definedName>
    <definedName name="XDO_?IMG_SUM_ACCOUNTED_CR?">#REF!</definedName>
    <definedName name="XDO_?IMG_SUM_ACCOUNTED_DR?">#REF!</definedName>
    <definedName name="XDO_?JE_SOURCE_NAME?">#REF!</definedName>
    <definedName name="XDO_?LINE_DESCRIPTION?">#REF!</definedName>
    <definedName name="XDO_?P_LEDGER?">#REF!</definedName>
    <definedName name="XDO_?PARTY_NAME?">#REF!</definedName>
    <definedName name="XDO_?PERIOD_NAME?">#REF!</definedName>
    <definedName name="XDO_?TRANSACTION_NUMBER?">#REF!</definedName>
    <definedName name="XDO_CREDIT">#REF!</definedName>
    <definedName name="XDO_GROUP_?JELINE_ROW?">#REF!</definedName>
    <definedName name="XDO_GROUP_?PERIOD_S?">#REF!</definedName>
    <definedName name="XDO_GROUP_?XLAAARPT?">#REF!</definedName>
    <definedName name="xos">#REF!</definedName>
    <definedName name="ZI" localSheetId="14">#REF!</definedName>
    <definedName name="ZI" localSheetId="16">#REF!</definedName>
    <definedName name="ZI" localSheetId="18">#REF!</definedName>
    <definedName name="ZI" localSheetId="20">#REF!</definedName>
    <definedName name="ZI" localSheetId="22">#REF!</definedName>
    <definedName name="ZI" localSheetId="6">#REF!</definedName>
    <definedName name="ZI" localSheetId="24">#REF!</definedName>
    <definedName name="ZI" localSheetId="25">#REF!</definedName>
    <definedName name="ZI" localSheetId="27">#REF!</definedName>
    <definedName name="ZI" localSheetId="29">#REF!</definedName>
    <definedName name="ZI" localSheetId="30">#REF!</definedName>
    <definedName name="ZI" localSheetId="31">#REF!</definedName>
    <definedName name="ZI" localSheetId="32">#REF!</definedName>
    <definedName name="ZI" localSheetId="8">#REF!</definedName>
    <definedName name="ZI" localSheetId="10">#REF!</definedName>
    <definedName name="ZI" localSheetId="12">#REF!</definedName>
    <definedName name="ZI" localSheetId="4">#REF!</definedName>
    <definedName name="ZI" localSheetId="33">#REF!</definedName>
    <definedName name="ZI">#REF!</definedName>
    <definedName name="_xlnm.Print_Area" localSheetId="14">#REF!</definedName>
    <definedName name="_xlnm.Print_Area" localSheetId="16">#REF!</definedName>
    <definedName name="_xlnm.Print_Area" localSheetId="18">#REF!</definedName>
    <definedName name="_xlnm.Print_Area" localSheetId="20">#REF!</definedName>
    <definedName name="_xlnm.Print_Area" localSheetId="22">#REF!</definedName>
    <definedName name="_xlnm.Print_Area" localSheetId="6">#REF!</definedName>
    <definedName name="_xlnm.Print_Area" localSheetId="24">#REF!</definedName>
    <definedName name="_xlnm.Print_Area" localSheetId="25">#REF!</definedName>
    <definedName name="_xlnm.Print_Area" localSheetId="27">#REF!</definedName>
    <definedName name="_xlnm.Print_Area" localSheetId="29">#REF!</definedName>
    <definedName name="_xlnm.Print_Area" localSheetId="30">#REF!</definedName>
    <definedName name="_xlnm.Print_Area" localSheetId="31">#REF!</definedName>
    <definedName name="_xlnm.Print_Area" localSheetId="32">#REF!</definedName>
    <definedName name="_xlnm.Print_Area" localSheetId="8">#REF!</definedName>
    <definedName name="_xlnm.Print_Area" localSheetId="10">#REF!</definedName>
    <definedName name="_xlnm.Print_Area" localSheetId="12">#REF!</definedName>
    <definedName name="_xlnm.Print_Area" localSheetId="4">#REF!</definedName>
    <definedName name="_xlnm.Print_Area" localSheetId="33">#REF!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64" l="1"/>
  <c r="K14" i="437" l="1"/>
  <c r="AG46" i="425"/>
  <c r="AF46" i="425"/>
  <c r="AE46" i="425"/>
  <c r="AD46" i="425"/>
  <c r="Z46" i="425"/>
  <c r="Y46" i="425"/>
  <c r="X46" i="425"/>
  <c r="V46" i="425"/>
  <c r="U46" i="425"/>
  <c r="T46" i="425"/>
  <c r="O46" i="425"/>
  <c r="AG43" i="425"/>
  <c r="B43" i="425"/>
  <c r="A43" i="425"/>
  <c r="AG42" i="425"/>
  <c r="AF42" i="425"/>
  <c r="AE42" i="425"/>
  <c r="AD42" i="425"/>
  <c r="Z42" i="425"/>
  <c r="Z41" i="425" s="1"/>
  <c r="Y42" i="425"/>
  <c r="X42" i="425"/>
  <c r="X41" i="425" s="1"/>
  <c r="V42" i="425"/>
  <c r="V41" i="425" s="1"/>
  <c r="U42" i="425"/>
  <c r="T42" i="425"/>
  <c r="T41" i="425" s="1"/>
  <c r="O42" i="425"/>
  <c r="O41" i="425" s="1"/>
  <c r="B42" i="425"/>
  <c r="A42" i="425"/>
  <c r="AG41" i="425"/>
  <c r="AF41" i="425"/>
  <c r="AE41" i="425"/>
  <c r="AD41" i="425"/>
  <c r="Y41" i="425"/>
  <c r="U41" i="425"/>
  <c r="B41" i="425"/>
  <c r="AG40" i="425"/>
  <c r="AF40" i="425"/>
  <c r="AE40" i="425"/>
  <c r="AD40" i="425"/>
  <c r="Z40" i="425"/>
  <c r="Y40" i="425"/>
  <c r="X40" i="425"/>
  <c r="V40" i="425"/>
  <c r="U40" i="425"/>
  <c r="T40" i="425"/>
  <c r="O40" i="425"/>
  <c r="B40" i="425"/>
  <c r="A40" i="425"/>
  <c r="AG39" i="425"/>
  <c r="AF39" i="425"/>
  <c r="AE39" i="425"/>
  <c r="AD39" i="425"/>
  <c r="Z39" i="425"/>
  <c r="Y39" i="425"/>
  <c r="X39" i="425"/>
  <c r="V39" i="425"/>
  <c r="U39" i="425"/>
  <c r="T39" i="425"/>
  <c r="O39" i="425"/>
  <c r="B39" i="425"/>
  <c r="A39" i="425"/>
  <c r="AG38" i="425"/>
  <c r="AF38" i="425"/>
  <c r="AE38" i="425"/>
  <c r="AD38" i="425"/>
  <c r="Z38" i="425"/>
  <c r="Y38" i="425"/>
  <c r="X38" i="425"/>
  <c r="V38" i="425"/>
  <c r="U38" i="425"/>
  <c r="T38" i="425"/>
  <c r="O38" i="425"/>
  <c r="B38" i="425"/>
  <c r="A38" i="425"/>
  <c r="AG37" i="425"/>
  <c r="AF37" i="425"/>
  <c r="AE37" i="425"/>
  <c r="AD37" i="425"/>
  <c r="Z37" i="425"/>
  <c r="Z36" i="425" s="1"/>
  <c r="Y37" i="425"/>
  <c r="X37" i="425"/>
  <c r="V37" i="425"/>
  <c r="V36" i="425" s="1"/>
  <c r="U37" i="425"/>
  <c r="T37" i="425"/>
  <c r="O37" i="425"/>
  <c r="B37" i="425"/>
  <c r="A37" i="425"/>
  <c r="AG36" i="425"/>
  <c r="AF36" i="425"/>
  <c r="AE36" i="425"/>
  <c r="AD36" i="425"/>
  <c r="Y36" i="425"/>
  <c r="X36" i="425"/>
  <c r="U36" i="425"/>
  <c r="T36" i="425"/>
  <c r="O36" i="425"/>
  <c r="B36" i="425"/>
  <c r="AG35" i="425"/>
  <c r="AF35" i="425"/>
  <c r="AE35" i="425"/>
  <c r="AD35" i="425"/>
  <c r="Z35" i="425"/>
  <c r="Z34" i="425" s="1"/>
  <c r="Y35" i="425"/>
  <c r="X35" i="425"/>
  <c r="X34" i="425" s="1"/>
  <c r="V35" i="425"/>
  <c r="V34" i="425" s="1"/>
  <c r="U35" i="425"/>
  <c r="T35" i="425"/>
  <c r="T34" i="425" s="1"/>
  <c r="O35" i="425"/>
  <c r="O34" i="425" s="1"/>
  <c r="B35" i="425"/>
  <c r="A35" i="425"/>
  <c r="AG34" i="425"/>
  <c r="AF34" i="425"/>
  <c r="AE34" i="425"/>
  <c r="AD34" i="425"/>
  <c r="Y34" i="425"/>
  <c r="U34" i="425"/>
  <c r="B34" i="425"/>
  <c r="AG33" i="425"/>
  <c r="AF33" i="425"/>
  <c r="AE33" i="425"/>
  <c r="AD33" i="425"/>
  <c r="Z33" i="425"/>
  <c r="Y33" i="425"/>
  <c r="X33" i="425"/>
  <c r="V33" i="425"/>
  <c r="U33" i="425"/>
  <c r="T33" i="425"/>
  <c r="O33" i="425"/>
  <c r="B33" i="425"/>
  <c r="A33" i="425"/>
  <c r="AG32" i="425"/>
  <c r="AF32" i="425"/>
  <c r="AE32" i="425"/>
  <c r="AD32" i="425"/>
  <c r="Z32" i="425"/>
  <c r="Y32" i="425"/>
  <c r="Y31" i="425" s="1"/>
  <c r="X32" i="425"/>
  <c r="V32" i="425"/>
  <c r="U32" i="425"/>
  <c r="U31" i="425" s="1"/>
  <c r="T32" i="425"/>
  <c r="T31" i="425" s="1"/>
  <c r="O32" i="425"/>
  <c r="O31" i="425" s="1"/>
  <c r="B32" i="425"/>
  <c r="A32" i="425"/>
  <c r="AG31" i="425"/>
  <c r="AF31" i="425"/>
  <c r="AE31" i="425"/>
  <c r="AD31" i="425"/>
  <c r="Z31" i="425"/>
  <c r="X31" i="425"/>
  <c r="V31" i="425"/>
  <c r="B31" i="425"/>
  <c r="AG30" i="425"/>
  <c r="AF30" i="425"/>
  <c r="AE30" i="425"/>
  <c r="AD30" i="425"/>
  <c r="Z30" i="425"/>
  <c r="Y30" i="425"/>
  <c r="X30" i="425"/>
  <c r="V30" i="425"/>
  <c r="U30" i="425"/>
  <c r="T30" i="425"/>
  <c r="O30" i="425"/>
  <c r="B30" i="425"/>
  <c r="A30" i="425"/>
  <c r="AG29" i="425"/>
  <c r="AF29" i="425"/>
  <c r="AE29" i="425"/>
  <c r="AD29" i="425"/>
  <c r="Z29" i="425"/>
  <c r="Y29" i="425"/>
  <c r="X29" i="425"/>
  <c r="V29" i="425"/>
  <c r="U29" i="425"/>
  <c r="T29" i="425"/>
  <c r="O29" i="425"/>
  <c r="B29" i="425"/>
  <c r="A29" i="425"/>
  <c r="AG28" i="425"/>
  <c r="AF28" i="425"/>
  <c r="AE28" i="425"/>
  <c r="AD28" i="425"/>
  <c r="Z28" i="425"/>
  <c r="Y28" i="425"/>
  <c r="X28" i="425"/>
  <c r="V28" i="425"/>
  <c r="U28" i="425"/>
  <c r="T28" i="425"/>
  <c r="O28" i="425"/>
  <c r="B28" i="425"/>
  <c r="A28" i="425"/>
  <c r="AG27" i="425"/>
  <c r="AF27" i="425"/>
  <c r="AE27" i="425"/>
  <c r="AD27" i="425"/>
  <c r="Z27" i="425"/>
  <c r="Y27" i="425"/>
  <c r="X27" i="425"/>
  <c r="V27" i="425"/>
  <c r="U27" i="425"/>
  <c r="T27" i="425"/>
  <c r="O27" i="425"/>
  <c r="B27" i="425"/>
  <c r="A27" i="425"/>
  <c r="AG26" i="425"/>
  <c r="AF26" i="425"/>
  <c r="AE26" i="425"/>
  <c r="AD26" i="425"/>
  <c r="Z26" i="425"/>
  <c r="Y26" i="425"/>
  <c r="X26" i="425"/>
  <c r="V26" i="425"/>
  <c r="U26" i="425"/>
  <c r="T26" i="425"/>
  <c r="O26" i="425"/>
  <c r="B26" i="425"/>
  <c r="A26" i="425"/>
  <c r="AG25" i="425"/>
  <c r="AF25" i="425"/>
  <c r="AE25" i="425"/>
  <c r="AD25" i="425"/>
  <c r="Z25" i="425"/>
  <c r="Y25" i="425"/>
  <c r="X25" i="425"/>
  <c r="V25" i="425"/>
  <c r="U25" i="425"/>
  <c r="T25" i="425"/>
  <c r="O25" i="425"/>
  <c r="B25" i="425"/>
  <c r="A25" i="425"/>
  <c r="AG24" i="425"/>
  <c r="AF24" i="425"/>
  <c r="AE24" i="425"/>
  <c r="AD24" i="425"/>
  <c r="Z24" i="425"/>
  <c r="Y24" i="425"/>
  <c r="X24" i="425"/>
  <c r="V24" i="425"/>
  <c r="U24" i="425"/>
  <c r="T24" i="425"/>
  <c r="O24" i="425"/>
  <c r="B24" i="425"/>
  <c r="A24" i="425"/>
  <c r="B23" i="425"/>
  <c r="A23" i="425"/>
  <c r="B22" i="425"/>
  <c r="AG21" i="425"/>
  <c r="AF21" i="425"/>
  <c r="AE21" i="425"/>
  <c r="AD21" i="425"/>
  <c r="Z21" i="425"/>
  <c r="Y21" i="425"/>
  <c r="X21" i="425"/>
  <c r="V21" i="425"/>
  <c r="U21" i="425"/>
  <c r="T21" i="425"/>
  <c r="O21" i="425"/>
  <c r="B21" i="425"/>
  <c r="A21" i="425"/>
  <c r="AG20" i="425"/>
  <c r="AF20" i="425"/>
  <c r="AE20" i="425"/>
  <c r="AD20" i="425"/>
  <c r="Z20" i="425"/>
  <c r="Y20" i="425"/>
  <c r="X20" i="425"/>
  <c r="V20" i="425"/>
  <c r="U20" i="425"/>
  <c r="T20" i="425"/>
  <c r="O20" i="425"/>
  <c r="B20" i="425"/>
  <c r="A20" i="425"/>
  <c r="AG19" i="425"/>
  <c r="AF19" i="425"/>
  <c r="AE19" i="425"/>
  <c r="AD19" i="425"/>
  <c r="Z19" i="425"/>
  <c r="Y19" i="425"/>
  <c r="X19" i="425"/>
  <c r="V19" i="425"/>
  <c r="U19" i="425"/>
  <c r="T19" i="425"/>
  <c r="O19" i="425"/>
  <c r="B19" i="425"/>
  <c r="A19" i="425"/>
  <c r="AG18" i="425"/>
  <c r="AF18" i="425"/>
  <c r="AE18" i="425"/>
  <c r="AD18" i="425"/>
  <c r="Z18" i="425"/>
  <c r="Y18" i="425"/>
  <c r="X18" i="425"/>
  <c r="V18" i="425"/>
  <c r="U18" i="425"/>
  <c r="T18" i="425"/>
  <c r="O18" i="425"/>
  <c r="B18" i="425"/>
  <c r="A18" i="425"/>
  <c r="AG17" i="425"/>
  <c r="AF17" i="425"/>
  <c r="AE17" i="425"/>
  <c r="AD17" i="425"/>
  <c r="Z17" i="425"/>
  <c r="Y17" i="425"/>
  <c r="X17" i="425"/>
  <c r="V17" i="425"/>
  <c r="U17" i="425"/>
  <c r="T17" i="425"/>
  <c r="O17" i="425"/>
  <c r="B17" i="425"/>
  <c r="A17" i="425"/>
  <c r="AG16" i="425"/>
  <c r="AF16" i="425"/>
  <c r="AE16" i="425"/>
  <c r="AD16" i="425"/>
  <c r="Z16" i="425"/>
  <c r="Y16" i="425"/>
  <c r="X16" i="425"/>
  <c r="V16" i="425"/>
  <c r="U16" i="425"/>
  <c r="T16" i="425"/>
  <c r="O16" i="425"/>
  <c r="B16" i="425"/>
  <c r="A16" i="425"/>
  <c r="AG15" i="425"/>
  <c r="AF15" i="425"/>
  <c r="AE15" i="425"/>
  <c r="AD15" i="425"/>
  <c r="Z15" i="425"/>
  <c r="Y15" i="425"/>
  <c r="X15" i="425"/>
  <c r="V15" i="425"/>
  <c r="U15" i="425"/>
  <c r="T15" i="425"/>
  <c r="O15" i="425"/>
  <c r="B15" i="425"/>
  <c r="A15" i="425"/>
  <c r="AG14" i="425"/>
  <c r="AF14" i="425"/>
  <c r="AE14" i="425"/>
  <c r="AD14" i="425"/>
  <c r="Z14" i="425"/>
  <c r="Y14" i="425"/>
  <c r="X14" i="425"/>
  <c r="V14" i="425"/>
  <c r="U14" i="425"/>
  <c r="T14" i="425"/>
  <c r="O14" i="425"/>
  <c r="B14" i="425"/>
  <c r="A14" i="425"/>
  <c r="AG13" i="425"/>
  <c r="AF13" i="425"/>
  <c r="AE13" i="425"/>
  <c r="AD13" i="425"/>
  <c r="Z13" i="425"/>
  <c r="Y13" i="425"/>
  <c r="X13" i="425"/>
  <c r="V13" i="425"/>
  <c r="U13" i="425"/>
  <c r="T13" i="425"/>
  <c r="O13" i="425"/>
  <c r="B13" i="425"/>
  <c r="A13" i="425"/>
  <c r="AG12" i="425"/>
  <c r="AF12" i="425"/>
  <c r="AE12" i="425"/>
  <c r="AD12" i="425"/>
  <c r="Z12" i="425"/>
  <c r="Y12" i="425"/>
  <c r="X12" i="425"/>
  <c r="V12" i="425"/>
  <c r="U12" i="425"/>
  <c r="T12" i="425"/>
  <c r="O12" i="425"/>
  <c r="B12" i="425"/>
  <c r="A12" i="425"/>
  <c r="AG11" i="425"/>
  <c r="AF11" i="425"/>
  <c r="AE11" i="425"/>
  <c r="AD11" i="425"/>
  <c r="Z11" i="425"/>
  <c r="Y11" i="425"/>
  <c r="X11" i="425"/>
  <c r="V11" i="425"/>
  <c r="U11" i="425"/>
  <c r="T11" i="425"/>
  <c r="O11" i="425"/>
  <c r="B11" i="425"/>
  <c r="A11" i="425"/>
  <c r="AG10" i="425"/>
  <c r="AF10" i="425"/>
  <c r="AE10" i="425"/>
  <c r="AD10" i="425"/>
  <c r="Z10" i="425"/>
  <c r="Y10" i="425"/>
  <c r="X10" i="425"/>
  <c r="V10" i="425"/>
  <c r="U10" i="425"/>
  <c r="T10" i="425"/>
  <c r="O10" i="425"/>
  <c r="B10" i="425"/>
  <c r="A10" i="425"/>
  <c r="AG9" i="425"/>
  <c r="AF9" i="425"/>
  <c r="AE9" i="425"/>
  <c r="AD9" i="425"/>
  <c r="Z9" i="425"/>
  <c r="Y9" i="425"/>
  <c r="X9" i="425"/>
  <c r="V9" i="425"/>
  <c r="U9" i="425"/>
  <c r="T9" i="425"/>
  <c r="O9" i="425"/>
  <c r="B9" i="425"/>
  <c r="A9" i="425"/>
  <c r="AG8" i="425"/>
  <c r="AF8" i="425"/>
  <c r="AE8" i="425"/>
  <c r="AD8" i="425"/>
  <c r="Z8" i="425"/>
  <c r="Y8" i="425"/>
  <c r="X8" i="425"/>
  <c r="X7" i="425" s="1"/>
  <c r="V8" i="425"/>
  <c r="V7" i="425" s="1"/>
  <c r="U8" i="425"/>
  <c r="T8" i="425"/>
  <c r="O8" i="425"/>
  <c r="O7" i="425" s="1"/>
  <c r="B8" i="425"/>
  <c r="A8" i="425"/>
  <c r="AG7" i="425"/>
  <c r="AF7" i="425"/>
  <c r="AE7" i="425"/>
  <c r="AD7" i="425"/>
  <c r="Z7" i="425"/>
  <c r="Y7" i="425"/>
  <c r="U7" i="425"/>
  <c r="T7" i="425"/>
  <c r="B7" i="425"/>
  <c r="AG6" i="425"/>
  <c r="AF6" i="425"/>
  <c r="AE6" i="425"/>
  <c r="AD6" i="425"/>
  <c r="Z6" i="425"/>
  <c r="Y6" i="425"/>
  <c r="X6" i="425"/>
  <c r="V6" i="425"/>
  <c r="U6" i="425"/>
  <c r="T6" i="425"/>
  <c r="O6" i="425"/>
  <c r="B6" i="425"/>
  <c r="A6" i="425"/>
  <c r="AG5" i="425"/>
  <c r="AF5" i="425"/>
  <c r="AE5" i="425"/>
  <c r="AD5" i="425"/>
  <c r="Z5" i="425"/>
  <c r="Y5" i="425"/>
  <c r="X5" i="425"/>
  <c r="V5" i="425"/>
  <c r="U5" i="425"/>
  <c r="T5" i="425"/>
  <c r="O5" i="425"/>
  <c r="B5" i="425"/>
  <c r="A5" i="425"/>
  <c r="AG4" i="425"/>
  <c r="AF4" i="425"/>
  <c r="AE4" i="425"/>
  <c r="AD4" i="425"/>
  <c r="Z4" i="425"/>
  <c r="Y4" i="425"/>
  <c r="X4" i="425"/>
  <c r="V4" i="425"/>
  <c r="U4" i="425"/>
  <c r="U3" i="425" s="1"/>
  <c r="T4" i="425"/>
  <c r="T3" i="425" s="1"/>
  <c r="O4" i="425"/>
  <c r="B4" i="425"/>
  <c r="A4" i="425"/>
  <c r="AG3" i="425"/>
  <c r="AF3" i="425"/>
  <c r="AE3" i="425"/>
  <c r="AD3" i="425"/>
  <c r="Z3" i="425"/>
  <c r="Y3" i="425"/>
  <c r="X3" i="425"/>
  <c r="V3" i="425"/>
  <c r="O3" i="425"/>
  <c r="B3" i="425"/>
  <c r="AG2" i="425"/>
  <c r="AF2" i="425"/>
  <c r="AE2" i="425"/>
  <c r="AD2" i="425"/>
  <c r="AC2" i="425"/>
  <c r="AB2" i="425"/>
  <c r="AA2" i="425"/>
  <c r="Z2" i="425"/>
  <c r="Y2" i="425"/>
  <c r="X2" i="425"/>
  <c r="W2" i="425"/>
  <c r="V2" i="425"/>
  <c r="U2" i="425"/>
  <c r="T2" i="425"/>
  <c r="S2" i="425"/>
  <c r="R2" i="425"/>
  <c r="Q2" i="425"/>
  <c r="P2" i="425"/>
  <c r="O2" i="425"/>
  <c r="N2" i="425"/>
  <c r="M2" i="425"/>
  <c r="L2" i="425"/>
  <c r="K2" i="425"/>
  <c r="J2" i="425"/>
  <c r="I2" i="425"/>
  <c r="H2" i="425"/>
  <c r="G2" i="425"/>
  <c r="F2" i="425"/>
  <c r="E2" i="425"/>
  <c r="Q727" i="423"/>
  <c r="G51" i="423"/>
  <c r="C51" i="423"/>
  <c r="B51" i="423"/>
  <c r="G50" i="423"/>
  <c r="C50" i="423"/>
  <c r="B50" i="423"/>
  <c r="G49" i="423"/>
  <c r="F49" i="423"/>
  <c r="E49" i="423"/>
  <c r="C49" i="423"/>
  <c r="L48" i="423"/>
  <c r="I48" i="423"/>
  <c r="H48" i="423"/>
  <c r="E48" i="423"/>
  <c r="J47" i="423"/>
  <c r="K47" i="423" s="1"/>
  <c r="C47" i="423"/>
  <c r="F47" i="423" s="1"/>
  <c r="G47" i="423" s="1"/>
  <c r="B47" i="423"/>
  <c r="J46" i="423"/>
  <c r="J45" i="423" s="1"/>
  <c r="G46" i="423"/>
  <c r="F46" i="423"/>
  <c r="C46" i="423"/>
  <c r="B46" i="423"/>
  <c r="I45" i="423"/>
  <c r="G45" i="423"/>
  <c r="F45" i="423"/>
  <c r="E45" i="423"/>
  <c r="C45" i="423"/>
  <c r="BA44" i="423"/>
  <c r="AZ44" i="423"/>
  <c r="AT44" i="423"/>
  <c r="AP44" i="423"/>
  <c r="AO44" i="423"/>
  <c r="AN44" i="423"/>
  <c r="AS44" i="423" s="1"/>
  <c r="AM44" i="423"/>
  <c r="AI44" i="423"/>
  <c r="AF44" i="423"/>
  <c r="AE44" i="423"/>
  <c r="AB44" i="423"/>
  <c r="AA44" i="423"/>
  <c r="Z44" i="423"/>
  <c r="AH44" i="423" s="1"/>
  <c r="Y44" i="423"/>
  <c r="J44" i="423"/>
  <c r="K44" i="423" s="1"/>
  <c r="M44" i="423" s="1"/>
  <c r="O44" i="423" s="1"/>
  <c r="P44" i="423" s="1"/>
  <c r="G44" i="423"/>
  <c r="F44" i="423"/>
  <c r="C44" i="423"/>
  <c r="B44" i="423"/>
  <c r="BA43" i="423"/>
  <c r="AZ43" i="423"/>
  <c r="AW43" i="423"/>
  <c r="AV43" i="423"/>
  <c r="AU43" i="423"/>
  <c r="AT43" i="423"/>
  <c r="AS43" i="423"/>
  <c r="AR43" i="423"/>
  <c r="AQ43" i="423"/>
  <c r="AP43" i="423"/>
  <c r="AO43" i="423"/>
  <c r="AN43" i="423"/>
  <c r="AM43" i="423"/>
  <c r="AJ43" i="423"/>
  <c r="AI43" i="423"/>
  <c r="AH43" i="423"/>
  <c r="AG43" i="423"/>
  <c r="AF43" i="423"/>
  <c r="AE43" i="423"/>
  <c r="AD43" i="423"/>
  <c r="AC43" i="423"/>
  <c r="AB43" i="423"/>
  <c r="AA43" i="423"/>
  <c r="Z43" i="423"/>
  <c r="Y43" i="423"/>
  <c r="J43" i="423"/>
  <c r="K43" i="423" s="1"/>
  <c r="M43" i="423" s="1"/>
  <c r="O43" i="423" s="1"/>
  <c r="P43" i="423" s="1"/>
  <c r="G43" i="423"/>
  <c r="F43" i="423"/>
  <c r="C43" i="423"/>
  <c r="B43" i="423"/>
  <c r="BA42" i="423"/>
  <c r="AW42" i="423"/>
  <c r="AV42" i="423"/>
  <c r="AU42" i="423"/>
  <c r="AT42" i="423"/>
  <c r="AS42" i="423"/>
  <c r="AR42" i="423"/>
  <c r="AQ42" i="423"/>
  <c r="AP42" i="423"/>
  <c r="AO42" i="423"/>
  <c r="AN42" i="423"/>
  <c r="AJ42" i="423"/>
  <c r="AI42" i="423"/>
  <c r="AH42" i="423"/>
  <c r="AG42" i="423"/>
  <c r="AF42" i="423"/>
  <c r="AE42" i="423"/>
  <c r="AD42" i="423"/>
  <c r="AC42" i="423"/>
  <c r="AB42" i="423"/>
  <c r="AA42" i="423"/>
  <c r="Z42" i="423"/>
  <c r="J42" i="423"/>
  <c r="G42" i="423"/>
  <c r="F42" i="423"/>
  <c r="C42" i="423"/>
  <c r="B42" i="423"/>
  <c r="BA41" i="423"/>
  <c r="AZ41" i="423"/>
  <c r="AW41" i="423"/>
  <c r="AV41" i="423"/>
  <c r="AU41" i="423"/>
  <c r="AT41" i="423"/>
  <c r="AS41" i="423"/>
  <c r="AR41" i="423"/>
  <c r="AQ41" i="423"/>
  <c r="AP41" i="423"/>
  <c r="AO41" i="423"/>
  <c r="AN41" i="423"/>
  <c r="AM41" i="423"/>
  <c r="AJ41" i="423"/>
  <c r="AI41" i="423"/>
  <c r="AH41" i="423"/>
  <c r="AG41" i="423"/>
  <c r="AF41" i="423"/>
  <c r="AE41" i="423"/>
  <c r="AD41" i="423"/>
  <c r="AC41" i="423"/>
  <c r="AB41" i="423"/>
  <c r="AA41" i="423"/>
  <c r="Z41" i="423"/>
  <c r="Y41" i="423"/>
  <c r="J41" i="423"/>
  <c r="K41" i="423" s="1"/>
  <c r="M41" i="423" s="1"/>
  <c r="O41" i="423" s="1"/>
  <c r="P41" i="423" s="1"/>
  <c r="G41" i="423"/>
  <c r="F41" i="423"/>
  <c r="C41" i="423"/>
  <c r="B41" i="423"/>
  <c r="BA40" i="423"/>
  <c r="AZ40" i="423"/>
  <c r="AW40" i="423"/>
  <c r="AV40" i="423"/>
  <c r="AU40" i="423"/>
  <c r="AT40" i="423"/>
  <c r="AS40" i="423"/>
  <c r="AR40" i="423"/>
  <c r="AQ40" i="423"/>
  <c r="AP40" i="423"/>
  <c r="AO40" i="423"/>
  <c r="AN40" i="423"/>
  <c r="AM40" i="423"/>
  <c r="AJ40" i="423"/>
  <c r="AI40" i="423"/>
  <c r="AH40" i="423"/>
  <c r="AG40" i="423"/>
  <c r="AF40" i="423"/>
  <c r="AE40" i="423"/>
  <c r="AD40" i="423"/>
  <c r="AC40" i="423"/>
  <c r="AB40" i="423"/>
  <c r="AA40" i="423"/>
  <c r="Z40" i="423"/>
  <c r="Y40" i="423"/>
  <c r="I40" i="423"/>
  <c r="G40" i="423"/>
  <c r="F40" i="423"/>
  <c r="E40" i="423"/>
  <c r="C40" i="423"/>
  <c r="BA39" i="423"/>
  <c r="AZ39" i="423"/>
  <c r="AW39" i="423"/>
  <c r="AV39" i="423"/>
  <c r="AU39" i="423"/>
  <c r="AT39" i="423"/>
  <c r="AS39" i="423"/>
  <c r="AR39" i="423"/>
  <c r="AQ39" i="423"/>
  <c r="AP39" i="423"/>
  <c r="AO39" i="423"/>
  <c r="AN39" i="423"/>
  <c r="AM39" i="423"/>
  <c r="AJ39" i="423"/>
  <c r="AI39" i="423"/>
  <c r="AH39" i="423"/>
  <c r="AG39" i="423"/>
  <c r="AF39" i="423"/>
  <c r="AE39" i="423"/>
  <c r="AD39" i="423"/>
  <c r="AC39" i="423"/>
  <c r="AB39" i="423"/>
  <c r="AA39" i="423"/>
  <c r="Z39" i="423"/>
  <c r="Y39" i="423"/>
  <c r="J39" i="423"/>
  <c r="J38" i="423" s="1"/>
  <c r="G39" i="423"/>
  <c r="F39" i="423"/>
  <c r="C39" i="423"/>
  <c r="B39" i="423"/>
  <c r="BA38" i="423"/>
  <c r="AZ38" i="423"/>
  <c r="AW38" i="423"/>
  <c r="AV38" i="423"/>
  <c r="AU38" i="423"/>
  <c r="AT38" i="423"/>
  <c r="AS38" i="423"/>
  <c r="AR38" i="423"/>
  <c r="AQ38" i="423"/>
  <c r="AP38" i="423"/>
  <c r="AO38" i="423"/>
  <c r="AN38" i="423"/>
  <c r="AM38" i="423"/>
  <c r="AJ38" i="423"/>
  <c r="AI38" i="423"/>
  <c r="AH38" i="423"/>
  <c r="AG38" i="423"/>
  <c r="AF38" i="423"/>
  <c r="AE38" i="423"/>
  <c r="AD38" i="423"/>
  <c r="AC38" i="423"/>
  <c r="AB38" i="423"/>
  <c r="AA38" i="423"/>
  <c r="Z38" i="423"/>
  <c r="Y38" i="423"/>
  <c r="I38" i="423"/>
  <c r="G38" i="423"/>
  <c r="F38" i="423"/>
  <c r="E38" i="423"/>
  <c r="C38" i="423"/>
  <c r="BA37" i="423"/>
  <c r="AW37" i="423"/>
  <c r="AV37" i="423"/>
  <c r="AU37" i="423"/>
  <c r="AT37" i="423"/>
  <c r="AS37" i="423"/>
  <c r="AR37" i="423"/>
  <c r="AQ37" i="423"/>
  <c r="AP37" i="423"/>
  <c r="AO37" i="423"/>
  <c r="AN37" i="423"/>
  <c r="AJ37" i="423"/>
  <c r="AI37" i="423"/>
  <c r="AH37" i="423"/>
  <c r="AG37" i="423"/>
  <c r="AF37" i="423"/>
  <c r="AE37" i="423"/>
  <c r="AD37" i="423"/>
  <c r="AC37" i="423"/>
  <c r="AB37" i="423"/>
  <c r="AA37" i="423"/>
  <c r="Z37" i="423"/>
  <c r="J37" i="423"/>
  <c r="K37" i="423" s="1"/>
  <c r="M37" i="423" s="1"/>
  <c r="O37" i="423" s="1"/>
  <c r="P37" i="423" s="1"/>
  <c r="G37" i="423"/>
  <c r="F37" i="423"/>
  <c r="C37" i="423"/>
  <c r="B37" i="423"/>
  <c r="BA36" i="423"/>
  <c r="AZ36" i="423"/>
  <c r="AW36" i="423"/>
  <c r="AV36" i="423"/>
  <c r="AU36" i="423"/>
  <c r="AT36" i="423"/>
  <c r="AS36" i="423"/>
  <c r="AR36" i="423"/>
  <c r="AQ36" i="423"/>
  <c r="AP36" i="423"/>
  <c r="AO36" i="423"/>
  <c r="AN36" i="423"/>
  <c r="AM36" i="423"/>
  <c r="AJ36" i="423"/>
  <c r="AI36" i="423"/>
  <c r="AH36" i="423"/>
  <c r="AG36" i="423"/>
  <c r="AF36" i="423"/>
  <c r="AE36" i="423"/>
  <c r="AD36" i="423"/>
  <c r="AC36" i="423"/>
  <c r="AB36" i="423"/>
  <c r="AA36" i="423"/>
  <c r="Z36" i="423"/>
  <c r="Y36" i="423"/>
  <c r="J36" i="423"/>
  <c r="K36" i="423" s="1"/>
  <c r="M36" i="423" s="1"/>
  <c r="G36" i="423"/>
  <c r="F36" i="423"/>
  <c r="C36" i="423"/>
  <c r="B36" i="423"/>
  <c r="BA35" i="423"/>
  <c r="AW35" i="423"/>
  <c r="AV35" i="423"/>
  <c r="AU35" i="423"/>
  <c r="AT35" i="423"/>
  <c r="AS35" i="423"/>
  <c r="AR35" i="423"/>
  <c r="AQ35" i="423"/>
  <c r="AP35" i="423"/>
  <c r="AO35" i="423"/>
  <c r="AN35" i="423"/>
  <c r="AJ35" i="423"/>
  <c r="AI35" i="423"/>
  <c r="AH35" i="423"/>
  <c r="AG35" i="423"/>
  <c r="AF35" i="423"/>
  <c r="AE35" i="423"/>
  <c r="AD35" i="423"/>
  <c r="AC35" i="423"/>
  <c r="AB35" i="423"/>
  <c r="AA35" i="423"/>
  <c r="Z35" i="423"/>
  <c r="I35" i="423"/>
  <c r="G35" i="423"/>
  <c r="F35" i="423"/>
  <c r="E35" i="423"/>
  <c r="C35" i="423"/>
  <c r="BA34" i="423"/>
  <c r="AZ34" i="423"/>
  <c r="AW34" i="423"/>
  <c r="AV34" i="423"/>
  <c r="AU34" i="423"/>
  <c r="AT34" i="423"/>
  <c r="AS34" i="423"/>
  <c r="AR34" i="423"/>
  <c r="AQ34" i="423"/>
  <c r="AP34" i="423"/>
  <c r="AO34" i="423"/>
  <c r="AN34" i="423"/>
  <c r="AM34" i="423"/>
  <c r="AJ34" i="423"/>
  <c r="AI34" i="423"/>
  <c r="AH34" i="423"/>
  <c r="AG34" i="423"/>
  <c r="AF34" i="423"/>
  <c r="AE34" i="423"/>
  <c r="AD34" i="423"/>
  <c r="AC34" i="423"/>
  <c r="AB34" i="423"/>
  <c r="AA34" i="423"/>
  <c r="Z34" i="423"/>
  <c r="Y34" i="423"/>
  <c r="J34" i="423"/>
  <c r="K34" i="423" s="1"/>
  <c r="M34" i="423" s="1"/>
  <c r="O34" i="423" s="1"/>
  <c r="P34" i="423" s="1"/>
  <c r="G34" i="423"/>
  <c r="F34" i="423"/>
  <c r="C34" i="423"/>
  <c r="B34" i="423"/>
  <c r="BA33" i="423"/>
  <c r="AZ33" i="423"/>
  <c r="AW33" i="423"/>
  <c r="AV33" i="423"/>
  <c r="AU33" i="423"/>
  <c r="AT33" i="423"/>
  <c r="AS33" i="423"/>
  <c r="AR33" i="423"/>
  <c r="AQ33" i="423"/>
  <c r="AP33" i="423"/>
  <c r="AO33" i="423"/>
  <c r="AN33" i="423"/>
  <c r="AM33" i="423"/>
  <c r="AJ33" i="423"/>
  <c r="AI33" i="423"/>
  <c r="AH33" i="423"/>
  <c r="AG33" i="423"/>
  <c r="AF33" i="423"/>
  <c r="AE33" i="423"/>
  <c r="AD33" i="423"/>
  <c r="AC33" i="423"/>
  <c r="AB33" i="423"/>
  <c r="AA33" i="423"/>
  <c r="Z33" i="423"/>
  <c r="Y33" i="423"/>
  <c r="J33" i="423"/>
  <c r="K33" i="423" s="1"/>
  <c r="M33" i="423" s="1"/>
  <c r="O33" i="423" s="1"/>
  <c r="P33" i="423" s="1"/>
  <c r="G33" i="423"/>
  <c r="F33" i="423"/>
  <c r="C33" i="423"/>
  <c r="B33" i="423"/>
  <c r="BA32" i="423"/>
  <c r="AW32" i="423"/>
  <c r="AV32" i="423"/>
  <c r="AU32" i="423"/>
  <c r="AT32" i="423"/>
  <c r="AS32" i="423"/>
  <c r="AR32" i="423"/>
  <c r="AQ32" i="423"/>
  <c r="AP32" i="423"/>
  <c r="AO32" i="423"/>
  <c r="AN32" i="423"/>
  <c r="AJ32" i="423"/>
  <c r="AI32" i="423"/>
  <c r="AH32" i="423"/>
  <c r="AG32" i="423"/>
  <c r="AF32" i="423"/>
  <c r="AE32" i="423"/>
  <c r="AD32" i="423"/>
  <c r="AC32" i="423"/>
  <c r="AB32" i="423"/>
  <c r="AA32" i="423"/>
  <c r="Z32" i="423"/>
  <c r="J32" i="423"/>
  <c r="K32" i="423" s="1"/>
  <c r="M32" i="423" s="1"/>
  <c r="O32" i="423" s="1"/>
  <c r="P32" i="423" s="1"/>
  <c r="G32" i="423"/>
  <c r="F32" i="423"/>
  <c r="C32" i="423"/>
  <c r="B32" i="423"/>
  <c r="BA31" i="423"/>
  <c r="AZ31" i="423"/>
  <c r="AW31" i="423"/>
  <c r="AV31" i="423"/>
  <c r="AU31" i="423"/>
  <c r="AT31" i="423"/>
  <c r="AS31" i="423"/>
  <c r="AR31" i="423"/>
  <c r="AQ31" i="423"/>
  <c r="AP31" i="423"/>
  <c r="AO31" i="423"/>
  <c r="AN31" i="423"/>
  <c r="AM31" i="423"/>
  <c r="AJ31" i="423"/>
  <c r="AI31" i="423"/>
  <c r="AH31" i="423"/>
  <c r="AG31" i="423"/>
  <c r="AF31" i="423"/>
  <c r="AE31" i="423"/>
  <c r="AD31" i="423"/>
  <c r="AC31" i="423"/>
  <c r="AB31" i="423"/>
  <c r="AA31" i="423"/>
  <c r="Z31" i="423"/>
  <c r="Y31" i="423"/>
  <c r="J31" i="423"/>
  <c r="K31" i="423" s="1"/>
  <c r="M31" i="423" s="1"/>
  <c r="O31" i="423" s="1"/>
  <c r="P31" i="423" s="1"/>
  <c r="G31" i="423"/>
  <c r="F31" i="423"/>
  <c r="C31" i="423"/>
  <c r="B31" i="423"/>
  <c r="BA30" i="423"/>
  <c r="AZ30" i="423"/>
  <c r="AW30" i="423"/>
  <c r="AV30" i="423"/>
  <c r="AU30" i="423"/>
  <c r="AT30" i="423"/>
  <c r="AS30" i="423"/>
  <c r="AR30" i="423"/>
  <c r="AQ30" i="423"/>
  <c r="AP30" i="423"/>
  <c r="AO30" i="423"/>
  <c r="AN30" i="423"/>
  <c r="AM30" i="423"/>
  <c r="AJ30" i="423"/>
  <c r="AI30" i="423"/>
  <c r="AH30" i="423"/>
  <c r="AG30" i="423"/>
  <c r="AF30" i="423"/>
  <c r="AE30" i="423"/>
  <c r="AD30" i="423"/>
  <c r="AC30" i="423"/>
  <c r="AB30" i="423"/>
  <c r="AA30" i="423"/>
  <c r="Z30" i="423"/>
  <c r="Y30" i="423"/>
  <c r="J30" i="423"/>
  <c r="K30" i="423" s="1"/>
  <c r="M30" i="423" s="1"/>
  <c r="O30" i="423" s="1"/>
  <c r="P30" i="423" s="1"/>
  <c r="G30" i="423"/>
  <c r="F30" i="423"/>
  <c r="C30" i="423"/>
  <c r="B30" i="423"/>
  <c r="BA29" i="423"/>
  <c r="AZ29" i="423"/>
  <c r="AW29" i="423"/>
  <c r="AV29" i="423"/>
  <c r="AU29" i="423"/>
  <c r="AT29" i="423"/>
  <c r="AS29" i="423"/>
  <c r="AR29" i="423"/>
  <c r="AQ29" i="423"/>
  <c r="AP29" i="423"/>
  <c r="AO29" i="423"/>
  <c r="AN29" i="423"/>
  <c r="AM29" i="423"/>
  <c r="AJ29" i="423"/>
  <c r="AI29" i="423"/>
  <c r="AH29" i="423"/>
  <c r="AG29" i="423"/>
  <c r="AF29" i="423"/>
  <c r="AE29" i="423"/>
  <c r="AD29" i="423"/>
  <c r="AC29" i="423"/>
  <c r="AB29" i="423"/>
  <c r="AA29" i="423"/>
  <c r="Z29" i="423"/>
  <c r="Y29" i="423"/>
  <c r="J29" i="423"/>
  <c r="K29" i="423" s="1"/>
  <c r="M29" i="423" s="1"/>
  <c r="O29" i="423" s="1"/>
  <c r="P29" i="423" s="1"/>
  <c r="G29" i="423"/>
  <c r="F29" i="423"/>
  <c r="C29" i="423"/>
  <c r="B29" i="423"/>
  <c r="BA28" i="423"/>
  <c r="AZ28" i="423"/>
  <c r="AW28" i="423"/>
  <c r="AV28" i="423"/>
  <c r="AU28" i="423"/>
  <c r="AT28" i="423"/>
  <c r="AS28" i="423"/>
  <c r="AR28" i="423"/>
  <c r="AQ28" i="423"/>
  <c r="AP28" i="423"/>
  <c r="AO28" i="423"/>
  <c r="AN28" i="423"/>
  <c r="AM28" i="423"/>
  <c r="AJ28" i="423"/>
  <c r="AI28" i="423"/>
  <c r="AH28" i="423"/>
  <c r="AG28" i="423"/>
  <c r="AF28" i="423"/>
  <c r="AE28" i="423"/>
  <c r="AD28" i="423"/>
  <c r="AC28" i="423"/>
  <c r="AB28" i="423"/>
  <c r="AA28" i="423"/>
  <c r="Z28" i="423"/>
  <c r="Y28" i="423"/>
  <c r="J28" i="423"/>
  <c r="K28" i="423" s="1"/>
  <c r="M28" i="423" s="1"/>
  <c r="O28" i="423" s="1"/>
  <c r="P28" i="423" s="1"/>
  <c r="G28" i="423"/>
  <c r="F28" i="423"/>
  <c r="C28" i="423"/>
  <c r="B28" i="423"/>
  <c r="BA27" i="423"/>
  <c r="AZ27" i="423"/>
  <c r="AW27" i="423"/>
  <c r="AV27" i="423"/>
  <c r="AU27" i="423"/>
  <c r="AT27" i="423"/>
  <c r="AS27" i="423"/>
  <c r="AR27" i="423"/>
  <c r="AQ27" i="423"/>
  <c r="AP27" i="423"/>
  <c r="AO27" i="423"/>
  <c r="AN27" i="423"/>
  <c r="AM27" i="423"/>
  <c r="AJ27" i="423"/>
  <c r="AI27" i="423"/>
  <c r="AH27" i="423"/>
  <c r="AG27" i="423"/>
  <c r="AF27" i="423"/>
  <c r="AE27" i="423"/>
  <c r="AD27" i="423"/>
  <c r="AC27" i="423"/>
  <c r="AB27" i="423"/>
  <c r="AA27" i="423"/>
  <c r="Z27" i="423"/>
  <c r="Y27" i="423"/>
  <c r="G27" i="423"/>
  <c r="G26" i="423" s="1"/>
  <c r="F27" i="423"/>
  <c r="F26" i="423" s="1"/>
  <c r="C27" i="423"/>
  <c r="J27" i="423" s="1"/>
  <c r="K27" i="423" s="1"/>
  <c r="B27" i="423"/>
  <c r="BA26" i="423"/>
  <c r="AZ26" i="423"/>
  <c r="AW26" i="423"/>
  <c r="AV26" i="423"/>
  <c r="AU26" i="423"/>
  <c r="AT26" i="423"/>
  <c r="AS26" i="423"/>
  <c r="AR26" i="423"/>
  <c r="AQ26" i="423"/>
  <c r="AP26" i="423"/>
  <c r="AO26" i="423"/>
  <c r="AN26" i="423"/>
  <c r="AM26" i="423"/>
  <c r="AJ26" i="423"/>
  <c r="AI26" i="423"/>
  <c r="AH26" i="423"/>
  <c r="AG26" i="423"/>
  <c r="AF26" i="423"/>
  <c r="AE26" i="423"/>
  <c r="AD26" i="423"/>
  <c r="AC26" i="423"/>
  <c r="AB26" i="423"/>
  <c r="AA26" i="423"/>
  <c r="Z26" i="423"/>
  <c r="Y26" i="423"/>
  <c r="I26" i="423"/>
  <c r="E26" i="423"/>
  <c r="C26" i="423"/>
  <c r="BA25" i="423"/>
  <c r="AZ25" i="423"/>
  <c r="AW25" i="423"/>
  <c r="AV25" i="423"/>
  <c r="AU25" i="423"/>
  <c r="AT25" i="423"/>
  <c r="AS25" i="423"/>
  <c r="AR25" i="423"/>
  <c r="AQ25" i="423"/>
  <c r="AP25" i="423"/>
  <c r="AO25" i="423"/>
  <c r="AN25" i="423"/>
  <c r="AM25" i="423"/>
  <c r="AJ25" i="423"/>
  <c r="AI25" i="423"/>
  <c r="AH25" i="423"/>
  <c r="AG25" i="423"/>
  <c r="AF25" i="423"/>
  <c r="AE25" i="423"/>
  <c r="AD25" i="423"/>
  <c r="AC25" i="423"/>
  <c r="AB25" i="423"/>
  <c r="AA25" i="423"/>
  <c r="Z25" i="423"/>
  <c r="Y25" i="423"/>
  <c r="S25" i="423"/>
  <c r="J25" i="423"/>
  <c r="K25" i="423" s="1"/>
  <c r="M25" i="423" s="1"/>
  <c r="O25" i="423" s="1"/>
  <c r="P25" i="423" s="1"/>
  <c r="G25" i="423"/>
  <c r="F25" i="423"/>
  <c r="C25" i="423"/>
  <c r="B25" i="423"/>
  <c r="BA24" i="423"/>
  <c r="AZ24" i="423"/>
  <c r="AV24" i="423"/>
  <c r="AV23" i="423" s="1"/>
  <c r="AR24" i="423"/>
  <c r="AR23" i="423" s="1"/>
  <c r="AN24" i="423"/>
  <c r="AM24" i="423"/>
  <c r="AH24" i="423"/>
  <c r="AH23" i="423" s="1"/>
  <c r="AD24" i="423"/>
  <c r="AD23" i="423" s="1"/>
  <c r="Z24" i="423"/>
  <c r="Y24" i="423"/>
  <c r="S24" i="423"/>
  <c r="R24" i="423"/>
  <c r="J24" i="423"/>
  <c r="K24" i="423" s="1"/>
  <c r="M24" i="423" s="1"/>
  <c r="O24" i="423" s="1"/>
  <c r="P24" i="423" s="1"/>
  <c r="G24" i="423"/>
  <c r="F24" i="423"/>
  <c r="C24" i="423"/>
  <c r="B24" i="423"/>
  <c r="BA23" i="423"/>
  <c r="AN23" i="423"/>
  <c r="Z23" i="423"/>
  <c r="S23" i="423"/>
  <c r="R23" i="423"/>
  <c r="J23" i="423"/>
  <c r="K23" i="423" s="1"/>
  <c r="M23" i="423" s="1"/>
  <c r="O23" i="423" s="1"/>
  <c r="P23" i="423" s="1"/>
  <c r="G23" i="423"/>
  <c r="F23" i="423"/>
  <c r="C23" i="423"/>
  <c r="B23" i="423"/>
  <c r="BA22" i="423"/>
  <c r="AZ22" i="423"/>
  <c r="AW22" i="423"/>
  <c r="AV22" i="423"/>
  <c r="AU22" i="423"/>
  <c r="AT22" i="423"/>
  <c r="AS22" i="423"/>
  <c r="AR22" i="423"/>
  <c r="AQ22" i="423"/>
  <c r="AP22" i="423"/>
  <c r="AO22" i="423"/>
  <c r="AN22" i="423"/>
  <c r="AM22" i="423"/>
  <c r="AJ22" i="423"/>
  <c r="AI22" i="423"/>
  <c r="AH22" i="423"/>
  <c r="AG22" i="423"/>
  <c r="AF22" i="423"/>
  <c r="AE22" i="423"/>
  <c r="AD22" i="423"/>
  <c r="AC22" i="423"/>
  <c r="AB22" i="423"/>
  <c r="AA22" i="423"/>
  <c r="Z22" i="423"/>
  <c r="Y22" i="423"/>
  <c r="S22" i="423"/>
  <c r="R22" i="423"/>
  <c r="J22" i="423"/>
  <c r="K22" i="423" s="1"/>
  <c r="M22" i="423" s="1"/>
  <c r="O22" i="423" s="1"/>
  <c r="P22" i="423" s="1"/>
  <c r="G22" i="423"/>
  <c r="F22" i="423"/>
  <c r="C22" i="423"/>
  <c r="B22" i="423"/>
  <c r="BA21" i="423"/>
  <c r="AZ21" i="423"/>
  <c r="AW21" i="423"/>
  <c r="AV21" i="423"/>
  <c r="AU21" i="423"/>
  <c r="AT21" i="423"/>
  <c r="AS21" i="423"/>
  <c r="AR21" i="423"/>
  <c r="AQ21" i="423"/>
  <c r="AP21" i="423"/>
  <c r="AO21" i="423"/>
  <c r="AN21" i="423"/>
  <c r="AM21" i="423"/>
  <c r="AJ21" i="423"/>
  <c r="AI21" i="423"/>
  <c r="AH21" i="423"/>
  <c r="AG21" i="423"/>
  <c r="AF21" i="423"/>
  <c r="AE21" i="423"/>
  <c r="AD21" i="423"/>
  <c r="AC21" i="423"/>
  <c r="AB21" i="423"/>
  <c r="AA21" i="423"/>
  <c r="Z21" i="423"/>
  <c r="Y21" i="423"/>
  <c r="S21" i="423"/>
  <c r="R21" i="423"/>
  <c r="J21" i="423"/>
  <c r="K21" i="423" s="1"/>
  <c r="M21" i="423" s="1"/>
  <c r="O21" i="423" s="1"/>
  <c r="P21" i="423" s="1"/>
  <c r="G21" i="423"/>
  <c r="F21" i="423"/>
  <c r="C21" i="423"/>
  <c r="B21" i="423"/>
  <c r="BA20" i="423"/>
  <c r="AZ20" i="423"/>
  <c r="AW20" i="423"/>
  <c r="AV20" i="423"/>
  <c r="AU20" i="423"/>
  <c r="AT20" i="423"/>
  <c r="AS20" i="423"/>
  <c r="AR20" i="423"/>
  <c r="AQ20" i="423"/>
  <c r="AP20" i="423"/>
  <c r="AO20" i="423"/>
  <c r="AN20" i="423"/>
  <c r="AM20" i="423"/>
  <c r="AJ20" i="423"/>
  <c r="AI20" i="423"/>
  <c r="AH20" i="423"/>
  <c r="AG20" i="423"/>
  <c r="AF20" i="423"/>
  <c r="AE20" i="423"/>
  <c r="AD20" i="423"/>
  <c r="AC20" i="423"/>
  <c r="AB20" i="423"/>
  <c r="AA20" i="423"/>
  <c r="Z20" i="423"/>
  <c r="Y20" i="423"/>
  <c r="S20" i="423"/>
  <c r="R20" i="423"/>
  <c r="J20" i="423"/>
  <c r="K20" i="423" s="1"/>
  <c r="M20" i="423" s="1"/>
  <c r="O20" i="423" s="1"/>
  <c r="P20" i="423" s="1"/>
  <c r="G20" i="423"/>
  <c r="F20" i="423"/>
  <c r="C20" i="423"/>
  <c r="B20" i="423"/>
  <c r="BA19" i="423"/>
  <c r="AZ19" i="423"/>
  <c r="AW19" i="423"/>
  <c r="AV19" i="423"/>
  <c r="AU19" i="423"/>
  <c r="AT19" i="423"/>
  <c r="AS19" i="423"/>
  <c r="AR19" i="423"/>
  <c r="AQ19" i="423"/>
  <c r="AP19" i="423"/>
  <c r="AO19" i="423"/>
  <c r="AN19" i="423"/>
  <c r="AM19" i="423"/>
  <c r="AJ19" i="423"/>
  <c r="AI19" i="423"/>
  <c r="AH19" i="423"/>
  <c r="AG19" i="423"/>
  <c r="AF19" i="423"/>
  <c r="AE19" i="423"/>
  <c r="AD19" i="423"/>
  <c r="AC19" i="423"/>
  <c r="AB19" i="423"/>
  <c r="AA19" i="423"/>
  <c r="Z19" i="423"/>
  <c r="Y19" i="423"/>
  <c r="S19" i="423"/>
  <c r="R19" i="423"/>
  <c r="J19" i="423"/>
  <c r="K19" i="423" s="1"/>
  <c r="M19" i="423" s="1"/>
  <c r="O19" i="423" s="1"/>
  <c r="P19" i="423" s="1"/>
  <c r="G19" i="423"/>
  <c r="F19" i="423"/>
  <c r="C19" i="423"/>
  <c r="B19" i="423"/>
  <c r="BA18" i="423"/>
  <c r="AZ18" i="423"/>
  <c r="AW18" i="423"/>
  <c r="AV18" i="423"/>
  <c r="AU18" i="423"/>
  <c r="AT18" i="423"/>
  <c r="AS18" i="423"/>
  <c r="AR18" i="423"/>
  <c r="AQ18" i="423"/>
  <c r="AP18" i="423"/>
  <c r="AO18" i="423"/>
  <c r="AN18" i="423"/>
  <c r="AM18" i="423"/>
  <c r="AJ18" i="423"/>
  <c r="AI18" i="423"/>
  <c r="AH18" i="423"/>
  <c r="AG18" i="423"/>
  <c r="AF18" i="423"/>
  <c r="AE18" i="423"/>
  <c r="AD18" i="423"/>
  <c r="AC18" i="423"/>
  <c r="AB18" i="423"/>
  <c r="AA18" i="423"/>
  <c r="Z18" i="423"/>
  <c r="Y18" i="423"/>
  <c r="S18" i="423"/>
  <c r="R18" i="423"/>
  <c r="J18" i="423"/>
  <c r="K18" i="423" s="1"/>
  <c r="M18" i="423" s="1"/>
  <c r="O18" i="423" s="1"/>
  <c r="P18" i="423" s="1"/>
  <c r="G18" i="423"/>
  <c r="F18" i="423"/>
  <c r="C18" i="423"/>
  <c r="B18" i="423"/>
  <c r="BA17" i="423"/>
  <c r="AZ17" i="423"/>
  <c r="AW17" i="423"/>
  <c r="AV17" i="423"/>
  <c r="AU17" i="423"/>
  <c r="AT17" i="423"/>
  <c r="AS17" i="423"/>
  <c r="AR17" i="423"/>
  <c r="AQ17" i="423"/>
  <c r="AP17" i="423"/>
  <c r="AO17" i="423"/>
  <c r="AN17" i="423"/>
  <c r="AM17" i="423"/>
  <c r="AJ17" i="423"/>
  <c r="AI17" i="423"/>
  <c r="AH17" i="423"/>
  <c r="AG17" i="423"/>
  <c r="AF17" i="423"/>
  <c r="AE17" i="423"/>
  <c r="AD17" i="423"/>
  <c r="AC17" i="423"/>
  <c r="AB17" i="423"/>
  <c r="AA17" i="423"/>
  <c r="Z17" i="423"/>
  <c r="Y17" i="423"/>
  <c r="S17" i="423"/>
  <c r="R17" i="423"/>
  <c r="J17" i="423"/>
  <c r="K17" i="423" s="1"/>
  <c r="M17" i="423" s="1"/>
  <c r="O17" i="423" s="1"/>
  <c r="P17" i="423" s="1"/>
  <c r="G17" i="423"/>
  <c r="F17" i="423"/>
  <c r="C17" i="423"/>
  <c r="B17" i="423"/>
  <c r="BA16" i="423"/>
  <c r="AZ16" i="423"/>
  <c r="AW16" i="423"/>
  <c r="AV16" i="423"/>
  <c r="AU16" i="423"/>
  <c r="AT16" i="423"/>
  <c r="AS16" i="423"/>
  <c r="AR16" i="423"/>
  <c r="AQ16" i="423"/>
  <c r="AP16" i="423"/>
  <c r="AO16" i="423"/>
  <c r="AN16" i="423"/>
  <c r="AM16" i="423"/>
  <c r="AJ16" i="423"/>
  <c r="AI16" i="423"/>
  <c r="AH16" i="423"/>
  <c r="AG16" i="423"/>
  <c r="AF16" i="423"/>
  <c r="AE16" i="423"/>
  <c r="AD16" i="423"/>
  <c r="AC16" i="423"/>
  <c r="AB16" i="423"/>
  <c r="AA16" i="423"/>
  <c r="Z16" i="423"/>
  <c r="Y16" i="423"/>
  <c r="J16" i="423"/>
  <c r="K16" i="423" s="1"/>
  <c r="M16" i="423" s="1"/>
  <c r="O16" i="423" s="1"/>
  <c r="P16" i="423" s="1"/>
  <c r="G16" i="423"/>
  <c r="F16" i="423"/>
  <c r="C16" i="423"/>
  <c r="B16" i="423"/>
  <c r="BA15" i="423"/>
  <c r="AZ15" i="423"/>
  <c r="AW15" i="423"/>
  <c r="AV15" i="423"/>
  <c r="AU15" i="423"/>
  <c r="AT15" i="423"/>
  <c r="AS15" i="423"/>
  <c r="AR15" i="423"/>
  <c r="AQ15" i="423"/>
  <c r="AP15" i="423"/>
  <c r="AO15" i="423"/>
  <c r="AN15" i="423"/>
  <c r="AM15" i="423"/>
  <c r="AJ15" i="423"/>
  <c r="AI15" i="423"/>
  <c r="AH15" i="423"/>
  <c r="AG15" i="423"/>
  <c r="AF15" i="423"/>
  <c r="AE15" i="423"/>
  <c r="AD15" i="423"/>
  <c r="AC15" i="423"/>
  <c r="AB15" i="423"/>
  <c r="AA15" i="423"/>
  <c r="Z15" i="423"/>
  <c r="Y15" i="423"/>
  <c r="J15" i="423"/>
  <c r="K15" i="423" s="1"/>
  <c r="M15" i="423" s="1"/>
  <c r="O15" i="423" s="1"/>
  <c r="P15" i="423" s="1"/>
  <c r="G15" i="423"/>
  <c r="F15" i="423"/>
  <c r="C15" i="423"/>
  <c r="B15" i="423"/>
  <c r="BA14" i="423"/>
  <c r="AZ14" i="423"/>
  <c r="AW14" i="423"/>
  <c r="AV14" i="423"/>
  <c r="AU14" i="423"/>
  <c r="AT14" i="423"/>
  <c r="AS14" i="423"/>
  <c r="AR14" i="423"/>
  <c r="AQ14" i="423"/>
  <c r="AP14" i="423"/>
  <c r="AO14" i="423"/>
  <c r="AN14" i="423"/>
  <c r="AM14" i="423"/>
  <c r="AJ14" i="423"/>
  <c r="AI14" i="423"/>
  <c r="AH14" i="423"/>
  <c r="AG14" i="423"/>
  <c r="AF14" i="423"/>
  <c r="AE14" i="423"/>
  <c r="AD14" i="423"/>
  <c r="AC14" i="423"/>
  <c r="AB14" i="423"/>
  <c r="AA14" i="423"/>
  <c r="Z14" i="423"/>
  <c r="Y14" i="423"/>
  <c r="V14" i="423"/>
  <c r="U14" i="423"/>
  <c r="J14" i="423"/>
  <c r="K14" i="423" s="1"/>
  <c r="M14" i="423" s="1"/>
  <c r="O14" i="423" s="1"/>
  <c r="P14" i="423" s="1"/>
  <c r="G14" i="423"/>
  <c r="F14" i="423"/>
  <c r="C14" i="423"/>
  <c r="B14" i="423"/>
  <c r="BA13" i="423"/>
  <c r="AZ13" i="423"/>
  <c r="AW13" i="423"/>
  <c r="AV13" i="423"/>
  <c r="AU13" i="423"/>
  <c r="AT13" i="423"/>
  <c r="AS13" i="423"/>
  <c r="AR13" i="423"/>
  <c r="AQ13" i="423"/>
  <c r="AP13" i="423"/>
  <c r="AO13" i="423"/>
  <c r="AN13" i="423"/>
  <c r="AM13" i="423"/>
  <c r="AJ13" i="423"/>
  <c r="AI13" i="423"/>
  <c r="AH13" i="423"/>
  <c r="AG13" i="423"/>
  <c r="AF13" i="423"/>
  <c r="AE13" i="423"/>
  <c r="AD13" i="423"/>
  <c r="AC13" i="423"/>
  <c r="AB13" i="423"/>
  <c r="AA13" i="423"/>
  <c r="Z13" i="423"/>
  <c r="Y13" i="423"/>
  <c r="V13" i="423"/>
  <c r="U13" i="423"/>
  <c r="J13" i="423"/>
  <c r="K13" i="423" s="1"/>
  <c r="M13" i="423" s="1"/>
  <c r="O13" i="423" s="1"/>
  <c r="P13" i="423" s="1"/>
  <c r="G13" i="423"/>
  <c r="F13" i="423"/>
  <c r="C13" i="423"/>
  <c r="B13" i="423"/>
  <c r="BA12" i="423"/>
  <c r="AZ12" i="423"/>
  <c r="AW12" i="423"/>
  <c r="AV12" i="423"/>
  <c r="AU12" i="423"/>
  <c r="AT12" i="423"/>
  <c r="AS12" i="423"/>
  <c r="AR12" i="423"/>
  <c r="AQ12" i="423"/>
  <c r="AP12" i="423"/>
  <c r="AO12" i="423"/>
  <c r="AN12" i="423"/>
  <c r="AM12" i="423"/>
  <c r="AJ12" i="423"/>
  <c r="AI12" i="423"/>
  <c r="AH12" i="423"/>
  <c r="AG12" i="423"/>
  <c r="AF12" i="423"/>
  <c r="AE12" i="423"/>
  <c r="AD12" i="423"/>
  <c r="AC12" i="423"/>
  <c r="AB12" i="423"/>
  <c r="AA12" i="423"/>
  <c r="Z12" i="423"/>
  <c r="Y12" i="423"/>
  <c r="V12" i="423"/>
  <c r="U12" i="423"/>
  <c r="S12" i="423"/>
  <c r="J12" i="423"/>
  <c r="K12" i="423" s="1"/>
  <c r="M12" i="423" s="1"/>
  <c r="O12" i="423" s="1"/>
  <c r="P12" i="423" s="1"/>
  <c r="G12" i="423"/>
  <c r="F12" i="423"/>
  <c r="C12" i="423"/>
  <c r="B12" i="423"/>
  <c r="BA11" i="423"/>
  <c r="AZ11" i="423"/>
  <c r="AW11" i="423"/>
  <c r="AV11" i="423"/>
  <c r="AU11" i="423"/>
  <c r="AT11" i="423"/>
  <c r="AS11" i="423"/>
  <c r="AR11" i="423"/>
  <c r="AQ11" i="423"/>
  <c r="AP11" i="423"/>
  <c r="AO11" i="423"/>
  <c r="AN11" i="423"/>
  <c r="AM11" i="423"/>
  <c r="AJ11" i="423"/>
  <c r="AI11" i="423"/>
  <c r="AH11" i="423"/>
  <c r="AG11" i="423"/>
  <c r="AF11" i="423"/>
  <c r="AE11" i="423"/>
  <c r="AD11" i="423"/>
  <c r="AC11" i="423"/>
  <c r="AB11" i="423"/>
  <c r="AA11" i="423"/>
  <c r="Z11" i="423"/>
  <c r="Y11" i="423"/>
  <c r="U11" i="423"/>
  <c r="V11" i="423" s="1"/>
  <c r="S11" i="423"/>
  <c r="R11" i="423"/>
  <c r="J11" i="423"/>
  <c r="G11" i="423"/>
  <c r="F11" i="423"/>
  <c r="C11" i="423"/>
  <c r="B11" i="423"/>
  <c r="BA10" i="423"/>
  <c r="AZ10" i="423"/>
  <c r="AW10" i="423"/>
  <c r="AV10" i="423"/>
  <c r="AU10" i="423"/>
  <c r="AT10" i="423"/>
  <c r="AS10" i="423"/>
  <c r="AR10" i="423"/>
  <c r="AQ10" i="423"/>
  <c r="AP10" i="423"/>
  <c r="AO10" i="423"/>
  <c r="AN10" i="423"/>
  <c r="AM10" i="423"/>
  <c r="AJ10" i="423"/>
  <c r="AI10" i="423"/>
  <c r="AH10" i="423"/>
  <c r="AG10" i="423"/>
  <c r="AF10" i="423"/>
  <c r="AE10" i="423"/>
  <c r="AD10" i="423"/>
  <c r="AC10" i="423"/>
  <c r="AB10" i="423"/>
  <c r="AA10" i="423"/>
  <c r="Z10" i="423"/>
  <c r="Y10" i="423"/>
  <c r="V10" i="423"/>
  <c r="U10" i="423"/>
  <c r="S10" i="423"/>
  <c r="R10" i="423"/>
  <c r="J10" i="423"/>
  <c r="K10" i="423" s="1"/>
  <c r="M10" i="423" s="1"/>
  <c r="O10" i="423" s="1"/>
  <c r="P10" i="423" s="1"/>
  <c r="G10" i="423"/>
  <c r="F10" i="423"/>
  <c r="C10" i="423"/>
  <c r="B10" i="423"/>
  <c r="BA9" i="423"/>
  <c r="AZ9" i="423"/>
  <c r="AW9" i="423"/>
  <c r="AV9" i="423"/>
  <c r="AU9" i="423"/>
  <c r="AT9" i="423"/>
  <c r="AS9" i="423"/>
  <c r="AR9" i="423"/>
  <c r="AQ9" i="423"/>
  <c r="AP9" i="423"/>
  <c r="AO9" i="423"/>
  <c r="AN9" i="423"/>
  <c r="AM9" i="423"/>
  <c r="AJ9" i="423"/>
  <c r="AI9" i="423"/>
  <c r="AH9" i="423"/>
  <c r="AG9" i="423"/>
  <c r="AF9" i="423"/>
  <c r="AE9" i="423"/>
  <c r="AD9" i="423"/>
  <c r="AC9" i="423"/>
  <c r="AB9" i="423"/>
  <c r="AA9" i="423"/>
  <c r="Z9" i="423"/>
  <c r="Y9" i="423"/>
  <c r="V9" i="423"/>
  <c r="U9" i="423"/>
  <c r="S9" i="423"/>
  <c r="R9" i="423"/>
  <c r="I9" i="423"/>
  <c r="G9" i="423"/>
  <c r="F9" i="423"/>
  <c r="E9" i="423"/>
  <c r="C9" i="423"/>
  <c r="BA8" i="423"/>
  <c r="AZ8" i="423"/>
  <c r="AW8" i="423"/>
  <c r="AV8" i="423"/>
  <c r="AU8" i="423"/>
  <c r="AT8" i="423"/>
  <c r="AS8" i="423"/>
  <c r="AR8" i="423"/>
  <c r="AQ8" i="423"/>
  <c r="AP8" i="423"/>
  <c r="AO8" i="423"/>
  <c r="AN8" i="423"/>
  <c r="AM8" i="423"/>
  <c r="AJ8" i="423"/>
  <c r="AI8" i="423"/>
  <c r="AH8" i="423"/>
  <c r="AG8" i="423"/>
  <c r="AF8" i="423"/>
  <c r="AE8" i="423"/>
  <c r="AD8" i="423"/>
  <c r="AC8" i="423"/>
  <c r="AB8" i="423"/>
  <c r="AA8" i="423"/>
  <c r="Z8" i="423"/>
  <c r="Y8" i="423"/>
  <c r="V8" i="423"/>
  <c r="U8" i="423"/>
  <c r="S8" i="423"/>
  <c r="R8" i="423"/>
  <c r="J8" i="423"/>
  <c r="K8" i="423" s="1"/>
  <c r="M8" i="423" s="1"/>
  <c r="O8" i="423" s="1"/>
  <c r="P8" i="423" s="1"/>
  <c r="G8" i="423"/>
  <c r="F8" i="423"/>
  <c r="C8" i="423"/>
  <c r="B8" i="423"/>
  <c r="BA7" i="423"/>
  <c r="AZ7" i="423"/>
  <c r="AW7" i="423"/>
  <c r="AV7" i="423"/>
  <c r="AU7" i="423"/>
  <c r="AT7" i="423"/>
  <c r="AS7" i="423"/>
  <c r="AR7" i="423"/>
  <c r="AQ7" i="423"/>
  <c r="AP7" i="423"/>
  <c r="AO7" i="423"/>
  <c r="AN7" i="423"/>
  <c r="AM7" i="423"/>
  <c r="AJ7" i="423"/>
  <c r="AI7" i="423"/>
  <c r="AH7" i="423"/>
  <c r="AG7" i="423"/>
  <c r="AF7" i="423"/>
  <c r="AE7" i="423"/>
  <c r="AD7" i="423"/>
  <c r="AC7" i="423"/>
  <c r="AB7" i="423"/>
  <c r="AA7" i="423"/>
  <c r="Z7" i="423"/>
  <c r="Y7" i="423"/>
  <c r="V7" i="423"/>
  <c r="U7" i="423"/>
  <c r="S7" i="423"/>
  <c r="R7" i="423"/>
  <c r="J7" i="423"/>
  <c r="G7" i="423"/>
  <c r="F7" i="423"/>
  <c r="C7" i="423"/>
  <c r="B7" i="423"/>
  <c r="BA6" i="423"/>
  <c r="AW6" i="423"/>
  <c r="AV6" i="423"/>
  <c r="AU6" i="423"/>
  <c r="AT6" i="423"/>
  <c r="AS6" i="423"/>
  <c r="AR6" i="423"/>
  <c r="AQ6" i="423"/>
  <c r="AP6" i="423"/>
  <c r="AO6" i="423"/>
  <c r="AN6" i="423"/>
  <c r="AJ6" i="423"/>
  <c r="AI6" i="423"/>
  <c r="AH6" i="423"/>
  <c r="AG6" i="423"/>
  <c r="AF6" i="423"/>
  <c r="AE6" i="423"/>
  <c r="AD6" i="423"/>
  <c r="AC6" i="423"/>
  <c r="AB6" i="423"/>
  <c r="AA6" i="423"/>
  <c r="Z6" i="423"/>
  <c r="V6" i="423"/>
  <c r="U6" i="423"/>
  <c r="S6" i="423"/>
  <c r="R6" i="423"/>
  <c r="J6" i="423"/>
  <c r="K6" i="423" s="1"/>
  <c r="M6" i="423" s="1"/>
  <c r="G6" i="423"/>
  <c r="F6" i="423"/>
  <c r="C6" i="423"/>
  <c r="B6" i="423"/>
  <c r="BA5" i="423"/>
  <c r="AZ5" i="423"/>
  <c r="AW5" i="423"/>
  <c r="AV5" i="423"/>
  <c r="AU5" i="423"/>
  <c r="AT5" i="423"/>
  <c r="AS5" i="423"/>
  <c r="AR5" i="423"/>
  <c r="AQ5" i="423"/>
  <c r="AP5" i="423"/>
  <c r="AO5" i="423"/>
  <c r="AN5" i="423"/>
  <c r="AM5" i="423"/>
  <c r="AJ5" i="423"/>
  <c r="AI5" i="423"/>
  <c r="AH5" i="423"/>
  <c r="AG5" i="423"/>
  <c r="AF5" i="423"/>
  <c r="AE5" i="423"/>
  <c r="AD5" i="423"/>
  <c r="AC5" i="423"/>
  <c r="AB5" i="423"/>
  <c r="AA5" i="423"/>
  <c r="Z5" i="423"/>
  <c r="Y5" i="423"/>
  <c r="U5" i="423"/>
  <c r="V5" i="423" s="1"/>
  <c r="S5" i="423"/>
  <c r="R5" i="423"/>
  <c r="I5" i="423"/>
  <c r="G5" i="423"/>
  <c r="F5" i="423"/>
  <c r="E5" i="423"/>
  <c r="C5" i="423"/>
  <c r="AN2" i="423" s="1"/>
  <c r="BA4" i="423"/>
  <c r="AZ4" i="423"/>
  <c r="AW4" i="423"/>
  <c r="AV4" i="423"/>
  <c r="AU4" i="423"/>
  <c r="AT4" i="423"/>
  <c r="AS4" i="423"/>
  <c r="AR4" i="423"/>
  <c r="AQ4" i="423"/>
  <c r="AP4" i="423"/>
  <c r="AO4" i="423"/>
  <c r="AN4" i="423"/>
  <c r="AM4" i="423"/>
  <c r="AJ4" i="423"/>
  <c r="AI4" i="423"/>
  <c r="AH4" i="423"/>
  <c r="AG4" i="423"/>
  <c r="AF4" i="423"/>
  <c r="AE4" i="423"/>
  <c r="AD4" i="423"/>
  <c r="AC4" i="423"/>
  <c r="AB4" i="423"/>
  <c r="AA4" i="423"/>
  <c r="Z4" i="423"/>
  <c r="Y4" i="423"/>
  <c r="V4" i="423"/>
  <c r="U4" i="423"/>
  <c r="S4" i="423"/>
  <c r="R4" i="423"/>
  <c r="BA3" i="423"/>
  <c r="AZ3" i="423"/>
  <c r="AW3" i="423"/>
  <c r="AV3" i="423"/>
  <c r="AU3" i="423"/>
  <c r="AT3" i="423"/>
  <c r="AS3" i="423"/>
  <c r="AR3" i="423"/>
  <c r="AQ3" i="423"/>
  <c r="AP3" i="423"/>
  <c r="AO3" i="423"/>
  <c r="AN3" i="423"/>
  <c r="AM3" i="423"/>
  <c r="AJ3" i="423"/>
  <c r="AI3" i="423"/>
  <c r="AH3" i="423"/>
  <c r="AG3" i="423"/>
  <c r="AF3" i="423"/>
  <c r="AE3" i="423"/>
  <c r="AD3" i="423"/>
  <c r="AC3" i="423"/>
  <c r="AB3" i="423"/>
  <c r="AA3" i="423"/>
  <c r="Z3" i="423"/>
  <c r="Y3" i="423"/>
  <c r="V3" i="423"/>
  <c r="U3" i="423"/>
  <c r="S3" i="423"/>
  <c r="R3" i="423"/>
  <c r="BA2" i="423"/>
  <c r="AW2" i="423"/>
  <c r="AV2" i="423"/>
  <c r="AU2" i="423"/>
  <c r="AT2" i="423"/>
  <c r="AS2" i="423"/>
  <c r="AR2" i="423"/>
  <c r="AQ2" i="423"/>
  <c r="AP2" i="423"/>
  <c r="AO2" i="423"/>
  <c r="AJ2" i="423"/>
  <c r="AI2" i="423"/>
  <c r="AH2" i="423"/>
  <c r="AG2" i="423"/>
  <c r="AF2" i="423"/>
  <c r="AE2" i="423"/>
  <c r="AD2" i="423"/>
  <c r="AC2" i="423"/>
  <c r="AB2" i="423"/>
  <c r="AA2" i="423"/>
  <c r="Z2" i="423"/>
  <c r="BM1" i="423"/>
  <c r="BL1" i="423"/>
  <c r="BK1" i="423"/>
  <c r="BJ1" i="423"/>
  <c r="BI1" i="423"/>
  <c r="BH1" i="423"/>
  <c r="BG1" i="423"/>
  <c r="BF1" i="423"/>
  <c r="BE1" i="423"/>
  <c r="BD1" i="423"/>
  <c r="BC1" i="423"/>
  <c r="BB1" i="423"/>
  <c r="AV1" i="423"/>
  <c r="AU1" i="423"/>
  <c r="AT1" i="423"/>
  <c r="AS1" i="423"/>
  <c r="AR1" i="423"/>
  <c r="AQ1" i="423"/>
  <c r="AP1" i="423"/>
  <c r="AO1" i="423"/>
  <c r="AI1" i="423"/>
  <c r="AH1" i="423"/>
  <c r="AG1" i="423"/>
  <c r="AF1" i="423"/>
  <c r="AE1" i="423"/>
  <c r="AD1" i="423"/>
  <c r="AC1" i="423"/>
  <c r="AB1" i="423"/>
  <c r="AA1" i="423"/>
  <c r="K1" i="423"/>
  <c r="E1" i="423"/>
  <c r="Q727" i="422"/>
  <c r="G51" i="422"/>
  <c r="C51" i="422"/>
  <c r="B51" i="422"/>
  <c r="G50" i="422"/>
  <c r="C50" i="422"/>
  <c r="B50" i="422"/>
  <c r="G49" i="422"/>
  <c r="F49" i="422"/>
  <c r="E49" i="422"/>
  <c r="C49" i="422"/>
  <c r="L48" i="422"/>
  <c r="I48" i="422"/>
  <c r="H48" i="422"/>
  <c r="E48" i="422"/>
  <c r="G47" i="422"/>
  <c r="C47" i="422"/>
  <c r="J47" i="422" s="1"/>
  <c r="K47" i="422" s="1"/>
  <c r="M47" i="422" s="1"/>
  <c r="O47" i="422" s="1"/>
  <c r="P47" i="422" s="1"/>
  <c r="B47" i="422"/>
  <c r="J46" i="422"/>
  <c r="K46" i="422" s="1"/>
  <c r="M46" i="422" s="1"/>
  <c r="M45" i="422" s="1"/>
  <c r="G46" i="422"/>
  <c r="C46" i="422"/>
  <c r="B46" i="422"/>
  <c r="I45" i="422"/>
  <c r="G45" i="422"/>
  <c r="F45" i="422"/>
  <c r="E45" i="422"/>
  <c r="C45" i="422"/>
  <c r="BA44" i="422"/>
  <c r="AZ44" i="422"/>
  <c r="AM44" i="422"/>
  <c r="Y44" i="422"/>
  <c r="J44" i="422"/>
  <c r="K44" i="422" s="1"/>
  <c r="M44" i="422" s="1"/>
  <c r="O44" i="422" s="1"/>
  <c r="P44" i="422" s="1"/>
  <c r="G44" i="422"/>
  <c r="F44" i="422"/>
  <c r="C44" i="422"/>
  <c r="B44" i="422"/>
  <c r="BA43" i="422"/>
  <c r="AZ43" i="422"/>
  <c r="AW43" i="422"/>
  <c r="AV43" i="422"/>
  <c r="AU43" i="422"/>
  <c r="AT43" i="422"/>
  <c r="AS43" i="422"/>
  <c r="AR43" i="422"/>
  <c r="AQ43" i="422"/>
  <c r="AP43" i="422"/>
  <c r="AO43" i="422"/>
  <c r="AN43" i="422"/>
  <c r="AM43" i="422"/>
  <c r="AJ43" i="422"/>
  <c r="AI43" i="422"/>
  <c r="AH43" i="422"/>
  <c r="AG43" i="422"/>
  <c r="AF43" i="422"/>
  <c r="AE43" i="422"/>
  <c r="AD43" i="422"/>
  <c r="AC43" i="422"/>
  <c r="AB43" i="422"/>
  <c r="AA43" i="422"/>
  <c r="Z43" i="422"/>
  <c r="Y43" i="422"/>
  <c r="J43" i="422"/>
  <c r="K43" i="422" s="1"/>
  <c r="M43" i="422" s="1"/>
  <c r="O43" i="422" s="1"/>
  <c r="P43" i="422" s="1"/>
  <c r="G43" i="422"/>
  <c r="F43" i="422"/>
  <c r="C43" i="422"/>
  <c r="B43" i="422"/>
  <c r="BA42" i="422"/>
  <c r="AW42" i="422"/>
  <c r="AV42" i="422"/>
  <c r="AU42" i="422"/>
  <c r="AT42" i="422"/>
  <c r="AS42" i="422"/>
  <c r="AR42" i="422"/>
  <c r="AQ42" i="422"/>
  <c r="AP42" i="422"/>
  <c r="AO42" i="422"/>
  <c r="AN42" i="422"/>
  <c r="AJ42" i="422"/>
  <c r="AI42" i="422"/>
  <c r="AH42" i="422"/>
  <c r="AG42" i="422"/>
  <c r="AF42" i="422"/>
  <c r="AE42" i="422"/>
  <c r="AD42" i="422"/>
  <c r="AC42" i="422"/>
  <c r="AB42" i="422"/>
  <c r="AA42" i="422"/>
  <c r="Z42" i="422"/>
  <c r="J42" i="422"/>
  <c r="G42" i="422"/>
  <c r="F42" i="422"/>
  <c r="C42" i="422"/>
  <c r="B42" i="422"/>
  <c r="BA41" i="422"/>
  <c r="AZ41" i="422"/>
  <c r="AW41" i="422"/>
  <c r="AV41" i="422"/>
  <c r="AU41" i="422"/>
  <c r="AT41" i="422"/>
  <c r="AS41" i="422"/>
  <c r="AR41" i="422"/>
  <c r="AQ41" i="422"/>
  <c r="AP41" i="422"/>
  <c r="AO41" i="422"/>
  <c r="AN41" i="422"/>
  <c r="AM41" i="422"/>
  <c r="AJ41" i="422"/>
  <c r="AI41" i="422"/>
  <c r="AH41" i="422"/>
  <c r="AG41" i="422"/>
  <c r="AF41" i="422"/>
  <c r="AE41" i="422"/>
  <c r="AD41" i="422"/>
  <c r="AC41" i="422"/>
  <c r="AB41" i="422"/>
  <c r="AA41" i="422"/>
  <c r="Z41" i="422"/>
  <c r="Y41" i="422"/>
  <c r="J41" i="422"/>
  <c r="K41" i="422" s="1"/>
  <c r="M41" i="422" s="1"/>
  <c r="O41" i="422" s="1"/>
  <c r="P41" i="422" s="1"/>
  <c r="G41" i="422"/>
  <c r="F41" i="422"/>
  <c r="C41" i="422"/>
  <c r="B41" i="422"/>
  <c r="BA40" i="422"/>
  <c r="AZ40" i="422"/>
  <c r="AW40" i="422"/>
  <c r="AV40" i="422"/>
  <c r="AU40" i="422"/>
  <c r="AT40" i="422"/>
  <c r="AS40" i="422"/>
  <c r="AR40" i="422"/>
  <c r="AQ40" i="422"/>
  <c r="AP40" i="422"/>
  <c r="AO40" i="422"/>
  <c r="AN40" i="422"/>
  <c r="AM40" i="422"/>
  <c r="AJ40" i="422"/>
  <c r="AI40" i="422"/>
  <c r="AH40" i="422"/>
  <c r="AG40" i="422"/>
  <c r="AF40" i="422"/>
  <c r="AE40" i="422"/>
  <c r="AD40" i="422"/>
  <c r="AC40" i="422"/>
  <c r="AB40" i="422"/>
  <c r="AA40" i="422"/>
  <c r="Z40" i="422"/>
  <c r="Y40" i="422"/>
  <c r="I40" i="422"/>
  <c r="G40" i="422"/>
  <c r="F40" i="422"/>
  <c r="E40" i="422"/>
  <c r="C40" i="422"/>
  <c r="BA39" i="422"/>
  <c r="AZ39" i="422"/>
  <c r="AW39" i="422"/>
  <c r="AV39" i="422"/>
  <c r="AU39" i="422"/>
  <c r="AT39" i="422"/>
  <c r="AS39" i="422"/>
  <c r="AR39" i="422"/>
  <c r="AQ39" i="422"/>
  <c r="AP39" i="422"/>
  <c r="AO39" i="422"/>
  <c r="AN39" i="422"/>
  <c r="AM39" i="422"/>
  <c r="AJ39" i="422"/>
  <c r="AI39" i="422"/>
  <c r="AH39" i="422"/>
  <c r="AG39" i="422"/>
  <c r="AF39" i="422"/>
  <c r="AE39" i="422"/>
  <c r="AD39" i="422"/>
  <c r="AC39" i="422"/>
  <c r="AB39" i="422"/>
  <c r="AA39" i="422"/>
  <c r="Z39" i="422"/>
  <c r="Y39" i="422"/>
  <c r="J39" i="422"/>
  <c r="K39" i="422" s="1"/>
  <c r="K38" i="422" s="1"/>
  <c r="G39" i="422"/>
  <c r="F39" i="422"/>
  <c r="C39" i="422"/>
  <c r="B39" i="422"/>
  <c r="BA38" i="422"/>
  <c r="AZ38" i="422"/>
  <c r="AW38" i="422"/>
  <c r="AV38" i="422"/>
  <c r="AU38" i="422"/>
  <c r="AT38" i="422"/>
  <c r="AS38" i="422"/>
  <c r="AR38" i="422"/>
  <c r="AQ38" i="422"/>
  <c r="AP38" i="422"/>
  <c r="AO38" i="422"/>
  <c r="AN38" i="422"/>
  <c r="AM38" i="422"/>
  <c r="AJ38" i="422"/>
  <c r="AI38" i="422"/>
  <c r="AH38" i="422"/>
  <c r="AG38" i="422"/>
  <c r="AF38" i="422"/>
  <c r="AE38" i="422"/>
  <c r="AD38" i="422"/>
  <c r="AC38" i="422"/>
  <c r="AB38" i="422"/>
  <c r="AA38" i="422"/>
  <c r="Z38" i="422"/>
  <c r="Y38" i="422"/>
  <c r="I38" i="422"/>
  <c r="G38" i="422"/>
  <c r="F38" i="422"/>
  <c r="E38" i="422"/>
  <c r="C38" i="422"/>
  <c r="BA37" i="422"/>
  <c r="AW37" i="422"/>
  <c r="AV37" i="422"/>
  <c r="AU37" i="422"/>
  <c r="AT37" i="422"/>
  <c r="AS37" i="422"/>
  <c r="AR37" i="422"/>
  <c r="AQ37" i="422"/>
  <c r="AP37" i="422"/>
  <c r="AO37" i="422"/>
  <c r="AN37" i="422"/>
  <c r="AJ37" i="422"/>
  <c r="AI37" i="422"/>
  <c r="AH37" i="422"/>
  <c r="AG37" i="422"/>
  <c r="AF37" i="422"/>
  <c r="AE37" i="422"/>
  <c r="AD37" i="422"/>
  <c r="AC37" i="422"/>
  <c r="AB37" i="422"/>
  <c r="AA37" i="422"/>
  <c r="Z37" i="422"/>
  <c r="J37" i="422"/>
  <c r="K37" i="422" s="1"/>
  <c r="M37" i="422" s="1"/>
  <c r="O37" i="422" s="1"/>
  <c r="P37" i="422" s="1"/>
  <c r="G37" i="422"/>
  <c r="F37" i="422"/>
  <c r="C37" i="422"/>
  <c r="B37" i="422"/>
  <c r="BA36" i="422"/>
  <c r="AZ36" i="422"/>
  <c r="AW36" i="422"/>
  <c r="AV36" i="422"/>
  <c r="AU36" i="422"/>
  <c r="AT36" i="422"/>
  <c r="AS36" i="422"/>
  <c r="AR36" i="422"/>
  <c r="AQ36" i="422"/>
  <c r="AP36" i="422"/>
  <c r="AO36" i="422"/>
  <c r="AN36" i="422"/>
  <c r="AM36" i="422"/>
  <c r="AJ36" i="422"/>
  <c r="AI36" i="422"/>
  <c r="AH36" i="422"/>
  <c r="AG36" i="422"/>
  <c r="AF36" i="422"/>
  <c r="AE36" i="422"/>
  <c r="AD36" i="422"/>
  <c r="AC36" i="422"/>
  <c r="AB36" i="422"/>
  <c r="AA36" i="422"/>
  <c r="Z36" i="422"/>
  <c r="Y36" i="422"/>
  <c r="J36" i="422"/>
  <c r="G36" i="422"/>
  <c r="F36" i="422"/>
  <c r="C36" i="422"/>
  <c r="B36" i="422"/>
  <c r="BA35" i="422"/>
  <c r="AW35" i="422"/>
  <c r="AV35" i="422"/>
  <c r="AU35" i="422"/>
  <c r="AT35" i="422"/>
  <c r="AS35" i="422"/>
  <c r="AR35" i="422"/>
  <c r="AQ35" i="422"/>
  <c r="AP35" i="422"/>
  <c r="AO35" i="422"/>
  <c r="AN35" i="422"/>
  <c r="AJ35" i="422"/>
  <c r="AI35" i="422"/>
  <c r="AH35" i="422"/>
  <c r="AG35" i="422"/>
  <c r="AF35" i="422"/>
  <c r="AE35" i="422"/>
  <c r="AD35" i="422"/>
  <c r="AC35" i="422"/>
  <c r="AB35" i="422"/>
  <c r="AA35" i="422"/>
  <c r="Z35" i="422"/>
  <c r="I35" i="422"/>
  <c r="G35" i="422"/>
  <c r="F35" i="422"/>
  <c r="E35" i="422"/>
  <c r="C35" i="422"/>
  <c r="BA34" i="422"/>
  <c r="AZ34" i="422"/>
  <c r="AW34" i="422"/>
  <c r="AV34" i="422"/>
  <c r="AU34" i="422"/>
  <c r="AT34" i="422"/>
  <c r="AS34" i="422"/>
  <c r="AR34" i="422"/>
  <c r="AQ34" i="422"/>
  <c r="AP34" i="422"/>
  <c r="AO34" i="422"/>
  <c r="AN34" i="422"/>
  <c r="AM34" i="422"/>
  <c r="AJ34" i="422"/>
  <c r="AI34" i="422"/>
  <c r="AH34" i="422"/>
  <c r="AG34" i="422"/>
  <c r="AF34" i="422"/>
  <c r="AE34" i="422"/>
  <c r="AD34" i="422"/>
  <c r="AC34" i="422"/>
  <c r="AB34" i="422"/>
  <c r="AA34" i="422"/>
  <c r="Z34" i="422"/>
  <c r="Y34" i="422"/>
  <c r="J34" i="422"/>
  <c r="K34" i="422" s="1"/>
  <c r="M34" i="422" s="1"/>
  <c r="O34" i="422" s="1"/>
  <c r="P34" i="422" s="1"/>
  <c r="G34" i="422"/>
  <c r="F34" i="422"/>
  <c r="C34" i="422"/>
  <c r="B34" i="422"/>
  <c r="BA33" i="422"/>
  <c r="AZ33" i="422"/>
  <c r="AW33" i="422"/>
  <c r="AV33" i="422"/>
  <c r="AU33" i="422"/>
  <c r="AT33" i="422"/>
  <c r="AS33" i="422"/>
  <c r="AR33" i="422"/>
  <c r="AQ33" i="422"/>
  <c r="AP33" i="422"/>
  <c r="AO33" i="422"/>
  <c r="AN33" i="422"/>
  <c r="AM33" i="422"/>
  <c r="AJ33" i="422"/>
  <c r="AI33" i="422"/>
  <c r="AH33" i="422"/>
  <c r="AG33" i="422"/>
  <c r="AF33" i="422"/>
  <c r="AE33" i="422"/>
  <c r="AD33" i="422"/>
  <c r="AC33" i="422"/>
  <c r="AB33" i="422"/>
  <c r="AA33" i="422"/>
  <c r="Z33" i="422"/>
  <c r="Y33" i="422"/>
  <c r="J33" i="422"/>
  <c r="K33" i="422" s="1"/>
  <c r="M33" i="422" s="1"/>
  <c r="O33" i="422" s="1"/>
  <c r="P33" i="422" s="1"/>
  <c r="G33" i="422"/>
  <c r="F33" i="422"/>
  <c r="C33" i="422"/>
  <c r="B33" i="422"/>
  <c r="BA32" i="422"/>
  <c r="AW32" i="422"/>
  <c r="AV32" i="422"/>
  <c r="AU32" i="422"/>
  <c r="AT32" i="422"/>
  <c r="AS32" i="422"/>
  <c r="AR32" i="422"/>
  <c r="AQ32" i="422"/>
  <c r="AP32" i="422"/>
  <c r="AO32" i="422"/>
  <c r="AN32" i="422"/>
  <c r="AJ32" i="422"/>
  <c r="AI32" i="422"/>
  <c r="AH32" i="422"/>
  <c r="AG32" i="422"/>
  <c r="AF32" i="422"/>
  <c r="AE32" i="422"/>
  <c r="AD32" i="422"/>
  <c r="AC32" i="422"/>
  <c r="AB32" i="422"/>
  <c r="AA32" i="422"/>
  <c r="Z32" i="422"/>
  <c r="J32" i="422"/>
  <c r="K32" i="422" s="1"/>
  <c r="G32" i="422"/>
  <c r="F32" i="422"/>
  <c r="C32" i="422"/>
  <c r="B32" i="422"/>
  <c r="BA31" i="422"/>
  <c r="AZ31" i="422"/>
  <c r="AW31" i="422"/>
  <c r="AV31" i="422"/>
  <c r="AU31" i="422"/>
  <c r="AT31" i="422"/>
  <c r="AS31" i="422"/>
  <c r="AR31" i="422"/>
  <c r="AQ31" i="422"/>
  <c r="AP31" i="422"/>
  <c r="AO31" i="422"/>
  <c r="AN31" i="422"/>
  <c r="AM31" i="422"/>
  <c r="AJ31" i="422"/>
  <c r="AI31" i="422"/>
  <c r="AH31" i="422"/>
  <c r="AG31" i="422"/>
  <c r="AF31" i="422"/>
  <c r="AE31" i="422"/>
  <c r="AD31" i="422"/>
  <c r="AC31" i="422"/>
  <c r="AB31" i="422"/>
  <c r="AA31" i="422"/>
  <c r="Z31" i="422"/>
  <c r="Y31" i="422"/>
  <c r="J31" i="422"/>
  <c r="K31" i="422" s="1"/>
  <c r="M31" i="422" s="1"/>
  <c r="O31" i="422" s="1"/>
  <c r="P31" i="422" s="1"/>
  <c r="G31" i="422"/>
  <c r="F31" i="422"/>
  <c r="C31" i="422"/>
  <c r="B31" i="422"/>
  <c r="BA30" i="422"/>
  <c r="AZ30" i="422"/>
  <c r="AW30" i="422"/>
  <c r="AV30" i="422"/>
  <c r="AU30" i="422"/>
  <c r="AT30" i="422"/>
  <c r="AS30" i="422"/>
  <c r="AR30" i="422"/>
  <c r="AQ30" i="422"/>
  <c r="AP30" i="422"/>
  <c r="AO30" i="422"/>
  <c r="AN30" i="422"/>
  <c r="AM30" i="422"/>
  <c r="AJ30" i="422"/>
  <c r="AI30" i="422"/>
  <c r="AH30" i="422"/>
  <c r="AG30" i="422"/>
  <c r="AF30" i="422"/>
  <c r="AE30" i="422"/>
  <c r="AD30" i="422"/>
  <c r="AC30" i="422"/>
  <c r="AB30" i="422"/>
  <c r="AA30" i="422"/>
  <c r="Z30" i="422"/>
  <c r="Y30" i="422"/>
  <c r="S30" i="422"/>
  <c r="J30" i="422"/>
  <c r="K30" i="422" s="1"/>
  <c r="M30" i="422" s="1"/>
  <c r="O30" i="422" s="1"/>
  <c r="P30" i="422" s="1"/>
  <c r="G30" i="422"/>
  <c r="F30" i="422"/>
  <c r="C30" i="422"/>
  <c r="B30" i="422"/>
  <c r="BA29" i="422"/>
  <c r="AZ29" i="422"/>
  <c r="AW29" i="422"/>
  <c r="AV29" i="422"/>
  <c r="AU29" i="422"/>
  <c r="AT29" i="422"/>
  <c r="AS29" i="422"/>
  <c r="AR29" i="422"/>
  <c r="AQ29" i="422"/>
  <c r="AP29" i="422"/>
  <c r="AO29" i="422"/>
  <c r="AN29" i="422"/>
  <c r="AM29" i="422"/>
  <c r="AJ29" i="422"/>
  <c r="AI29" i="422"/>
  <c r="AH29" i="422"/>
  <c r="AG29" i="422"/>
  <c r="AF29" i="422"/>
  <c r="AE29" i="422"/>
  <c r="AD29" i="422"/>
  <c r="AC29" i="422"/>
  <c r="AB29" i="422"/>
  <c r="AA29" i="422"/>
  <c r="Z29" i="422"/>
  <c r="Y29" i="422"/>
  <c r="S29" i="422"/>
  <c r="R29" i="422"/>
  <c r="J29" i="422"/>
  <c r="K29" i="422" s="1"/>
  <c r="M29" i="422" s="1"/>
  <c r="O29" i="422" s="1"/>
  <c r="P29" i="422" s="1"/>
  <c r="G29" i="422"/>
  <c r="F29" i="422"/>
  <c r="C29" i="422"/>
  <c r="B29" i="422"/>
  <c r="BA28" i="422"/>
  <c r="AZ28" i="422"/>
  <c r="AW28" i="422"/>
  <c r="AV28" i="422"/>
  <c r="AU28" i="422"/>
  <c r="AT28" i="422"/>
  <c r="AS28" i="422"/>
  <c r="AR28" i="422"/>
  <c r="AQ28" i="422"/>
  <c r="AP28" i="422"/>
  <c r="AO28" i="422"/>
  <c r="AN28" i="422"/>
  <c r="AM28" i="422"/>
  <c r="AJ28" i="422"/>
  <c r="AI28" i="422"/>
  <c r="AH28" i="422"/>
  <c r="AG28" i="422"/>
  <c r="AF28" i="422"/>
  <c r="AE28" i="422"/>
  <c r="AD28" i="422"/>
  <c r="AC28" i="422"/>
  <c r="AB28" i="422"/>
  <c r="AA28" i="422"/>
  <c r="Z28" i="422"/>
  <c r="Y28" i="422"/>
  <c r="S28" i="422"/>
  <c r="R28" i="422"/>
  <c r="J28" i="422"/>
  <c r="K28" i="422" s="1"/>
  <c r="M28" i="422" s="1"/>
  <c r="O28" i="422" s="1"/>
  <c r="P28" i="422" s="1"/>
  <c r="G28" i="422"/>
  <c r="F28" i="422"/>
  <c r="C28" i="422"/>
  <c r="B28" i="422"/>
  <c r="BA27" i="422"/>
  <c r="AZ27" i="422"/>
  <c r="AW27" i="422"/>
  <c r="AV27" i="422"/>
  <c r="AU27" i="422"/>
  <c r="AT27" i="422"/>
  <c r="AS27" i="422"/>
  <c r="AR27" i="422"/>
  <c r="AQ27" i="422"/>
  <c r="AP27" i="422"/>
  <c r="AO27" i="422"/>
  <c r="AN27" i="422"/>
  <c r="AM27" i="422"/>
  <c r="AJ27" i="422"/>
  <c r="AI27" i="422"/>
  <c r="AH27" i="422"/>
  <c r="AG27" i="422"/>
  <c r="AF27" i="422"/>
  <c r="AE27" i="422"/>
  <c r="AD27" i="422"/>
  <c r="AC27" i="422"/>
  <c r="AB27" i="422"/>
  <c r="AA27" i="422"/>
  <c r="Z27" i="422"/>
  <c r="Y27" i="422"/>
  <c r="S27" i="422"/>
  <c r="R27" i="422"/>
  <c r="C27" i="422"/>
  <c r="B27" i="422"/>
  <c r="BA26" i="422"/>
  <c r="AZ26" i="422"/>
  <c r="AW26" i="422"/>
  <c r="AV26" i="422"/>
  <c r="AU26" i="422"/>
  <c r="AT26" i="422"/>
  <c r="AS26" i="422"/>
  <c r="AR26" i="422"/>
  <c r="AQ26" i="422"/>
  <c r="AP26" i="422"/>
  <c r="AO26" i="422"/>
  <c r="AN26" i="422"/>
  <c r="AM26" i="422"/>
  <c r="AJ26" i="422"/>
  <c r="AI26" i="422"/>
  <c r="AH26" i="422"/>
  <c r="AG26" i="422"/>
  <c r="AF26" i="422"/>
  <c r="AE26" i="422"/>
  <c r="AD26" i="422"/>
  <c r="AC26" i="422"/>
  <c r="AB26" i="422"/>
  <c r="AA26" i="422"/>
  <c r="Z26" i="422"/>
  <c r="Y26" i="422"/>
  <c r="S26" i="422"/>
  <c r="R26" i="422"/>
  <c r="I26" i="422"/>
  <c r="E26" i="422"/>
  <c r="C26" i="422"/>
  <c r="BA25" i="422"/>
  <c r="AZ25" i="422"/>
  <c r="AW25" i="422"/>
  <c r="AV25" i="422"/>
  <c r="AU25" i="422"/>
  <c r="AT25" i="422"/>
  <c r="AS25" i="422"/>
  <c r="AR25" i="422"/>
  <c r="AQ25" i="422"/>
  <c r="AP25" i="422"/>
  <c r="AO25" i="422"/>
  <c r="AN25" i="422"/>
  <c r="AM25" i="422"/>
  <c r="AJ25" i="422"/>
  <c r="AI25" i="422"/>
  <c r="AH25" i="422"/>
  <c r="AG25" i="422"/>
  <c r="AF25" i="422"/>
  <c r="AE25" i="422"/>
  <c r="AD25" i="422"/>
  <c r="AC25" i="422"/>
  <c r="AB25" i="422"/>
  <c r="AA25" i="422"/>
  <c r="Z25" i="422"/>
  <c r="Y25" i="422"/>
  <c r="S25" i="422"/>
  <c r="R25" i="422"/>
  <c r="J25" i="422"/>
  <c r="K25" i="422" s="1"/>
  <c r="M25" i="422" s="1"/>
  <c r="O25" i="422" s="1"/>
  <c r="P25" i="422" s="1"/>
  <c r="G25" i="422"/>
  <c r="F25" i="422"/>
  <c r="C25" i="422"/>
  <c r="B25" i="422"/>
  <c r="AZ24" i="422"/>
  <c r="AM24" i="422"/>
  <c r="Y24" i="422"/>
  <c r="S24" i="422"/>
  <c r="R24" i="422"/>
  <c r="J24" i="422"/>
  <c r="K24" i="422" s="1"/>
  <c r="M24" i="422" s="1"/>
  <c r="O24" i="422" s="1"/>
  <c r="P24" i="422" s="1"/>
  <c r="G24" i="422"/>
  <c r="F24" i="422"/>
  <c r="C24" i="422"/>
  <c r="B24" i="422"/>
  <c r="BA23" i="422"/>
  <c r="AN23" i="422"/>
  <c r="Z23" i="422"/>
  <c r="S23" i="422"/>
  <c r="R23" i="422"/>
  <c r="J23" i="422"/>
  <c r="K23" i="422" s="1"/>
  <c r="M23" i="422" s="1"/>
  <c r="O23" i="422" s="1"/>
  <c r="P23" i="422" s="1"/>
  <c r="G23" i="422"/>
  <c r="F23" i="422"/>
  <c r="C23" i="422"/>
  <c r="B23" i="422"/>
  <c r="BA22" i="422"/>
  <c r="AZ22" i="422"/>
  <c r="AW22" i="422"/>
  <c r="AV22" i="422"/>
  <c r="AU22" i="422"/>
  <c r="AT22" i="422"/>
  <c r="AS22" i="422"/>
  <c r="AR22" i="422"/>
  <c r="AQ22" i="422"/>
  <c r="AP22" i="422"/>
  <c r="AO22" i="422"/>
  <c r="AN22" i="422"/>
  <c r="AM22" i="422"/>
  <c r="AJ22" i="422"/>
  <c r="AI22" i="422"/>
  <c r="AH22" i="422"/>
  <c r="AG22" i="422"/>
  <c r="AF22" i="422"/>
  <c r="AE22" i="422"/>
  <c r="AD22" i="422"/>
  <c r="AC22" i="422"/>
  <c r="AB22" i="422"/>
  <c r="AA22" i="422"/>
  <c r="Z22" i="422"/>
  <c r="Y22" i="422"/>
  <c r="S22" i="422"/>
  <c r="R22" i="422"/>
  <c r="J22" i="422"/>
  <c r="K22" i="422" s="1"/>
  <c r="M22" i="422" s="1"/>
  <c r="O22" i="422" s="1"/>
  <c r="P22" i="422" s="1"/>
  <c r="G22" i="422"/>
  <c r="F22" i="422"/>
  <c r="C22" i="422"/>
  <c r="B22" i="422"/>
  <c r="BA21" i="422"/>
  <c r="AZ21" i="422"/>
  <c r="AW21" i="422"/>
  <c r="AV21" i="422"/>
  <c r="AU21" i="422"/>
  <c r="AT21" i="422"/>
  <c r="AS21" i="422"/>
  <c r="AR21" i="422"/>
  <c r="AQ21" i="422"/>
  <c r="AP21" i="422"/>
  <c r="AO21" i="422"/>
  <c r="AN21" i="422"/>
  <c r="AM21" i="422"/>
  <c r="AJ21" i="422"/>
  <c r="AI21" i="422"/>
  <c r="AH21" i="422"/>
  <c r="AG21" i="422"/>
  <c r="AF21" i="422"/>
  <c r="AE21" i="422"/>
  <c r="AD21" i="422"/>
  <c r="AC21" i="422"/>
  <c r="AB21" i="422"/>
  <c r="AA21" i="422"/>
  <c r="Z21" i="422"/>
  <c r="Y21" i="422"/>
  <c r="J21" i="422"/>
  <c r="K21" i="422" s="1"/>
  <c r="M21" i="422" s="1"/>
  <c r="O21" i="422" s="1"/>
  <c r="P21" i="422" s="1"/>
  <c r="G21" i="422"/>
  <c r="F21" i="422"/>
  <c r="C21" i="422"/>
  <c r="B21" i="422"/>
  <c r="BA20" i="422"/>
  <c r="AZ20" i="422"/>
  <c r="AW20" i="422"/>
  <c r="AV20" i="422"/>
  <c r="AU20" i="422"/>
  <c r="AT20" i="422"/>
  <c r="AS20" i="422"/>
  <c r="AR20" i="422"/>
  <c r="AQ20" i="422"/>
  <c r="AP20" i="422"/>
  <c r="AO20" i="422"/>
  <c r="AN20" i="422"/>
  <c r="AM20" i="422"/>
  <c r="AJ20" i="422"/>
  <c r="AI20" i="422"/>
  <c r="AH20" i="422"/>
  <c r="AG20" i="422"/>
  <c r="AF20" i="422"/>
  <c r="AE20" i="422"/>
  <c r="AD20" i="422"/>
  <c r="AC20" i="422"/>
  <c r="AB20" i="422"/>
  <c r="AA20" i="422"/>
  <c r="Z20" i="422"/>
  <c r="Y20" i="422"/>
  <c r="J20" i="422"/>
  <c r="K20" i="422" s="1"/>
  <c r="M20" i="422" s="1"/>
  <c r="O20" i="422" s="1"/>
  <c r="P20" i="422" s="1"/>
  <c r="G20" i="422"/>
  <c r="F20" i="422"/>
  <c r="C20" i="422"/>
  <c r="B20" i="422"/>
  <c r="BA19" i="422"/>
  <c r="AZ19" i="422"/>
  <c r="AW19" i="422"/>
  <c r="AV19" i="422"/>
  <c r="AU19" i="422"/>
  <c r="AT19" i="422"/>
  <c r="AS19" i="422"/>
  <c r="AR19" i="422"/>
  <c r="AQ19" i="422"/>
  <c r="AP19" i="422"/>
  <c r="AO19" i="422"/>
  <c r="AN19" i="422"/>
  <c r="AM19" i="422"/>
  <c r="AJ19" i="422"/>
  <c r="AI19" i="422"/>
  <c r="AH19" i="422"/>
  <c r="AG19" i="422"/>
  <c r="AF19" i="422"/>
  <c r="AE19" i="422"/>
  <c r="AD19" i="422"/>
  <c r="AC19" i="422"/>
  <c r="AB19" i="422"/>
  <c r="AA19" i="422"/>
  <c r="Z19" i="422"/>
  <c r="Y19" i="422"/>
  <c r="J19" i="422"/>
  <c r="K19" i="422" s="1"/>
  <c r="M19" i="422" s="1"/>
  <c r="O19" i="422" s="1"/>
  <c r="P19" i="422" s="1"/>
  <c r="G19" i="422"/>
  <c r="F19" i="422"/>
  <c r="C19" i="422"/>
  <c r="B19" i="422"/>
  <c r="BA18" i="422"/>
  <c r="AZ18" i="422"/>
  <c r="AW18" i="422"/>
  <c r="AV18" i="422"/>
  <c r="AU18" i="422"/>
  <c r="AT18" i="422"/>
  <c r="AS18" i="422"/>
  <c r="AR18" i="422"/>
  <c r="AQ18" i="422"/>
  <c r="AP18" i="422"/>
  <c r="AO18" i="422"/>
  <c r="AN18" i="422"/>
  <c r="AM18" i="422"/>
  <c r="AJ18" i="422"/>
  <c r="AI18" i="422"/>
  <c r="AH18" i="422"/>
  <c r="AG18" i="422"/>
  <c r="AF18" i="422"/>
  <c r="AE18" i="422"/>
  <c r="AD18" i="422"/>
  <c r="AC18" i="422"/>
  <c r="AB18" i="422"/>
  <c r="AA18" i="422"/>
  <c r="Z18" i="422"/>
  <c r="Y18" i="422"/>
  <c r="J18" i="422"/>
  <c r="K18" i="422" s="1"/>
  <c r="M18" i="422" s="1"/>
  <c r="O18" i="422" s="1"/>
  <c r="P18" i="422" s="1"/>
  <c r="G18" i="422"/>
  <c r="F18" i="422"/>
  <c r="C18" i="422"/>
  <c r="B18" i="422"/>
  <c r="BA17" i="422"/>
  <c r="AZ17" i="422"/>
  <c r="AW17" i="422"/>
  <c r="AV17" i="422"/>
  <c r="AU17" i="422"/>
  <c r="AT17" i="422"/>
  <c r="AS17" i="422"/>
  <c r="AR17" i="422"/>
  <c r="AQ17" i="422"/>
  <c r="AP17" i="422"/>
  <c r="AO17" i="422"/>
  <c r="AN17" i="422"/>
  <c r="AM17" i="422"/>
  <c r="AJ17" i="422"/>
  <c r="AI17" i="422"/>
  <c r="AH17" i="422"/>
  <c r="AG17" i="422"/>
  <c r="AF17" i="422"/>
  <c r="AE17" i="422"/>
  <c r="AD17" i="422"/>
  <c r="AC17" i="422"/>
  <c r="AB17" i="422"/>
  <c r="AA17" i="422"/>
  <c r="Z17" i="422"/>
  <c r="Y17" i="422"/>
  <c r="J17" i="422"/>
  <c r="K17" i="422" s="1"/>
  <c r="M17" i="422" s="1"/>
  <c r="O17" i="422" s="1"/>
  <c r="P17" i="422" s="1"/>
  <c r="G17" i="422"/>
  <c r="F17" i="422"/>
  <c r="C17" i="422"/>
  <c r="B17" i="422"/>
  <c r="BA16" i="422"/>
  <c r="AZ16" i="422"/>
  <c r="AW16" i="422"/>
  <c r="AV16" i="422"/>
  <c r="AU16" i="422"/>
  <c r="AT16" i="422"/>
  <c r="AS16" i="422"/>
  <c r="AR16" i="422"/>
  <c r="AQ16" i="422"/>
  <c r="AP16" i="422"/>
  <c r="AO16" i="422"/>
  <c r="AN16" i="422"/>
  <c r="AM16" i="422"/>
  <c r="AJ16" i="422"/>
  <c r="AI16" i="422"/>
  <c r="AH16" i="422"/>
  <c r="AG16" i="422"/>
  <c r="AF16" i="422"/>
  <c r="AE16" i="422"/>
  <c r="AD16" i="422"/>
  <c r="AC16" i="422"/>
  <c r="AB16" i="422"/>
  <c r="AA16" i="422"/>
  <c r="Z16" i="422"/>
  <c r="Y16" i="422"/>
  <c r="J16" i="422"/>
  <c r="K16" i="422" s="1"/>
  <c r="M16" i="422" s="1"/>
  <c r="O16" i="422" s="1"/>
  <c r="P16" i="422" s="1"/>
  <c r="G16" i="422"/>
  <c r="F16" i="422"/>
  <c r="C16" i="422"/>
  <c r="B16" i="422"/>
  <c r="BA15" i="422"/>
  <c r="AZ15" i="422"/>
  <c r="AW15" i="422"/>
  <c r="AV15" i="422"/>
  <c r="AU15" i="422"/>
  <c r="AT15" i="422"/>
  <c r="AS15" i="422"/>
  <c r="AR15" i="422"/>
  <c r="AQ15" i="422"/>
  <c r="AP15" i="422"/>
  <c r="AO15" i="422"/>
  <c r="AN15" i="422"/>
  <c r="AM15" i="422"/>
  <c r="AJ15" i="422"/>
  <c r="AI15" i="422"/>
  <c r="AH15" i="422"/>
  <c r="AG15" i="422"/>
  <c r="AF15" i="422"/>
  <c r="AE15" i="422"/>
  <c r="AD15" i="422"/>
  <c r="AC15" i="422"/>
  <c r="AB15" i="422"/>
  <c r="AA15" i="422"/>
  <c r="Z15" i="422"/>
  <c r="Y15" i="422"/>
  <c r="J15" i="422"/>
  <c r="K15" i="422" s="1"/>
  <c r="M15" i="422" s="1"/>
  <c r="O15" i="422" s="1"/>
  <c r="P15" i="422" s="1"/>
  <c r="G15" i="422"/>
  <c r="F15" i="422"/>
  <c r="C15" i="422"/>
  <c r="B15" i="422"/>
  <c r="BA14" i="422"/>
  <c r="AZ14" i="422"/>
  <c r="AW14" i="422"/>
  <c r="AV14" i="422"/>
  <c r="AU14" i="422"/>
  <c r="AT14" i="422"/>
  <c r="AS14" i="422"/>
  <c r="AR14" i="422"/>
  <c r="AQ14" i="422"/>
  <c r="AP14" i="422"/>
  <c r="AO14" i="422"/>
  <c r="AN14" i="422"/>
  <c r="AM14" i="422"/>
  <c r="AJ14" i="422"/>
  <c r="AI14" i="422"/>
  <c r="AH14" i="422"/>
  <c r="AG14" i="422"/>
  <c r="AF14" i="422"/>
  <c r="AE14" i="422"/>
  <c r="AD14" i="422"/>
  <c r="AC14" i="422"/>
  <c r="AB14" i="422"/>
  <c r="AA14" i="422"/>
  <c r="Z14" i="422"/>
  <c r="Y14" i="422"/>
  <c r="V14" i="422"/>
  <c r="U14" i="422"/>
  <c r="J14" i="422"/>
  <c r="K14" i="422" s="1"/>
  <c r="M14" i="422" s="1"/>
  <c r="O14" i="422" s="1"/>
  <c r="P14" i="422" s="1"/>
  <c r="G14" i="422"/>
  <c r="F14" i="422"/>
  <c r="C14" i="422"/>
  <c r="B14" i="422"/>
  <c r="BA13" i="422"/>
  <c r="AZ13" i="422"/>
  <c r="AW13" i="422"/>
  <c r="AV13" i="422"/>
  <c r="AU13" i="422"/>
  <c r="AT13" i="422"/>
  <c r="AS13" i="422"/>
  <c r="AR13" i="422"/>
  <c r="AQ13" i="422"/>
  <c r="AP13" i="422"/>
  <c r="AO13" i="422"/>
  <c r="AN13" i="422"/>
  <c r="AM13" i="422"/>
  <c r="AJ13" i="422"/>
  <c r="AI13" i="422"/>
  <c r="AH13" i="422"/>
  <c r="AG13" i="422"/>
  <c r="AF13" i="422"/>
  <c r="AE13" i="422"/>
  <c r="AD13" i="422"/>
  <c r="AC13" i="422"/>
  <c r="AB13" i="422"/>
  <c r="AA13" i="422"/>
  <c r="Z13" i="422"/>
  <c r="Y13" i="422"/>
  <c r="U13" i="422"/>
  <c r="V13" i="422" s="1"/>
  <c r="J13" i="422"/>
  <c r="K13" i="422" s="1"/>
  <c r="M13" i="422" s="1"/>
  <c r="O13" i="422" s="1"/>
  <c r="P13" i="422" s="1"/>
  <c r="G13" i="422"/>
  <c r="F13" i="422"/>
  <c r="C13" i="422"/>
  <c r="B13" i="422"/>
  <c r="BA12" i="422"/>
  <c r="AZ12" i="422"/>
  <c r="AW12" i="422"/>
  <c r="AV12" i="422"/>
  <c r="AU12" i="422"/>
  <c r="AT12" i="422"/>
  <c r="AS12" i="422"/>
  <c r="AR12" i="422"/>
  <c r="AQ12" i="422"/>
  <c r="AP12" i="422"/>
  <c r="AO12" i="422"/>
  <c r="AN12" i="422"/>
  <c r="AM12" i="422"/>
  <c r="AJ12" i="422"/>
  <c r="AI12" i="422"/>
  <c r="AH12" i="422"/>
  <c r="AG12" i="422"/>
  <c r="AF12" i="422"/>
  <c r="AE12" i="422"/>
  <c r="AD12" i="422"/>
  <c r="AC12" i="422"/>
  <c r="AB12" i="422"/>
  <c r="AA12" i="422"/>
  <c r="Z12" i="422"/>
  <c r="Y12" i="422"/>
  <c r="U12" i="422"/>
  <c r="V12" i="422" s="1"/>
  <c r="S12" i="422"/>
  <c r="J12" i="422"/>
  <c r="K12" i="422" s="1"/>
  <c r="M12" i="422" s="1"/>
  <c r="O12" i="422" s="1"/>
  <c r="P12" i="422" s="1"/>
  <c r="G12" i="422"/>
  <c r="F12" i="422"/>
  <c r="C12" i="422"/>
  <c r="B12" i="422"/>
  <c r="BA11" i="422"/>
  <c r="AZ11" i="422"/>
  <c r="AW11" i="422"/>
  <c r="AV11" i="422"/>
  <c r="AU11" i="422"/>
  <c r="AT11" i="422"/>
  <c r="AS11" i="422"/>
  <c r="AR11" i="422"/>
  <c r="AQ11" i="422"/>
  <c r="AP11" i="422"/>
  <c r="AO11" i="422"/>
  <c r="AN11" i="422"/>
  <c r="AM11" i="422"/>
  <c r="AJ11" i="422"/>
  <c r="AI11" i="422"/>
  <c r="AH11" i="422"/>
  <c r="AG11" i="422"/>
  <c r="AF11" i="422"/>
  <c r="AE11" i="422"/>
  <c r="AD11" i="422"/>
  <c r="AC11" i="422"/>
  <c r="AB11" i="422"/>
  <c r="AA11" i="422"/>
  <c r="Z11" i="422"/>
  <c r="Y11" i="422"/>
  <c r="U11" i="422"/>
  <c r="V11" i="422" s="1"/>
  <c r="S11" i="422"/>
  <c r="R11" i="422"/>
  <c r="J11" i="422"/>
  <c r="K11" i="422" s="1"/>
  <c r="M11" i="422" s="1"/>
  <c r="O11" i="422" s="1"/>
  <c r="P11" i="422" s="1"/>
  <c r="G11" i="422"/>
  <c r="F11" i="422"/>
  <c r="C11" i="422"/>
  <c r="B11" i="422"/>
  <c r="BA10" i="422"/>
  <c r="AZ10" i="422"/>
  <c r="AW10" i="422"/>
  <c r="AV10" i="422"/>
  <c r="AU10" i="422"/>
  <c r="AT10" i="422"/>
  <c r="AS10" i="422"/>
  <c r="AR10" i="422"/>
  <c r="AQ10" i="422"/>
  <c r="AP10" i="422"/>
  <c r="AO10" i="422"/>
  <c r="AN10" i="422"/>
  <c r="AM10" i="422"/>
  <c r="AJ10" i="422"/>
  <c r="AI10" i="422"/>
  <c r="AH10" i="422"/>
  <c r="AG10" i="422"/>
  <c r="AF10" i="422"/>
  <c r="AE10" i="422"/>
  <c r="AD10" i="422"/>
  <c r="AC10" i="422"/>
  <c r="AB10" i="422"/>
  <c r="AA10" i="422"/>
  <c r="Z10" i="422"/>
  <c r="Y10" i="422"/>
  <c r="V10" i="422"/>
  <c r="U10" i="422"/>
  <c r="S10" i="422"/>
  <c r="R10" i="422"/>
  <c r="J10" i="422"/>
  <c r="K10" i="422" s="1"/>
  <c r="G10" i="422"/>
  <c r="F10" i="422"/>
  <c r="C10" i="422"/>
  <c r="B10" i="422"/>
  <c r="BA9" i="422"/>
  <c r="AZ9" i="422"/>
  <c r="AW9" i="422"/>
  <c r="AV9" i="422"/>
  <c r="AU9" i="422"/>
  <c r="AT9" i="422"/>
  <c r="AS9" i="422"/>
  <c r="AR9" i="422"/>
  <c r="AQ9" i="422"/>
  <c r="AP9" i="422"/>
  <c r="AO9" i="422"/>
  <c r="AN9" i="422"/>
  <c r="AM9" i="422"/>
  <c r="AJ9" i="422"/>
  <c r="AI9" i="422"/>
  <c r="AH9" i="422"/>
  <c r="AG9" i="422"/>
  <c r="AF9" i="422"/>
  <c r="AE9" i="422"/>
  <c r="AD9" i="422"/>
  <c r="AC9" i="422"/>
  <c r="AB9" i="422"/>
  <c r="AA9" i="422"/>
  <c r="Z9" i="422"/>
  <c r="Y9" i="422"/>
  <c r="V9" i="422"/>
  <c r="U9" i="422"/>
  <c r="S9" i="422"/>
  <c r="R9" i="422"/>
  <c r="I9" i="422"/>
  <c r="G9" i="422"/>
  <c r="F9" i="422"/>
  <c r="E9" i="422"/>
  <c r="C9" i="422"/>
  <c r="BA8" i="422"/>
  <c r="AZ8" i="422"/>
  <c r="AW8" i="422"/>
  <c r="AV8" i="422"/>
  <c r="AU8" i="422"/>
  <c r="AT8" i="422"/>
  <c r="AS8" i="422"/>
  <c r="AR8" i="422"/>
  <c r="AQ8" i="422"/>
  <c r="AP8" i="422"/>
  <c r="AO8" i="422"/>
  <c r="AN8" i="422"/>
  <c r="AM8" i="422"/>
  <c r="AJ8" i="422"/>
  <c r="AI8" i="422"/>
  <c r="AH8" i="422"/>
  <c r="AG8" i="422"/>
  <c r="AF8" i="422"/>
  <c r="AE8" i="422"/>
  <c r="AD8" i="422"/>
  <c r="AC8" i="422"/>
  <c r="AB8" i="422"/>
  <c r="AA8" i="422"/>
  <c r="Z8" i="422"/>
  <c r="Y8" i="422"/>
  <c r="V8" i="422"/>
  <c r="U8" i="422"/>
  <c r="S8" i="422"/>
  <c r="R8" i="422"/>
  <c r="J8" i="422"/>
  <c r="K8" i="422" s="1"/>
  <c r="M8" i="422" s="1"/>
  <c r="G8" i="422"/>
  <c r="F8" i="422"/>
  <c r="C8" i="422"/>
  <c r="B8" i="422"/>
  <c r="BA7" i="422"/>
  <c r="AZ7" i="422"/>
  <c r="AW7" i="422"/>
  <c r="AV7" i="422"/>
  <c r="AU7" i="422"/>
  <c r="AT7" i="422"/>
  <c r="AS7" i="422"/>
  <c r="AR7" i="422"/>
  <c r="AQ7" i="422"/>
  <c r="AP7" i="422"/>
  <c r="AO7" i="422"/>
  <c r="AN7" i="422"/>
  <c r="AM7" i="422"/>
  <c r="AJ7" i="422"/>
  <c r="AI7" i="422"/>
  <c r="AH7" i="422"/>
  <c r="AG7" i="422"/>
  <c r="AF7" i="422"/>
  <c r="AE7" i="422"/>
  <c r="AD7" i="422"/>
  <c r="AC7" i="422"/>
  <c r="AB7" i="422"/>
  <c r="AA7" i="422"/>
  <c r="Z7" i="422"/>
  <c r="Y7" i="422"/>
  <c r="V7" i="422"/>
  <c r="U7" i="422"/>
  <c r="S7" i="422"/>
  <c r="R7" i="422"/>
  <c r="J7" i="422"/>
  <c r="K7" i="422" s="1"/>
  <c r="M7" i="422" s="1"/>
  <c r="O7" i="422" s="1"/>
  <c r="P7" i="422" s="1"/>
  <c r="G7" i="422"/>
  <c r="F7" i="422"/>
  <c r="C7" i="422"/>
  <c r="B7" i="422"/>
  <c r="BA6" i="422"/>
  <c r="AW6" i="422"/>
  <c r="AV6" i="422"/>
  <c r="AU6" i="422"/>
  <c r="AT6" i="422"/>
  <c r="AS6" i="422"/>
  <c r="AR6" i="422"/>
  <c r="AQ6" i="422"/>
  <c r="AP6" i="422"/>
  <c r="AO6" i="422"/>
  <c r="AN6" i="422"/>
  <c r="AJ6" i="422"/>
  <c r="AI6" i="422"/>
  <c r="AH6" i="422"/>
  <c r="AG6" i="422"/>
  <c r="AF6" i="422"/>
  <c r="AE6" i="422"/>
  <c r="AD6" i="422"/>
  <c r="AC6" i="422"/>
  <c r="AB6" i="422"/>
  <c r="AA6" i="422"/>
  <c r="Z6" i="422"/>
  <c r="V6" i="422"/>
  <c r="U6" i="422"/>
  <c r="S6" i="422"/>
  <c r="R6" i="422"/>
  <c r="J6" i="422"/>
  <c r="K6" i="422" s="1"/>
  <c r="M6" i="422" s="1"/>
  <c r="G6" i="422"/>
  <c r="F6" i="422"/>
  <c r="C6" i="422"/>
  <c r="B6" i="422"/>
  <c r="BA5" i="422"/>
  <c r="AZ5" i="422"/>
  <c r="AW5" i="422"/>
  <c r="AV5" i="422"/>
  <c r="AU5" i="422"/>
  <c r="AT5" i="422"/>
  <c r="AS5" i="422"/>
  <c r="AR5" i="422"/>
  <c r="AQ5" i="422"/>
  <c r="AP5" i="422"/>
  <c r="AO5" i="422"/>
  <c r="AN5" i="422"/>
  <c r="AM5" i="422"/>
  <c r="AJ5" i="422"/>
  <c r="AI5" i="422"/>
  <c r="AH5" i="422"/>
  <c r="AG5" i="422"/>
  <c r="AF5" i="422"/>
  <c r="AE5" i="422"/>
  <c r="AD5" i="422"/>
  <c r="AC5" i="422"/>
  <c r="AB5" i="422"/>
  <c r="AA5" i="422"/>
  <c r="Z5" i="422"/>
  <c r="Y5" i="422"/>
  <c r="U5" i="422"/>
  <c r="V5" i="422" s="1"/>
  <c r="S5" i="422"/>
  <c r="R5" i="422"/>
  <c r="I5" i="422"/>
  <c r="G5" i="422"/>
  <c r="F5" i="422"/>
  <c r="E5" i="422"/>
  <c r="C5" i="422"/>
  <c r="AN2" i="422" s="1"/>
  <c r="BA4" i="422"/>
  <c r="AZ4" i="422"/>
  <c r="AW4" i="422"/>
  <c r="AV4" i="422"/>
  <c r="AU4" i="422"/>
  <c r="AT4" i="422"/>
  <c r="AS4" i="422"/>
  <c r="AR4" i="422"/>
  <c r="AQ4" i="422"/>
  <c r="AP4" i="422"/>
  <c r="AO4" i="422"/>
  <c r="AN4" i="422"/>
  <c r="AM4" i="422"/>
  <c r="AJ4" i="422"/>
  <c r="AI4" i="422"/>
  <c r="AH4" i="422"/>
  <c r="AG4" i="422"/>
  <c r="AF4" i="422"/>
  <c r="AE4" i="422"/>
  <c r="AD4" i="422"/>
  <c r="AC4" i="422"/>
  <c r="AB4" i="422"/>
  <c r="AA4" i="422"/>
  <c r="Z4" i="422"/>
  <c r="Y4" i="422"/>
  <c r="V4" i="422"/>
  <c r="U4" i="422"/>
  <c r="S4" i="422"/>
  <c r="R4" i="422"/>
  <c r="BA3" i="422"/>
  <c r="AZ3" i="422"/>
  <c r="AW3" i="422"/>
  <c r="AV3" i="422"/>
  <c r="AU3" i="422"/>
  <c r="AT3" i="422"/>
  <c r="AS3" i="422"/>
  <c r="AR3" i="422"/>
  <c r="AQ3" i="422"/>
  <c r="AP3" i="422"/>
  <c r="AO3" i="422"/>
  <c r="AN3" i="422"/>
  <c r="AM3" i="422"/>
  <c r="AJ3" i="422"/>
  <c r="AI3" i="422"/>
  <c r="AH3" i="422"/>
  <c r="AG3" i="422"/>
  <c r="AF3" i="422"/>
  <c r="AE3" i="422"/>
  <c r="AD3" i="422"/>
  <c r="AC3" i="422"/>
  <c r="AB3" i="422"/>
  <c r="AA3" i="422"/>
  <c r="Z3" i="422"/>
  <c r="Y3" i="422"/>
  <c r="V3" i="422"/>
  <c r="U3" i="422"/>
  <c r="S3" i="422"/>
  <c r="R3" i="422"/>
  <c r="BA2" i="422"/>
  <c r="AW2" i="422"/>
  <c r="AV2" i="422"/>
  <c r="AU2" i="422"/>
  <c r="AT2" i="422"/>
  <c r="AS2" i="422"/>
  <c r="AR2" i="422"/>
  <c r="AQ2" i="422"/>
  <c r="AP2" i="422"/>
  <c r="AO2" i="422"/>
  <c r="AJ2" i="422"/>
  <c r="AI2" i="422"/>
  <c r="AH2" i="422"/>
  <c r="AG2" i="422"/>
  <c r="AF2" i="422"/>
  <c r="AE2" i="422"/>
  <c r="AD2" i="422"/>
  <c r="AC2" i="422"/>
  <c r="AB2" i="422"/>
  <c r="AA2" i="422"/>
  <c r="Z2" i="422"/>
  <c r="BM1" i="422"/>
  <c r="BL1" i="422"/>
  <c r="BK1" i="422"/>
  <c r="BJ1" i="422"/>
  <c r="BI1" i="422"/>
  <c r="BH1" i="422"/>
  <c r="BG1" i="422"/>
  <c r="BF1" i="422"/>
  <c r="BE1" i="422"/>
  <c r="BD1" i="422"/>
  <c r="BC1" i="422"/>
  <c r="BB1" i="422"/>
  <c r="AV1" i="422"/>
  <c r="AU1" i="422"/>
  <c r="AT1" i="422"/>
  <c r="AS1" i="422"/>
  <c r="AR1" i="422"/>
  <c r="AQ1" i="422"/>
  <c r="AP1" i="422"/>
  <c r="AO1" i="422"/>
  <c r="AI1" i="422"/>
  <c r="AH1" i="422"/>
  <c r="AG1" i="422"/>
  <c r="AF1" i="422"/>
  <c r="AE1" i="422"/>
  <c r="AD1" i="422"/>
  <c r="AC1" i="422"/>
  <c r="AB1" i="422"/>
  <c r="AA1" i="422"/>
  <c r="K1" i="422"/>
  <c r="E1" i="422"/>
  <c r="Q727" i="421"/>
  <c r="G727" i="421"/>
  <c r="G51" i="421"/>
  <c r="C51" i="421"/>
  <c r="B51" i="421"/>
  <c r="G50" i="421"/>
  <c r="C50" i="421"/>
  <c r="B50" i="421"/>
  <c r="G49" i="421"/>
  <c r="F49" i="421"/>
  <c r="E49" i="421"/>
  <c r="C49" i="421"/>
  <c r="L48" i="421"/>
  <c r="I48" i="421"/>
  <c r="H48" i="421"/>
  <c r="E48" i="421"/>
  <c r="J47" i="421"/>
  <c r="K47" i="421" s="1"/>
  <c r="C47" i="421"/>
  <c r="F47" i="421" s="1"/>
  <c r="G47" i="421" s="1"/>
  <c r="B47" i="421"/>
  <c r="J46" i="421"/>
  <c r="J45" i="421" s="1"/>
  <c r="G46" i="421"/>
  <c r="F46" i="421"/>
  <c r="C46" i="421"/>
  <c r="B46" i="421"/>
  <c r="I45" i="421"/>
  <c r="G45" i="421"/>
  <c r="F45" i="421"/>
  <c r="E45" i="421"/>
  <c r="C45" i="421"/>
  <c r="BA44" i="421"/>
  <c r="AZ44" i="421"/>
  <c r="AM44" i="421"/>
  <c r="Y44" i="421"/>
  <c r="J44" i="421"/>
  <c r="K44" i="421" s="1"/>
  <c r="G44" i="421"/>
  <c r="F44" i="421"/>
  <c r="C44" i="421"/>
  <c r="B44" i="421"/>
  <c r="BA43" i="421"/>
  <c r="AZ43" i="421"/>
  <c r="AW43" i="421"/>
  <c r="AV43" i="421"/>
  <c r="AU43" i="421"/>
  <c r="AT43" i="421"/>
  <c r="AS43" i="421"/>
  <c r="AR43" i="421"/>
  <c r="AQ43" i="421"/>
  <c r="AP43" i="421"/>
  <c r="AO43" i="421"/>
  <c r="AN43" i="421"/>
  <c r="AM43" i="421"/>
  <c r="AJ43" i="421"/>
  <c r="AI43" i="421"/>
  <c r="AH43" i="421"/>
  <c r="AG43" i="421"/>
  <c r="AF43" i="421"/>
  <c r="AE43" i="421"/>
  <c r="AD43" i="421"/>
  <c r="AC43" i="421"/>
  <c r="AB43" i="421"/>
  <c r="AA43" i="421"/>
  <c r="Z43" i="421"/>
  <c r="Y43" i="421"/>
  <c r="J43" i="421"/>
  <c r="K43" i="421" s="1"/>
  <c r="G43" i="421"/>
  <c r="F43" i="421"/>
  <c r="C43" i="421"/>
  <c r="B43" i="421"/>
  <c r="BA42" i="421"/>
  <c r="AW42" i="421"/>
  <c r="AV42" i="421"/>
  <c r="AU42" i="421"/>
  <c r="AT42" i="421"/>
  <c r="AS42" i="421"/>
  <c r="AR42" i="421"/>
  <c r="AQ42" i="421"/>
  <c r="AP42" i="421"/>
  <c r="AO42" i="421"/>
  <c r="AN42" i="421"/>
  <c r="AJ42" i="421"/>
  <c r="AI42" i="421"/>
  <c r="AH42" i="421"/>
  <c r="AG42" i="421"/>
  <c r="AF42" i="421"/>
  <c r="AE42" i="421"/>
  <c r="AD42" i="421"/>
  <c r="AC42" i="421"/>
  <c r="AB42" i="421"/>
  <c r="AA42" i="421"/>
  <c r="Z42" i="421"/>
  <c r="J42" i="421"/>
  <c r="G42" i="421"/>
  <c r="F42" i="421"/>
  <c r="C42" i="421"/>
  <c r="B42" i="421"/>
  <c r="BA41" i="421"/>
  <c r="AZ41" i="421"/>
  <c r="AW41" i="421"/>
  <c r="AV41" i="421"/>
  <c r="AU41" i="421"/>
  <c r="AT41" i="421"/>
  <c r="AS41" i="421"/>
  <c r="AR41" i="421"/>
  <c r="AQ41" i="421"/>
  <c r="AP41" i="421"/>
  <c r="AO41" i="421"/>
  <c r="AN41" i="421"/>
  <c r="AM41" i="421"/>
  <c r="AJ41" i="421"/>
  <c r="AI41" i="421"/>
  <c r="AH41" i="421"/>
  <c r="AG41" i="421"/>
  <c r="AF41" i="421"/>
  <c r="AE41" i="421"/>
  <c r="AD41" i="421"/>
  <c r="AC41" i="421"/>
  <c r="AB41" i="421"/>
  <c r="AA41" i="421"/>
  <c r="Z41" i="421"/>
  <c r="Y41" i="421"/>
  <c r="J41" i="421"/>
  <c r="K41" i="421" s="1"/>
  <c r="G41" i="421"/>
  <c r="F41" i="421"/>
  <c r="C41" i="421"/>
  <c r="B41" i="421"/>
  <c r="BA40" i="421"/>
  <c r="AZ40" i="421"/>
  <c r="AW40" i="421"/>
  <c r="AV40" i="421"/>
  <c r="AU40" i="421"/>
  <c r="AT40" i="421"/>
  <c r="AS40" i="421"/>
  <c r="AR40" i="421"/>
  <c r="AQ40" i="421"/>
  <c r="AP40" i="421"/>
  <c r="AO40" i="421"/>
  <c r="AN40" i="421"/>
  <c r="AM40" i="421"/>
  <c r="AJ40" i="421"/>
  <c r="AI40" i="421"/>
  <c r="AH40" i="421"/>
  <c r="AG40" i="421"/>
  <c r="AF40" i="421"/>
  <c r="AE40" i="421"/>
  <c r="AD40" i="421"/>
  <c r="AC40" i="421"/>
  <c r="AB40" i="421"/>
  <c r="AA40" i="421"/>
  <c r="Z40" i="421"/>
  <c r="Y40" i="421"/>
  <c r="I40" i="421"/>
  <c r="G40" i="421"/>
  <c r="F40" i="421"/>
  <c r="E40" i="421"/>
  <c r="C40" i="421"/>
  <c r="BA39" i="421"/>
  <c r="AZ39" i="421"/>
  <c r="AW39" i="421"/>
  <c r="AV39" i="421"/>
  <c r="AU39" i="421"/>
  <c r="AT39" i="421"/>
  <c r="AS39" i="421"/>
  <c r="AR39" i="421"/>
  <c r="AQ39" i="421"/>
  <c r="AP39" i="421"/>
  <c r="AO39" i="421"/>
  <c r="AN39" i="421"/>
  <c r="AM39" i="421"/>
  <c r="AJ39" i="421"/>
  <c r="AI39" i="421"/>
  <c r="AH39" i="421"/>
  <c r="AG39" i="421"/>
  <c r="AF39" i="421"/>
  <c r="AE39" i="421"/>
  <c r="AD39" i="421"/>
  <c r="AC39" i="421"/>
  <c r="AB39" i="421"/>
  <c r="AA39" i="421"/>
  <c r="Z39" i="421"/>
  <c r="Y39" i="421"/>
  <c r="J39" i="421"/>
  <c r="J38" i="421" s="1"/>
  <c r="G39" i="421"/>
  <c r="F39" i="421"/>
  <c r="C39" i="421"/>
  <c r="B39" i="421"/>
  <c r="BA38" i="421"/>
  <c r="AZ38" i="421"/>
  <c r="AW38" i="421"/>
  <c r="AV38" i="421"/>
  <c r="AU38" i="421"/>
  <c r="AT38" i="421"/>
  <c r="AS38" i="421"/>
  <c r="AR38" i="421"/>
  <c r="AQ38" i="421"/>
  <c r="AP38" i="421"/>
  <c r="AO38" i="421"/>
  <c r="AN38" i="421"/>
  <c r="AM38" i="421"/>
  <c r="AJ38" i="421"/>
  <c r="AI38" i="421"/>
  <c r="AH38" i="421"/>
  <c r="AG38" i="421"/>
  <c r="AF38" i="421"/>
  <c r="AE38" i="421"/>
  <c r="AD38" i="421"/>
  <c r="AC38" i="421"/>
  <c r="AB38" i="421"/>
  <c r="AA38" i="421"/>
  <c r="Z38" i="421"/>
  <c r="Y38" i="421"/>
  <c r="I38" i="421"/>
  <c r="G38" i="421"/>
  <c r="F38" i="421"/>
  <c r="E38" i="421"/>
  <c r="C38" i="421"/>
  <c r="BA37" i="421"/>
  <c r="AW37" i="421"/>
  <c r="AV37" i="421"/>
  <c r="AU37" i="421"/>
  <c r="AT37" i="421"/>
  <c r="AS37" i="421"/>
  <c r="AR37" i="421"/>
  <c r="AQ37" i="421"/>
  <c r="AP37" i="421"/>
  <c r="AO37" i="421"/>
  <c r="AN37" i="421"/>
  <c r="AJ37" i="421"/>
  <c r="AI37" i="421"/>
  <c r="AH37" i="421"/>
  <c r="AG37" i="421"/>
  <c r="AF37" i="421"/>
  <c r="AE37" i="421"/>
  <c r="AD37" i="421"/>
  <c r="AC37" i="421"/>
  <c r="AB37" i="421"/>
  <c r="AA37" i="421"/>
  <c r="Z37" i="421"/>
  <c r="J37" i="421"/>
  <c r="K37" i="421" s="1"/>
  <c r="G37" i="421"/>
  <c r="F37" i="421"/>
  <c r="C37" i="421"/>
  <c r="B37" i="421"/>
  <c r="BA36" i="421"/>
  <c r="AZ36" i="421"/>
  <c r="AW36" i="421"/>
  <c r="AV36" i="421"/>
  <c r="AU36" i="421"/>
  <c r="AT36" i="421"/>
  <c r="AS36" i="421"/>
  <c r="AR36" i="421"/>
  <c r="AQ36" i="421"/>
  <c r="AP36" i="421"/>
  <c r="AO36" i="421"/>
  <c r="AN36" i="421"/>
  <c r="AM36" i="421"/>
  <c r="AJ36" i="421"/>
  <c r="AI36" i="421"/>
  <c r="AH36" i="421"/>
  <c r="AG36" i="421"/>
  <c r="AF36" i="421"/>
  <c r="AE36" i="421"/>
  <c r="AD36" i="421"/>
  <c r="AC36" i="421"/>
  <c r="AB36" i="421"/>
  <c r="AA36" i="421"/>
  <c r="Z36" i="421"/>
  <c r="Y36" i="421"/>
  <c r="J36" i="421"/>
  <c r="G36" i="421"/>
  <c r="F36" i="421"/>
  <c r="C36" i="421"/>
  <c r="B36" i="421"/>
  <c r="BA35" i="421"/>
  <c r="AW35" i="421"/>
  <c r="AV35" i="421"/>
  <c r="AU35" i="421"/>
  <c r="AT35" i="421"/>
  <c r="AS35" i="421"/>
  <c r="AR35" i="421"/>
  <c r="AQ35" i="421"/>
  <c r="AP35" i="421"/>
  <c r="AO35" i="421"/>
  <c r="AN35" i="421"/>
  <c r="AJ35" i="421"/>
  <c r="AI35" i="421"/>
  <c r="AH35" i="421"/>
  <c r="AG35" i="421"/>
  <c r="AF35" i="421"/>
  <c r="AE35" i="421"/>
  <c r="AD35" i="421"/>
  <c r="AC35" i="421"/>
  <c r="AB35" i="421"/>
  <c r="AA35" i="421"/>
  <c r="Z35" i="421"/>
  <c r="I35" i="421"/>
  <c r="G35" i="421"/>
  <c r="F35" i="421"/>
  <c r="E35" i="421"/>
  <c r="C35" i="421"/>
  <c r="BA34" i="421"/>
  <c r="AZ34" i="421"/>
  <c r="AW34" i="421"/>
  <c r="AV34" i="421"/>
  <c r="AU34" i="421"/>
  <c r="AT34" i="421"/>
  <c r="AS34" i="421"/>
  <c r="AR34" i="421"/>
  <c r="AQ34" i="421"/>
  <c r="AP34" i="421"/>
  <c r="AO34" i="421"/>
  <c r="AN34" i="421"/>
  <c r="AM34" i="421"/>
  <c r="AJ34" i="421"/>
  <c r="AI34" i="421"/>
  <c r="AH34" i="421"/>
  <c r="AG34" i="421"/>
  <c r="AF34" i="421"/>
  <c r="AE34" i="421"/>
  <c r="AD34" i="421"/>
  <c r="AC34" i="421"/>
  <c r="AB34" i="421"/>
  <c r="AA34" i="421"/>
  <c r="Z34" i="421"/>
  <c r="Y34" i="421"/>
  <c r="J34" i="421"/>
  <c r="K34" i="421" s="1"/>
  <c r="G34" i="421"/>
  <c r="F34" i="421"/>
  <c r="C34" i="421"/>
  <c r="B34" i="421"/>
  <c r="BA33" i="421"/>
  <c r="AZ33" i="421"/>
  <c r="AW33" i="421"/>
  <c r="AV33" i="421"/>
  <c r="AU33" i="421"/>
  <c r="AT33" i="421"/>
  <c r="AS33" i="421"/>
  <c r="AR33" i="421"/>
  <c r="AQ33" i="421"/>
  <c r="AP33" i="421"/>
  <c r="AO33" i="421"/>
  <c r="AN33" i="421"/>
  <c r="AM33" i="421"/>
  <c r="AJ33" i="421"/>
  <c r="AI33" i="421"/>
  <c r="AH33" i="421"/>
  <c r="AG33" i="421"/>
  <c r="AF33" i="421"/>
  <c r="AE33" i="421"/>
  <c r="AD33" i="421"/>
  <c r="AC33" i="421"/>
  <c r="AB33" i="421"/>
  <c r="AA33" i="421"/>
  <c r="Z33" i="421"/>
  <c r="Y33" i="421"/>
  <c r="J33" i="421"/>
  <c r="K33" i="421" s="1"/>
  <c r="G33" i="421"/>
  <c r="F33" i="421"/>
  <c r="C33" i="421"/>
  <c r="B33" i="421"/>
  <c r="BA32" i="421"/>
  <c r="AW32" i="421"/>
  <c r="AV32" i="421"/>
  <c r="AU32" i="421"/>
  <c r="AT32" i="421"/>
  <c r="AS32" i="421"/>
  <c r="AR32" i="421"/>
  <c r="AQ32" i="421"/>
  <c r="AP32" i="421"/>
  <c r="AO32" i="421"/>
  <c r="AN32" i="421"/>
  <c r="AJ32" i="421"/>
  <c r="AI32" i="421"/>
  <c r="AH32" i="421"/>
  <c r="AG32" i="421"/>
  <c r="AF32" i="421"/>
  <c r="AE32" i="421"/>
  <c r="AD32" i="421"/>
  <c r="AC32" i="421"/>
  <c r="AB32" i="421"/>
  <c r="AA32" i="421"/>
  <c r="Z32" i="421"/>
  <c r="J32" i="421"/>
  <c r="G32" i="421"/>
  <c r="F32" i="421"/>
  <c r="C32" i="421"/>
  <c r="B32" i="421"/>
  <c r="BA31" i="421"/>
  <c r="AZ31" i="421"/>
  <c r="AW31" i="421"/>
  <c r="AV31" i="421"/>
  <c r="AU31" i="421"/>
  <c r="AT31" i="421"/>
  <c r="AS31" i="421"/>
  <c r="AR31" i="421"/>
  <c r="AQ31" i="421"/>
  <c r="AP31" i="421"/>
  <c r="AO31" i="421"/>
  <c r="AN31" i="421"/>
  <c r="AM31" i="421"/>
  <c r="AJ31" i="421"/>
  <c r="AI31" i="421"/>
  <c r="AH31" i="421"/>
  <c r="AG31" i="421"/>
  <c r="AF31" i="421"/>
  <c r="AE31" i="421"/>
  <c r="AD31" i="421"/>
  <c r="AC31" i="421"/>
  <c r="AB31" i="421"/>
  <c r="AA31" i="421"/>
  <c r="Z31" i="421"/>
  <c r="Y31" i="421"/>
  <c r="J31" i="421"/>
  <c r="K31" i="421" s="1"/>
  <c r="G31" i="421"/>
  <c r="F31" i="421"/>
  <c r="C31" i="421"/>
  <c r="B31" i="421"/>
  <c r="BA30" i="421"/>
  <c r="AZ30" i="421"/>
  <c r="AW30" i="421"/>
  <c r="AV30" i="421"/>
  <c r="AU30" i="421"/>
  <c r="AT30" i="421"/>
  <c r="AS30" i="421"/>
  <c r="AR30" i="421"/>
  <c r="AQ30" i="421"/>
  <c r="AP30" i="421"/>
  <c r="AO30" i="421"/>
  <c r="AN30" i="421"/>
  <c r="AM30" i="421"/>
  <c r="AJ30" i="421"/>
  <c r="AI30" i="421"/>
  <c r="AH30" i="421"/>
  <c r="AG30" i="421"/>
  <c r="AF30" i="421"/>
  <c r="AE30" i="421"/>
  <c r="AD30" i="421"/>
  <c r="AC30" i="421"/>
  <c r="AB30" i="421"/>
  <c r="AA30" i="421"/>
  <c r="Z30" i="421"/>
  <c r="Y30" i="421"/>
  <c r="S30" i="421"/>
  <c r="J30" i="421"/>
  <c r="K30" i="421" s="1"/>
  <c r="G30" i="421"/>
  <c r="F30" i="421"/>
  <c r="C30" i="421"/>
  <c r="B30" i="421"/>
  <c r="BA29" i="421"/>
  <c r="AZ29" i="421"/>
  <c r="AW29" i="421"/>
  <c r="AV29" i="421"/>
  <c r="AU29" i="421"/>
  <c r="AT29" i="421"/>
  <c r="AS29" i="421"/>
  <c r="AR29" i="421"/>
  <c r="AQ29" i="421"/>
  <c r="AP29" i="421"/>
  <c r="AO29" i="421"/>
  <c r="AN29" i="421"/>
  <c r="AM29" i="421"/>
  <c r="AJ29" i="421"/>
  <c r="AI29" i="421"/>
  <c r="AH29" i="421"/>
  <c r="AG29" i="421"/>
  <c r="AF29" i="421"/>
  <c r="AE29" i="421"/>
  <c r="AD29" i="421"/>
  <c r="AC29" i="421"/>
  <c r="AB29" i="421"/>
  <c r="AA29" i="421"/>
  <c r="Z29" i="421"/>
  <c r="Y29" i="421"/>
  <c r="S29" i="421"/>
  <c r="R29" i="421"/>
  <c r="J29" i="421"/>
  <c r="K29" i="421" s="1"/>
  <c r="G29" i="421"/>
  <c r="F29" i="421"/>
  <c r="C29" i="421"/>
  <c r="B29" i="421"/>
  <c r="BA28" i="421"/>
  <c r="AZ28" i="421"/>
  <c r="AW28" i="421"/>
  <c r="AV28" i="421"/>
  <c r="AU28" i="421"/>
  <c r="AT28" i="421"/>
  <c r="AS28" i="421"/>
  <c r="AR28" i="421"/>
  <c r="AQ28" i="421"/>
  <c r="AP28" i="421"/>
  <c r="AO28" i="421"/>
  <c r="AN28" i="421"/>
  <c r="AM28" i="421"/>
  <c r="AJ28" i="421"/>
  <c r="AI28" i="421"/>
  <c r="AH28" i="421"/>
  <c r="AG28" i="421"/>
  <c r="AF28" i="421"/>
  <c r="AE28" i="421"/>
  <c r="AD28" i="421"/>
  <c r="AC28" i="421"/>
  <c r="AB28" i="421"/>
  <c r="AA28" i="421"/>
  <c r="Z28" i="421"/>
  <c r="Y28" i="421"/>
  <c r="S28" i="421"/>
  <c r="R28" i="421"/>
  <c r="J28" i="421"/>
  <c r="K28" i="421" s="1"/>
  <c r="G28" i="421"/>
  <c r="F28" i="421"/>
  <c r="C28" i="421"/>
  <c r="B28" i="421"/>
  <c r="BA27" i="421"/>
  <c r="AZ27" i="421"/>
  <c r="AW27" i="421"/>
  <c r="AV27" i="421"/>
  <c r="AU27" i="421"/>
  <c r="AT27" i="421"/>
  <c r="AS27" i="421"/>
  <c r="AR27" i="421"/>
  <c r="AQ27" i="421"/>
  <c r="AP27" i="421"/>
  <c r="AO27" i="421"/>
  <c r="AN27" i="421"/>
  <c r="AM27" i="421"/>
  <c r="AJ27" i="421"/>
  <c r="AI27" i="421"/>
  <c r="AH27" i="421"/>
  <c r="AG27" i="421"/>
  <c r="AF27" i="421"/>
  <c r="AE27" i="421"/>
  <c r="AD27" i="421"/>
  <c r="AC27" i="421"/>
  <c r="AB27" i="421"/>
  <c r="AA27" i="421"/>
  <c r="Z27" i="421"/>
  <c r="Y27" i="421"/>
  <c r="S27" i="421"/>
  <c r="R27" i="421"/>
  <c r="J27" i="421"/>
  <c r="K27" i="421" s="1"/>
  <c r="F27" i="421"/>
  <c r="G27" i="421" s="1"/>
  <c r="G26" i="421" s="1"/>
  <c r="C27" i="421"/>
  <c r="BA24" i="421" s="1"/>
  <c r="B27" i="421"/>
  <c r="BA26" i="421"/>
  <c r="AZ26" i="421"/>
  <c r="AW26" i="421"/>
  <c r="AV26" i="421"/>
  <c r="AU26" i="421"/>
  <c r="AT26" i="421"/>
  <c r="AS26" i="421"/>
  <c r="AR26" i="421"/>
  <c r="AQ26" i="421"/>
  <c r="AP26" i="421"/>
  <c r="AO26" i="421"/>
  <c r="AN26" i="421"/>
  <c r="AM26" i="421"/>
  <c r="AJ26" i="421"/>
  <c r="AI26" i="421"/>
  <c r="AH26" i="421"/>
  <c r="AG26" i="421"/>
  <c r="AF26" i="421"/>
  <c r="AE26" i="421"/>
  <c r="AD26" i="421"/>
  <c r="AC26" i="421"/>
  <c r="AB26" i="421"/>
  <c r="AA26" i="421"/>
  <c r="Z26" i="421"/>
  <c r="Y26" i="421"/>
  <c r="S26" i="421"/>
  <c r="R26" i="421"/>
  <c r="I26" i="421"/>
  <c r="F26" i="421"/>
  <c r="E26" i="421"/>
  <c r="C26" i="421"/>
  <c r="BA25" i="421"/>
  <c r="AZ25" i="421"/>
  <c r="AW25" i="421"/>
  <c r="AV25" i="421"/>
  <c r="AU25" i="421"/>
  <c r="AT25" i="421"/>
  <c r="AS25" i="421"/>
  <c r="AR25" i="421"/>
  <c r="AQ25" i="421"/>
  <c r="AP25" i="421"/>
  <c r="AO25" i="421"/>
  <c r="AN25" i="421"/>
  <c r="AM25" i="421"/>
  <c r="AJ25" i="421"/>
  <c r="AI25" i="421"/>
  <c r="AH25" i="421"/>
  <c r="AG25" i="421"/>
  <c r="AF25" i="421"/>
  <c r="AE25" i="421"/>
  <c r="AD25" i="421"/>
  <c r="AC25" i="421"/>
  <c r="AB25" i="421"/>
  <c r="AA25" i="421"/>
  <c r="Z25" i="421"/>
  <c r="Y25" i="421"/>
  <c r="S25" i="421"/>
  <c r="R25" i="421"/>
  <c r="J25" i="421"/>
  <c r="K25" i="421" s="1"/>
  <c r="G25" i="421"/>
  <c r="F25" i="421"/>
  <c r="C25" i="421"/>
  <c r="B25" i="421"/>
  <c r="AZ24" i="421"/>
  <c r="AT24" i="421"/>
  <c r="AT23" i="421" s="1"/>
  <c r="AP24" i="421"/>
  <c r="AP23" i="421" s="1"/>
  <c r="AN24" i="421"/>
  <c r="AS24" i="421" s="1"/>
  <c r="AS23" i="421" s="1"/>
  <c r="AM24" i="421"/>
  <c r="AF24" i="421"/>
  <c r="AB24" i="421"/>
  <c r="AB23" i="421" s="1"/>
  <c r="Z24" i="421"/>
  <c r="AI24" i="421" s="1"/>
  <c r="AI23" i="421" s="1"/>
  <c r="Y24" i="421"/>
  <c r="S24" i="421"/>
  <c r="R24" i="421"/>
  <c r="J24" i="421"/>
  <c r="K24" i="421" s="1"/>
  <c r="G24" i="421"/>
  <c r="F24" i="421"/>
  <c r="C24" i="421"/>
  <c r="B24" i="421"/>
  <c r="BA23" i="421"/>
  <c r="AN23" i="421"/>
  <c r="AF23" i="421"/>
  <c r="Z23" i="421"/>
  <c r="S23" i="421"/>
  <c r="R23" i="421"/>
  <c r="J23" i="421"/>
  <c r="K23" i="421" s="1"/>
  <c r="G23" i="421"/>
  <c r="F23" i="421"/>
  <c r="C23" i="421"/>
  <c r="B23" i="421"/>
  <c r="BA22" i="421"/>
  <c r="AZ22" i="421"/>
  <c r="AW22" i="421"/>
  <c r="AV22" i="421"/>
  <c r="AU22" i="421"/>
  <c r="AT22" i="421"/>
  <c r="AS22" i="421"/>
  <c r="AR22" i="421"/>
  <c r="AQ22" i="421"/>
  <c r="AP22" i="421"/>
  <c r="AO22" i="421"/>
  <c r="AN22" i="421"/>
  <c r="AM22" i="421"/>
  <c r="AJ22" i="421"/>
  <c r="AI22" i="421"/>
  <c r="AH22" i="421"/>
  <c r="AG22" i="421"/>
  <c r="AF22" i="421"/>
  <c r="AE22" i="421"/>
  <c r="AD22" i="421"/>
  <c r="AC22" i="421"/>
  <c r="AB22" i="421"/>
  <c r="AA22" i="421"/>
  <c r="Z22" i="421"/>
  <c r="Y22" i="421"/>
  <c r="S22" i="421"/>
  <c r="R22" i="421"/>
  <c r="J22" i="421"/>
  <c r="K22" i="421" s="1"/>
  <c r="G22" i="421"/>
  <c r="F22" i="421"/>
  <c r="C22" i="421"/>
  <c r="B22" i="421"/>
  <c r="BA21" i="421"/>
  <c r="AZ21" i="421"/>
  <c r="AW21" i="421"/>
  <c r="AV21" i="421"/>
  <c r="AU21" i="421"/>
  <c r="AT21" i="421"/>
  <c r="AS21" i="421"/>
  <c r="AR21" i="421"/>
  <c r="AQ21" i="421"/>
  <c r="AP21" i="421"/>
  <c r="AO21" i="421"/>
  <c r="AN21" i="421"/>
  <c r="AM21" i="421"/>
  <c r="AJ21" i="421"/>
  <c r="AI21" i="421"/>
  <c r="AH21" i="421"/>
  <c r="AG21" i="421"/>
  <c r="AF21" i="421"/>
  <c r="AE21" i="421"/>
  <c r="AD21" i="421"/>
  <c r="AC21" i="421"/>
  <c r="AB21" i="421"/>
  <c r="AA21" i="421"/>
  <c r="Z21" i="421"/>
  <c r="Y21" i="421"/>
  <c r="J21" i="421"/>
  <c r="K21" i="421" s="1"/>
  <c r="G21" i="421"/>
  <c r="F21" i="421"/>
  <c r="C21" i="421"/>
  <c r="B21" i="421"/>
  <c r="BA20" i="421"/>
  <c r="AZ20" i="421"/>
  <c r="AW20" i="421"/>
  <c r="AV20" i="421"/>
  <c r="AU20" i="421"/>
  <c r="AT20" i="421"/>
  <c r="AS20" i="421"/>
  <c r="AR20" i="421"/>
  <c r="AQ20" i="421"/>
  <c r="AP20" i="421"/>
  <c r="AO20" i="421"/>
  <c r="AN20" i="421"/>
  <c r="AM20" i="421"/>
  <c r="AJ20" i="421"/>
  <c r="AI20" i="421"/>
  <c r="AH20" i="421"/>
  <c r="AG20" i="421"/>
  <c r="AF20" i="421"/>
  <c r="AE20" i="421"/>
  <c r="AD20" i="421"/>
  <c r="AC20" i="421"/>
  <c r="AB20" i="421"/>
  <c r="AA20" i="421"/>
  <c r="Z20" i="421"/>
  <c r="Y20" i="421"/>
  <c r="J20" i="421"/>
  <c r="K20" i="421" s="1"/>
  <c r="G20" i="421"/>
  <c r="F20" i="421"/>
  <c r="C20" i="421"/>
  <c r="B20" i="421"/>
  <c r="BA19" i="421"/>
  <c r="AZ19" i="421"/>
  <c r="AW19" i="421"/>
  <c r="AV19" i="421"/>
  <c r="AU19" i="421"/>
  <c r="AT19" i="421"/>
  <c r="AS19" i="421"/>
  <c r="AR19" i="421"/>
  <c r="AQ19" i="421"/>
  <c r="AP19" i="421"/>
  <c r="AO19" i="421"/>
  <c r="AN19" i="421"/>
  <c r="AM19" i="421"/>
  <c r="AJ19" i="421"/>
  <c r="AI19" i="421"/>
  <c r="AH19" i="421"/>
  <c r="AG19" i="421"/>
  <c r="AF19" i="421"/>
  <c r="AE19" i="421"/>
  <c r="AD19" i="421"/>
  <c r="AC19" i="421"/>
  <c r="AB19" i="421"/>
  <c r="AA19" i="421"/>
  <c r="Z19" i="421"/>
  <c r="Y19" i="421"/>
  <c r="J19" i="421"/>
  <c r="K19" i="421" s="1"/>
  <c r="G19" i="421"/>
  <c r="F19" i="421"/>
  <c r="C19" i="421"/>
  <c r="B19" i="421"/>
  <c r="BA18" i="421"/>
  <c r="AZ18" i="421"/>
  <c r="AW18" i="421"/>
  <c r="AV18" i="421"/>
  <c r="AU18" i="421"/>
  <c r="AT18" i="421"/>
  <c r="AS18" i="421"/>
  <c r="AR18" i="421"/>
  <c r="AQ18" i="421"/>
  <c r="AP18" i="421"/>
  <c r="AO18" i="421"/>
  <c r="AN18" i="421"/>
  <c r="AM18" i="421"/>
  <c r="AJ18" i="421"/>
  <c r="AI18" i="421"/>
  <c r="AH18" i="421"/>
  <c r="AG18" i="421"/>
  <c r="AF18" i="421"/>
  <c r="AE18" i="421"/>
  <c r="AD18" i="421"/>
  <c r="AC18" i="421"/>
  <c r="AB18" i="421"/>
  <c r="AA18" i="421"/>
  <c r="Z18" i="421"/>
  <c r="Y18" i="421"/>
  <c r="J18" i="421"/>
  <c r="K18" i="421" s="1"/>
  <c r="G18" i="421"/>
  <c r="F18" i="421"/>
  <c r="C18" i="421"/>
  <c r="B18" i="421"/>
  <c r="BA17" i="421"/>
  <c r="AZ17" i="421"/>
  <c r="AW17" i="421"/>
  <c r="AV17" i="421"/>
  <c r="AU17" i="421"/>
  <c r="AT17" i="421"/>
  <c r="AS17" i="421"/>
  <c r="AR17" i="421"/>
  <c r="AQ17" i="421"/>
  <c r="AP17" i="421"/>
  <c r="AO17" i="421"/>
  <c r="AN17" i="421"/>
  <c r="AM17" i="421"/>
  <c r="AJ17" i="421"/>
  <c r="AI17" i="421"/>
  <c r="AH17" i="421"/>
  <c r="AG17" i="421"/>
  <c r="AF17" i="421"/>
  <c r="AE17" i="421"/>
  <c r="AD17" i="421"/>
  <c r="AC17" i="421"/>
  <c r="AB17" i="421"/>
  <c r="AA17" i="421"/>
  <c r="Z17" i="421"/>
  <c r="Y17" i="421"/>
  <c r="J17" i="421"/>
  <c r="K17" i="421" s="1"/>
  <c r="G17" i="421"/>
  <c r="F17" i="421"/>
  <c r="C17" i="421"/>
  <c r="B17" i="421"/>
  <c r="BA16" i="421"/>
  <c r="AZ16" i="421"/>
  <c r="AW16" i="421"/>
  <c r="AV16" i="421"/>
  <c r="AU16" i="421"/>
  <c r="AT16" i="421"/>
  <c r="AS16" i="421"/>
  <c r="AR16" i="421"/>
  <c r="AQ16" i="421"/>
  <c r="AP16" i="421"/>
  <c r="AO16" i="421"/>
  <c r="AN16" i="421"/>
  <c r="AM16" i="421"/>
  <c r="AJ16" i="421"/>
  <c r="AI16" i="421"/>
  <c r="AH16" i="421"/>
  <c r="AG16" i="421"/>
  <c r="AF16" i="421"/>
  <c r="AE16" i="421"/>
  <c r="AD16" i="421"/>
  <c r="AC16" i="421"/>
  <c r="AB16" i="421"/>
  <c r="AA16" i="421"/>
  <c r="Z16" i="421"/>
  <c r="Y16" i="421"/>
  <c r="J16" i="421"/>
  <c r="K16" i="421" s="1"/>
  <c r="G16" i="421"/>
  <c r="F16" i="421"/>
  <c r="C16" i="421"/>
  <c r="B16" i="421"/>
  <c r="BA15" i="421"/>
  <c r="AZ15" i="421"/>
  <c r="AW15" i="421"/>
  <c r="AV15" i="421"/>
  <c r="AU15" i="421"/>
  <c r="AT15" i="421"/>
  <c r="AS15" i="421"/>
  <c r="AR15" i="421"/>
  <c r="AQ15" i="421"/>
  <c r="AP15" i="421"/>
  <c r="AO15" i="421"/>
  <c r="AN15" i="421"/>
  <c r="AM15" i="421"/>
  <c r="AJ15" i="421"/>
  <c r="AI15" i="421"/>
  <c r="AH15" i="421"/>
  <c r="AG15" i="421"/>
  <c r="AF15" i="421"/>
  <c r="AE15" i="421"/>
  <c r="AD15" i="421"/>
  <c r="AC15" i="421"/>
  <c r="AB15" i="421"/>
  <c r="AA15" i="421"/>
  <c r="Z15" i="421"/>
  <c r="Y15" i="421"/>
  <c r="J15" i="421"/>
  <c r="K15" i="421" s="1"/>
  <c r="G15" i="421"/>
  <c r="F15" i="421"/>
  <c r="C15" i="421"/>
  <c r="B15" i="421"/>
  <c r="BA14" i="421"/>
  <c r="AZ14" i="421"/>
  <c r="AW14" i="421"/>
  <c r="AV14" i="421"/>
  <c r="AU14" i="421"/>
  <c r="AT14" i="421"/>
  <c r="AS14" i="421"/>
  <c r="AR14" i="421"/>
  <c r="AQ14" i="421"/>
  <c r="AP14" i="421"/>
  <c r="AO14" i="421"/>
  <c r="AN14" i="421"/>
  <c r="AM14" i="421"/>
  <c r="AJ14" i="421"/>
  <c r="AI14" i="421"/>
  <c r="AH14" i="421"/>
  <c r="AG14" i="421"/>
  <c r="AF14" i="421"/>
  <c r="AE14" i="421"/>
  <c r="AD14" i="421"/>
  <c r="AC14" i="421"/>
  <c r="AB14" i="421"/>
  <c r="AA14" i="421"/>
  <c r="Z14" i="421"/>
  <c r="Y14" i="421"/>
  <c r="V14" i="421"/>
  <c r="U14" i="421"/>
  <c r="J14" i="421"/>
  <c r="K14" i="421" s="1"/>
  <c r="G14" i="421"/>
  <c r="F14" i="421"/>
  <c r="C14" i="421"/>
  <c r="B14" i="421"/>
  <c r="BA13" i="421"/>
  <c r="AZ13" i="421"/>
  <c r="AW13" i="421"/>
  <c r="AV13" i="421"/>
  <c r="AU13" i="421"/>
  <c r="AT13" i="421"/>
  <c r="AS13" i="421"/>
  <c r="AR13" i="421"/>
  <c r="AQ13" i="421"/>
  <c r="AP13" i="421"/>
  <c r="AO13" i="421"/>
  <c r="AN13" i="421"/>
  <c r="AM13" i="421"/>
  <c r="AJ13" i="421"/>
  <c r="AI13" i="421"/>
  <c r="AH13" i="421"/>
  <c r="AG13" i="421"/>
  <c r="AF13" i="421"/>
  <c r="AE13" i="421"/>
  <c r="AD13" i="421"/>
  <c r="AC13" i="421"/>
  <c r="AB13" i="421"/>
  <c r="AA13" i="421"/>
  <c r="Z13" i="421"/>
  <c r="Y13" i="421"/>
  <c r="U13" i="421"/>
  <c r="V13" i="421" s="1"/>
  <c r="J13" i="421"/>
  <c r="K13" i="421" s="1"/>
  <c r="G13" i="421"/>
  <c r="F13" i="421"/>
  <c r="C13" i="421"/>
  <c r="B13" i="421"/>
  <c r="BA12" i="421"/>
  <c r="AZ12" i="421"/>
  <c r="AW12" i="421"/>
  <c r="AV12" i="421"/>
  <c r="AU12" i="421"/>
  <c r="AT12" i="421"/>
  <c r="AS12" i="421"/>
  <c r="AR12" i="421"/>
  <c r="AQ12" i="421"/>
  <c r="AP12" i="421"/>
  <c r="AO12" i="421"/>
  <c r="AN12" i="421"/>
  <c r="AM12" i="421"/>
  <c r="AJ12" i="421"/>
  <c r="AI12" i="421"/>
  <c r="AH12" i="421"/>
  <c r="AG12" i="421"/>
  <c r="AF12" i="421"/>
  <c r="AE12" i="421"/>
  <c r="AD12" i="421"/>
  <c r="AC12" i="421"/>
  <c r="AB12" i="421"/>
  <c r="AA12" i="421"/>
  <c r="Z12" i="421"/>
  <c r="Y12" i="421"/>
  <c r="V12" i="421"/>
  <c r="U12" i="421"/>
  <c r="S12" i="421"/>
  <c r="J12" i="421"/>
  <c r="K12" i="421" s="1"/>
  <c r="G12" i="421"/>
  <c r="F12" i="421"/>
  <c r="C12" i="421"/>
  <c r="B12" i="421"/>
  <c r="BA11" i="421"/>
  <c r="AZ11" i="421"/>
  <c r="AW11" i="421"/>
  <c r="AV11" i="421"/>
  <c r="AU11" i="421"/>
  <c r="AT11" i="421"/>
  <c r="AS11" i="421"/>
  <c r="AR11" i="421"/>
  <c r="AQ11" i="421"/>
  <c r="AP11" i="421"/>
  <c r="AO11" i="421"/>
  <c r="AN11" i="421"/>
  <c r="AM11" i="421"/>
  <c r="AJ11" i="421"/>
  <c r="AI11" i="421"/>
  <c r="AH11" i="421"/>
  <c r="AG11" i="421"/>
  <c r="AF11" i="421"/>
  <c r="AE11" i="421"/>
  <c r="AD11" i="421"/>
  <c r="AC11" i="421"/>
  <c r="AB11" i="421"/>
  <c r="AA11" i="421"/>
  <c r="Z11" i="421"/>
  <c r="Y11" i="421"/>
  <c r="U11" i="421"/>
  <c r="V11" i="421" s="1"/>
  <c r="S11" i="421"/>
  <c r="R11" i="421"/>
  <c r="J11" i="421"/>
  <c r="K11" i="421" s="1"/>
  <c r="G11" i="421"/>
  <c r="F11" i="421"/>
  <c r="C11" i="421"/>
  <c r="B11" i="421"/>
  <c r="BA10" i="421"/>
  <c r="AZ10" i="421"/>
  <c r="AW10" i="421"/>
  <c r="AV10" i="421"/>
  <c r="AU10" i="421"/>
  <c r="AT10" i="421"/>
  <c r="AS10" i="421"/>
  <c r="AR10" i="421"/>
  <c r="AQ10" i="421"/>
  <c r="AP10" i="421"/>
  <c r="AO10" i="421"/>
  <c r="AN10" i="421"/>
  <c r="AM10" i="421"/>
  <c r="AJ10" i="421"/>
  <c r="AI10" i="421"/>
  <c r="AH10" i="421"/>
  <c r="AG10" i="421"/>
  <c r="AF10" i="421"/>
  <c r="AE10" i="421"/>
  <c r="AD10" i="421"/>
  <c r="AC10" i="421"/>
  <c r="AB10" i="421"/>
  <c r="AA10" i="421"/>
  <c r="Z10" i="421"/>
  <c r="Y10" i="421"/>
  <c r="V10" i="421"/>
  <c r="U10" i="421"/>
  <c r="S10" i="421"/>
  <c r="R10" i="421"/>
  <c r="J10" i="421"/>
  <c r="K10" i="421" s="1"/>
  <c r="G10" i="421"/>
  <c r="F10" i="421"/>
  <c r="C10" i="421"/>
  <c r="B10" i="421"/>
  <c r="BA9" i="421"/>
  <c r="AZ9" i="421"/>
  <c r="AW9" i="421"/>
  <c r="AV9" i="421"/>
  <c r="AU9" i="421"/>
  <c r="AT9" i="421"/>
  <c r="AS9" i="421"/>
  <c r="AR9" i="421"/>
  <c r="AQ9" i="421"/>
  <c r="AP9" i="421"/>
  <c r="AO9" i="421"/>
  <c r="AN9" i="421"/>
  <c r="AM9" i="421"/>
  <c r="AJ9" i="421"/>
  <c r="AI9" i="421"/>
  <c r="AH9" i="421"/>
  <c r="AG9" i="421"/>
  <c r="AF9" i="421"/>
  <c r="AE9" i="421"/>
  <c r="AD9" i="421"/>
  <c r="AC9" i="421"/>
  <c r="AB9" i="421"/>
  <c r="AA9" i="421"/>
  <c r="Z9" i="421"/>
  <c r="Y9" i="421"/>
  <c r="V9" i="421"/>
  <c r="U9" i="421"/>
  <c r="S9" i="421"/>
  <c r="R9" i="421"/>
  <c r="I9" i="421"/>
  <c r="G9" i="421"/>
  <c r="F9" i="421"/>
  <c r="E9" i="421"/>
  <c r="C9" i="421"/>
  <c r="BA8" i="421"/>
  <c r="AZ8" i="421"/>
  <c r="AW8" i="421"/>
  <c r="AV8" i="421"/>
  <c r="AU8" i="421"/>
  <c r="AT8" i="421"/>
  <c r="AS8" i="421"/>
  <c r="AR8" i="421"/>
  <c r="AQ8" i="421"/>
  <c r="AP8" i="421"/>
  <c r="AO8" i="421"/>
  <c r="AN8" i="421"/>
  <c r="AM8" i="421"/>
  <c r="AJ8" i="421"/>
  <c r="AI8" i="421"/>
  <c r="AH8" i="421"/>
  <c r="AG8" i="421"/>
  <c r="AF8" i="421"/>
  <c r="AE8" i="421"/>
  <c r="AD8" i="421"/>
  <c r="AC8" i="421"/>
  <c r="AB8" i="421"/>
  <c r="AA8" i="421"/>
  <c r="Z8" i="421"/>
  <c r="Y8" i="421"/>
  <c r="V8" i="421"/>
  <c r="U8" i="421"/>
  <c r="S8" i="421"/>
  <c r="R8" i="421"/>
  <c r="J8" i="421"/>
  <c r="K8" i="421" s="1"/>
  <c r="G8" i="421"/>
  <c r="F8" i="421"/>
  <c r="C8" i="421"/>
  <c r="B8" i="421"/>
  <c r="BA7" i="421"/>
  <c r="AZ7" i="421"/>
  <c r="AW7" i="421"/>
  <c r="AV7" i="421"/>
  <c r="AU7" i="421"/>
  <c r="AT7" i="421"/>
  <c r="AS7" i="421"/>
  <c r="AR7" i="421"/>
  <c r="AQ7" i="421"/>
  <c r="AP7" i="421"/>
  <c r="AO7" i="421"/>
  <c r="AN7" i="421"/>
  <c r="AM7" i="421"/>
  <c r="AJ7" i="421"/>
  <c r="AI7" i="421"/>
  <c r="AH7" i="421"/>
  <c r="AG7" i="421"/>
  <c r="AF7" i="421"/>
  <c r="AE7" i="421"/>
  <c r="AD7" i="421"/>
  <c r="AC7" i="421"/>
  <c r="AB7" i="421"/>
  <c r="AA7" i="421"/>
  <c r="Z7" i="421"/>
  <c r="Y7" i="421"/>
  <c r="V7" i="421"/>
  <c r="U7" i="421"/>
  <c r="S7" i="421"/>
  <c r="R7" i="421"/>
  <c r="J7" i="421"/>
  <c r="K7" i="421" s="1"/>
  <c r="G7" i="421"/>
  <c r="F7" i="421"/>
  <c r="C7" i="421"/>
  <c r="B7" i="421"/>
  <c r="BA6" i="421"/>
  <c r="AW6" i="421"/>
  <c r="AV6" i="421"/>
  <c r="AU6" i="421"/>
  <c r="AT6" i="421"/>
  <c r="AS6" i="421"/>
  <c r="AR6" i="421"/>
  <c r="AQ6" i="421"/>
  <c r="AP6" i="421"/>
  <c r="AO6" i="421"/>
  <c r="AN6" i="421"/>
  <c r="AJ6" i="421"/>
  <c r="AI6" i="421"/>
  <c r="AH6" i="421"/>
  <c r="AG6" i="421"/>
  <c r="AF6" i="421"/>
  <c r="AE6" i="421"/>
  <c r="AD6" i="421"/>
  <c r="AC6" i="421"/>
  <c r="AB6" i="421"/>
  <c r="AA6" i="421"/>
  <c r="Z6" i="421"/>
  <c r="V6" i="421"/>
  <c r="U6" i="421"/>
  <c r="S6" i="421"/>
  <c r="R6" i="421"/>
  <c r="J6" i="421"/>
  <c r="K6" i="421" s="1"/>
  <c r="G6" i="421"/>
  <c r="F6" i="421"/>
  <c r="C6" i="421"/>
  <c r="B6" i="421"/>
  <c r="BA5" i="421"/>
  <c r="AZ5" i="421"/>
  <c r="AW5" i="421"/>
  <c r="AV5" i="421"/>
  <c r="AU5" i="421"/>
  <c r="AT5" i="421"/>
  <c r="AS5" i="421"/>
  <c r="AR5" i="421"/>
  <c r="AQ5" i="421"/>
  <c r="AP5" i="421"/>
  <c r="AO5" i="421"/>
  <c r="AN5" i="421"/>
  <c r="AM5" i="421"/>
  <c r="AJ5" i="421"/>
  <c r="AI5" i="421"/>
  <c r="AH5" i="421"/>
  <c r="AG5" i="421"/>
  <c r="AF5" i="421"/>
  <c r="AE5" i="421"/>
  <c r="AD5" i="421"/>
  <c r="AC5" i="421"/>
  <c r="AB5" i="421"/>
  <c r="AA5" i="421"/>
  <c r="Z5" i="421"/>
  <c r="Y5" i="421"/>
  <c r="U5" i="421"/>
  <c r="V5" i="421" s="1"/>
  <c r="S5" i="421"/>
  <c r="R5" i="421"/>
  <c r="I5" i="421"/>
  <c r="G5" i="421"/>
  <c r="F5" i="421"/>
  <c r="E5" i="421"/>
  <c r="C5" i="421"/>
  <c r="BA4" i="421"/>
  <c r="AZ4" i="421"/>
  <c r="AW4" i="421"/>
  <c r="AV4" i="421"/>
  <c r="AU4" i="421"/>
  <c r="AT4" i="421"/>
  <c r="AS4" i="421"/>
  <c r="AR4" i="421"/>
  <c r="AQ4" i="421"/>
  <c r="AP4" i="421"/>
  <c r="AO4" i="421"/>
  <c r="AN4" i="421"/>
  <c r="AM4" i="421"/>
  <c r="AJ4" i="421"/>
  <c r="AI4" i="421"/>
  <c r="AH4" i="421"/>
  <c r="AG4" i="421"/>
  <c r="AF4" i="421"/>
  <c r="AE4" i="421"/>
  <c r="AD4" i="421"/>
  <c r="AC4" i="421"/>
  <c r="AB4" i="421"/>
  <c r="AA4" i="421"/>
  <c r="Z4" i="421"/>
  <c r="Y4" i="421"/>
  <c r="V4" i="421"/>
  <c r="U4" i="421"/>
  <c r="S4" i="421"/>
  <c r="R4" i="421"/>
  <c r="BA3" i="421"/>
  <c r="AZ3" i="421"/>
  <c r="AW3" i="421"/>
  <c r="AV3" i="421"/>
  <c r="AU3" i="421"/>
  <c r="AT3" i="421"/>
  <c r="AS3" i="421"/>
  <c r="AR3" i="421"/>
  <c r="AQ3" i="421"/>
  <c r="AP3" i="421"/>
  <c r="AO3" i="421"/>
  <c r="AN3" i="421"/>
  <c r="AM3" i="421"/>
  <c r="AJ3" i="421"/>
  <c r="AI3" i="421"/>
  <c r="AH3" i="421"/>
  <c r="AG3" i="421"/>
  <c r="AF3" i="421"/>
  <c r="AE3" i="421"/>
  <c r="AD3" i="421"/>
  <c r="AC3" i="421"/>
  <c r="AB3" i="421"/>
  <c r="AA3" i="421"/>
  <c r="Z3" i="421"/>
  <c r="Y3" i="421"/>
  <c r="V3" i="421"/>
  <c r="U3" i="421"/>
  <c r="S3" i="421"/>
  <c r="R3" i="421"/>
  <c r="BA2" i="421"/>
  <c r="AW2" i="421"/>
  <c r="AV2" i="421"/>
  <c r="AU2" i="421"/>
  <c r="AT2" i="421"/>
  <c r="AS2" i="421"/>
  <c r="AR2" i="421"/>
  <c r="AQ2" i="421"/>
  <c r="AP2" i="421"/>
  <c r="AO2" i="421"/>
  <c r="AN2" i="421"/>
  <c r="AJ2" i="421"/>
  <c r="AI2" i="421"/>
  <c r="AH2" i="421"/>
  <c r="AG2" i="421"/>
  <c r="AF2" i="421"/>
  <c r="AE2" i="421"/>
  <c r="AD2" i="421"/>
  <c r="AC2" i="421"/>
  <c r="AB2" i="421"/>
  <c r="AA2" i="421"/>
  <c r="Z2" i="421"/>
  <c r="BM1" i="421"/>
  <c r="BL1" i="421"/>
  <c r="BK1" i="421"/>
  <c r="BJ1" i="421"/>
  <c r="BI1" i="421"/>
  <c r="BH1" i="421"/>
  <c r="BG1" i="421"/>
  <c r="BF1" i="421"/>
  <c r="BE1" i="421"/>
  <c r="BD1" i="421"/>
  <c r="BC1" i="421"/>
  <c r="BB1" i="421"/>
  <c r="AV1" i="421"/>
  <c r="AU1" i="421"/>
  <c r="AT1" i="421"/>
  <c r="AS1" i="421"/>
  <c r="AR1" i="421"/>
  <c r="AQ1" i="421"/>
  <c r="AP1" i="421"/>
  <c r="AO1" i="421"/>
  <c r="AI1" i="421"/>
  <c r="AH1" i="421"/>
  <c r="AG1" i="421"/>
  <c r="AF1" i="421"/>
  <c r="AE1" i="421"/>
  <c r="AD1" i="421"/>
  <c r="AC1" i="421"/>
  <c r="AB1" i="421"/>
  <c r="AA1" i="421"/>
  <c r="K1" i="421"/>
  <c r="E1" i="421"/>
  <c r="Q727" i="124"/>
  <c r="G727" i="124"/>
  <c r="G51" i="124"/>
  <c r="C51" i="124"/>
  <c r="B51" i="124"/>
  <c r="G50" i="124"/>
  <c r="C50" i="124"/>
  <c r="B50" i="124"/>
  <c r="G49" i="124"/>
  <c r="F49" i="124"/>
  <c r="E49" i="124"/>
  <c r="C49" i="124"/>
  <c r="L48" i="124"/>
  <c r="I48" i="124"/>
  <c r="H48" i="124"/>
  <c r="E48" i="124"/>
  <c r="C47" i="124"/>
  <c r="B47" i="124"/>
  <c r="J46" i="124"/>
  <c r="J45" i="124" s="1"/>
  <c r="G46" i="124"/>
  <c r="F46" i="124"/>
  <c r="C46" i="124"/>
  <c r="B46" i="124"/>
  <c r="I45" i="124"/>
  <c r="G45" i="124"/>
  <c r="F45" i="124"/>
  <c r="E45" i="124"/>
  <c r="C45" i="124"/>
  <c r="BA44" i="124"/>
  <c r="AZ44" i="124"/>
  <c r="AM44" i="124"/>
  <c r="Y44" i="124"/>
  <c r="J44" i="124"/>
  <c r="K44" i="124" s="1"/>
  <c r="G44" i="124"/>
  <c r="F44" i="124"/>
  <c r="C44" i="124"/>
  <c r="B44" i="124"/>
  <c r="BA43" i="124"/>
  <c r="AZ43" i="124"/>
  <c r="AW43" i="124"/>
  <c r="AV43" i="124"/>
  <c r="AU43" i="124"/>
  <c r="AT43" i="124"/>
  <c r="AS43" i="124"/>
  <c r="AR43" i="124"/>
  <c r="AQ43" i="124"/>
  <c r="AP43" i="124"/>
  <c r="AO43" i="124"/>
  <c r="AN43" i="124"/>
  <c r="AM43" i="124"/>
  <c r="AJ43" i="124"/>
  <c r="AI43" i="124"/>
  <c r="AH43" i="124"/>
  <c r="AG43" i="124"/>
  <c r="AF43" i="124"/>
  <c r="AE43" i="124"/>
  <c r="AD43" i="124"/>
  <c r="AC43" i="124"/>
  <c r="AB43" i="124"/>
  <c r="AA43" i="124"/>
  <c r="Z43" i="124"/>
  <c r="Y43" i="124"/>
  <c r="J43" i="124"/>
  <c r="K43" i="124" s="1"/>
  <c r="G43" i="124"/>
  <c r="F43" i="124"/>
  <c r="C43" i="124"/>
  <c r="B43" i="124"/>
  <c r="BA42" i="124"/>
  <c r="AW42" i="124"/>
  <c r="AV42" i="124"/>
  <c r="AU42" i="124"/>
  <c r="AT42" i="124"/>
  <c r="AS42" i="124"/>
  <c r="AR42" i="124"/>
  <c r="AQ42" i="124"/>
  <c r="AP42" i="124"/>
  <c r="AO42" i="124"/>
  <c r="AN42" i="124"/>
  <c r="AJ42" i="124"/>
  <c r="AI42" i="124"/>
  <c r="AH42" i="124"/>
  <c r="AG42" i="124"/>
  <c r="AF42" i="124"/>
  <c r="AE42" i="124"/>
  <c r="AD42" i="124"/>
  <c r="AC42" i="124"/>
  <c r="AB42" i="124"/>
  <c r="AA42" i="124"/>
  <c r="Z42" i="124"/>
  <c r="J42" i="124"/>
  <c r="K42" i="124" s="1"/>
  <c r="G42" i="124"/>
  <c r="F42" i="124"/>
  <c r="C42" i="124"/>
  <c r="B42" i="124"/>
  <c r="BA41" i="124"/>
  <c r="AZ41" i="124"/>
  <c r="AW41" i="124"/>
  <c r="AV41" i="124"/>
  <c r="AU41" i="124"/>
  <c r="AT41" i="124"/>
  <c r="AS41" i="124"/>
  <c r="AR41" i="124"/>
  <c r="AQ41" i="124"/>
  <c r="AP41" i="124"/>
  <c r="AO41" i="124"/>
  <c r="AN41" i="124"/>
  <c r="AM41" i="124"/>
  <c r="AJ41" i="124"/>
  <c r="AI41" i="124"/>
  <c r="AH41" i="124"/>
  <c r="AG41" i="124"/>
  <c r="AF41" i="124"/>
  <c r="AE41" i="124"/>
  <c r="AD41" i="124"/>
  <c r="AC41" i="124"/>
  <c r="AB41" i="124"/>
  <c r="AA41" i="124"/>
  <c r="Z41" i="124"/>
  <c r="Y41" i="124"/>
  <c r="J41" i="124"/>
  <c r="K41" i="124" s="1"/>
  <c r="G41" i="124"/>
  <c r="F41" i="124"/>
  <c r="C41" i="124"/>
  <c r="B41" i="124"/>
  <c r="BA40" i="124"/>
  <c r="AZ40" i="124"/>
  <c r="AW40" i="124"/>
  <c r="AV40" i="124"/>
  <c r="AU40" i="124"/>
  <c r="AT40" i="124"/>
  <c r="AS40" i="124"/>
  <c r="AR40" i="124"/>
  <c r="AQ40" i="124"/>
  <c r="AP40" i="124"/>
  <c r="AO40" i="124"/>
  <c r="AN40" i="124"/>
  <c r="AM40" i="124"/>
  <c r="AJ40" i="124"/>
  <c r="AI40" i="124"/>
  <c r="AH40" i="124"/>
  <c r="AG40" i="124"/>
  <c r="AF40" i="124"/>
  <c r="AE40" i="124"/>
  <c r="AD40" i="124"/>
  <c r="AC40" i="124"/>
  <c r="AB40" i="124"/>
  <c r="AA40" i="124"/>
  <c r="Z40" i="124"/>
  <c r="Y40" i="124"/>
  <c r="I40" i="124"/>
  <c r="G40" i="124"/>
  <c r="F40" i="124"/>
  <c r="E40" i="124"/>
  <c r="C40" i="124"/>
  <c r="BA39" i="124"/>
  <c r="AZ39" i="124"/>
  <c r="AW39" i="124"/>
  <c r="AV39" i="124"/>
  <c r="AU39" i="124"/>
  <c r="AT39" i="124"/>
  <c r="AS39" i="124"/>
  <c r="AR39" i="124"/>
  <c r="AQ39" i="124"/>
  <c r="AP39" i="124"/>
  <c r="AO39" i="124"/>
  <c r="AN39" i="124"/>
  <c r="AM39" i="124"/>
  <c r="AJ39" i="124"/>
  <c r="AI39" i="124"/>
  <c r="AH39" i="124"/>
  <c r="AG39" i="124"/>
  <c r="AF39" i="124"/>
  <c r="AE39" i="124"/>
  <c r="AD39" i="124"/>
  <c r="AC39" i="124"/>
  <c r="AB39" i="124"/>
  <c r="AA39" i="124"/>
  <c r="Z39" i="124"/>
  <c r="Y39" i="124"/>
  <c r="J39" i="124"/>
  <c r="J38" i="124" s="1"/>
  <c r="G39" i="124"/>
  <c r="F39" i="124"/>
  <c r="C39" i="124"/>
  <c r="B39" i="124"/>
  <c r="BA38" i="124"/>
  <c r="AZ38" i="124"/>
  <c r="AW38" i="124"/>
  <c r="AV38" i="124"/>
  <c r="AU38" i="124"/>
  <c r="AT38" i="124"/>
  <c r="AS38" i="124"/>
  <c r="AR38" i="124"/>
  <c r="AQ38" i="124"/>
  <c r="AP38" i="124"/>
  <c r="AO38" i="124"/>
  <c r="AN38" i="124"/>
  <c r="AM38" i="124"/>
  <c r="AJ38" i="124"/>
  <c r="AI38" i="124"/>
  <c r="AH38" i="124"/>
  <c r="AG38" i="124"/>
  <c r="AF38" i="124"/>
  <c r="AE38" i="124"/>
  <c r="AD38" i="124"/>
  <c r="AC38" i="124"/>
  <c r="AB38" i="124"/>
  <c r="AA38" i="124"/>
  <c r="Z38" i="124"/>
  <c r="Y38" i="124"/>
  <c r="I38" i="124"/>
  <c r="G38" i="124"/>
  <c r="F38" i="124"/>
  <c r="E38" i="124"/>
  <c r="C38" i="124"/>
  <c r="BA37" i="124"/>
  <c r="AW37" i="124"/>
  <c r="AV37" i="124"/>
  <c r="AU37" i="124"/>
  <c r="AT37" i="124"/>
  <c r="AS37" i="124"/>
  <c r="AR37" i="124"/>
  <c r="AQ37" i="124"/>
  <c r="AP37" i="124"/>
  <c r="AO37" i="124"/>
  <c r="AN37" i="124"/>
  <c r="AJ37" i="124"/>
  <c r="AI37" i="124"/>
  <c r="AH37" i="124"/>
  <c r="AG37" i="124"/>
  <c r="AF37" i="124"/>
  <c r="AE37" i="124"/>
  <c r="AD37" i="124"/>
  <c r="AC37" i="124"/>
  <c r="AB37" i="124"/>
  <c r="AA37" i="124"/>
  <c r="Z37" i="124"/>
  <c r="J37" i="124"/>
  <c r="K37" i="124" s="1"/>
  <c r="G37" i="124"/>
  <c r="F37" i="124"/>
  <c r="C37" i="124"/>
  <c r="B37" i="124"/>
  <c r="BA36" i="124"/>
  <c r="AZ36" i="124"/>
  <c r="AW36" i="124"/>
  <c r="AV36" i="124"/>
  <c r="AU36" i="124"/>
  <c r="AT36" i="124"/>
  <c r="AS36" i="124"/>
  <c r="AR36" i="124"/>
  <c r="AQ36" i="124"/>
  <c r="AP36" i="124"/>
  <c r="AO36" i="124"/>
  <c r="AN36" i="124"/>
  <c r="AM36" i="124"/>
  <c r="AJ36" i="124"/>
  <c r="AI36" i="124"/>
  <c r="AH36" i="124"/>
  <c r="AG36" i="124"/>
  <c r="AF36" i="124"/>
  <c r="AE36" i="124"/>
  <c r="AD36" i="124"/>
  <c r="AC36" i="124"/>
  <c r="AB36" i="124"/>
  <c r="AA36" i="124"/>
  <c r="Z36" i="124"/>
  <c r="Y36" i="124"/>
  <c r="J36" i="124"/>
  <c r="K36" i="124" s="1"/>
  <c r="G36" i="124"/>
  <c r="F36" i="124"/>
  <c r="C36" i="124"/>
  <c r="B36" i="124"/>
  <c r="BA35" i="124"/>
  <c r="AW35" i="124"/>
  <c r="AV35" i="124"/>
  <c r="AU35" i="124"/>
  <c r="AT35" i="124"/>
  <c r="AS35" i="124"/>
  <c r="AR35" i="124"/>
  <c r="AQ35" i="124"/>
  <c r="AP35" i="124"/>
  <c r="AO35" i="124"/>
  <c r="AN35" i="124"/>
  <c r="AJ35" i="124"/>
  <c r="AI35" i="124"/>
  <c r="AH35" i="124"/>
  <c r="AG35" i="124"/>
  <c r="AF35" i="124"/>
  <c r="AE35" i="124"/>
  <c r="AD35" i="124"/>
  <c r="AC35" i="124"/>
  <c r="AB35" i="124"/>
  <c r="AA35" i="124"/>
  <c r="Z35" i="124"/>
  <c r="I35" i="124"/>
  <c r="G35" i="124"/>
  <c r="F35" i="124"/>
  <c r="E35" i="124"/>
  <c r="C35" i="124"/>
  <c r="BA34" i="124"/>
  <c r="AZ34" i="124"/>
  <c r="AW34" i="124"/>
  <c r="AV34" i="124"/>
  <c r="AU34" i="124"/>
  <c r="AT34" i="124"/>
  <c r="AS34" i="124"/>
  <c r="AR34" i="124"/>
  <c r="AQ34" i="124"/>
  <c r="AP34" i="124"/>
  <c r="AO34" i="124"/>
  <c r="AN34" i="124"/>
  <c r="AM34" i="124"/>
  <c r="AJ34" i="124"/>
  <c r="AI34" i="124"/>
  <c r="AH34" i="124"/>
  <c r="AG34" i="124"/>
  <c r="AF34" i="124"/>
  <c r="AE34" i="124"/>
  <c r="AD34" i="124"/>
  <c r="AC34" i="124"/>
  <c r="AB34" i="124"/>
  <c r="AA34" i="124"/>
  <c r="Z34" i="124"/>
  <c r="Y34" i="124"/>
  <c r="J34" i="124"/>
  <c r="K34" i="124" s="1"/>
  <c r="G34" i="124"/>
  <c r="F34" i="124"/>
  <c r="C34" i="124"/>
  <c r="B34" i="124"/>
  <c r="BA33" i="124"/>
  <c r="AZ33" i="124"/>
  <c r="AW33" i="124"/>
  <c r="AV33" i="124"/>
  <c r="AU33" i="124"/>
  <c r="AT33" i="124"/>
  <c r="AS33" i="124"/>
  <c r="AR33" i="124"/>
  <c r="AQ33" i="124"/>
  <c r="AP33" i="124"/>
  <c r="AO33" i="124"/>
  <c r="AN33" i="124"/>
  <c r="AM33" i="124"/>
  <c r="AJ33" i="124"/>
  <c r="AI33" i="124"/>
  <c r="AH33" i="124"/>
  <c r="AG33" i="124"/>
  <c r="AF33" i="124"/>
  <c r="AE33" i="124"/>
  <c r="AD33" i="124"/>
  <c r="AC33" i="124"/>
  <c r="AB33" i="124"/>
  <c r="AA33" i="124"/>
  <c r="Z33" i="124"/>
  <c r="Y33" i="124"/>
  <c r="J33" i="124"/>
  <c r="K33" i="124" s="1"/>
  <c r="G33" i="124"/>
  <c r="F33" i="124"/>
  <c r="C33" i="124"/>
  <c r="B33" i="124"/>
  <c r="BA32" i="124"/>
  <c r="AW32" i="124"/>
  <c r="AV32" i="124"/>
  <c r="AU32" i="124"/>
  <c r="AT32" i="124"/>
  <c r="AS32" i="124"/>
  <c r="AR32" i="124"/>
  <c r="AQ32" i="124"/>
  <c r="AP32" i="124"/>
  <c r="AO32" i="124"/>
  <c r="AN32" i="124"/>
  <c r="AJ32" i="124"/>
  <c r="AI32" i="124"/>
  <c r="AH32" i="124"/>
  <c r="AG32" i="124"/>
  <c r="AF32" i="124"/>
  <c r="AE32" i="124"/>
  <c r="AD32" i="124"/>
  <c r="AC32" i="124"/>
  <c r="AB32" i="124"/>
  <c r="AA32" i="124"/>
  <c r="Z32" i="124"/>
  <c r="J32" i="124"/>
  <c r="K32" i="124" s="1"/>
  <c r="G32" i="124"/>
  <c r="F32" i="124"/>
  <c r="C32" i="124"/>
  <c r="B32" i="124"/>
  <c r="BA31" i="124"/>
  <c r="AZ31" i="124"/>
  <c r="AW31" i="124"/>
  <c r="AV31" i="124"/>
  <c r="AU31" i="124"/>
  <c r="AT31" i="124"/>
  <c r="AS31" i="124"/>
  <c r="AR31" i="124"/>
  <c r="AQ31" i="124"/>
  <c r="AP31" i="124"/>
  <c r="AO31" i="124"/>
  <c r="AN31" i="124"/>
  <c r="AM31" i="124"/>
  <c r="AJ31" i="124"/>
  <c r="AI31" i="124"/>
  <c r="AH31" i="124"/>
  <c r="AG31" i="124"/>
  <c r="AF31" i="124"/>
  <c r="AE31" i="124"/>
  <c r="AD31" i="124"/>
  <c r="AC31" i="124"/>
  <c r="AB31" i="124"/>
  <c r="AA31" i="124"/>
  <c r="Z31" i="124"/>
  <c r="Y31" i="124"/>
  <c r="J31" i="124"/>
  <c r="K31" i="124" s="1"/>
  <c r="G31" i="124"/>
  <c r="F31" i="124"/>
  <c r="C31" i="124"/>
  <c r="B31" i="124"/>
  <c r="BA30" i="124"/>
  <c r="AZ30" i="124"/>
  <c r="AW30" i="124"/>
  <c r="AV30" i="124"/>
  <c r="AU30" i="124"/>
  <c r="AT30" i="124"/>
  <c r="AS30" i="124"/>
  <c r="AR30" i="124"/>
  <c r="AQ30" i="124"/>
  <c r="AP30" i="124"/>
  <c r="AO30" i="124"/>
  <c r="AN30" i="124"/>
  <c r="AM30" i="124"/>
  <c r="AJ30" i="124"/>
  <c r="AI30" i="124"/>
  <c r="AH30" i="124"/>
  <c r="AG30" i="124"/>
  <c r="AF30" i="124"/>
  <c r="AE30" i="124"/>
  <c r="AD30" i="124"/>
  <c r="AC30" i="124"/>
  <c r="AB30" i="124"/>
  <c r="AA30" i="124"/>
  <c r="Z30" i="124"/>
  <c r="Y30" i="124"/>
  <c r="S30" i="124"/>
  <c r="J30" i="124"/>
  <c r="K30" i="124" s="1"/>
  <c r="G30" i="124"/>
  <c r="F30" i="124"/>
  <c r="C30" i="124"/>
  <c r="B30" i="124"/>
  <c r="BA29" i="124"/>
  <c r="AZ29" i="124"/>
  <c r="AW29" i="124"/>
  <c r="AV29" i="124"/>
  <c r="AU29" i="124"/>
  <c r="AT29" i="124"/>
  <c r="AS29" i="124"/>
  <c r="AR29" i="124"/>
  <c r="AQ29" i="124"/>
  <c r="AP29" i="124"/>
  <c r="AO29" i="124"/>
  <c r="AN29" i="124"/>
  <c r="AM29" i="124"/>
  <c r="AJ29" i="124"/>
  <c r="AI29" i="124"/>
  <c r="AH29" i="124"/>
  <c r="AG29" i="124"/>
  <c r="AF29" i="124"/>
  <c r="AE29" i="124"/>
  <c r="AD29" i="124"/>
  <c r="AC29" i="124"/>
  <c r="AB29" i="124"/>
  <c r="AA29" i="124"/>
  <c r="Z29" i="124"/>
  <c r="Y29" i="124"/>
  <c r="S29" i="124"/>
  <c r="R29" i="124"/>
  <c r="J29" i="124"/>
  <c r="K29" i="124" s="1"/>
  <c r="G29" i="124"/>
  <c r="F29" i="124"/>
  <c r="C29" i="124"/>
  <c r="B29" i="124"/>
  <c r="BA28" i="124"/>
  <c r="AZ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J28" i="124"/>
  <c r="AI28" i="124"/>
  <c r="AH28" i="124"/>
  <c r="AG28" i="124"/>
  <c r="AF28" i="124"/>
  <c r="AE28" i="124"/>
  <c r="AD28" i="124"/>
  <c r="AC28" i="124"/>
  <c r="AB28" i="124"/>
  <c r="AA28" i="124"/>
  <c r="Z28" i="124"/>
  <c r="Y28" i="124"/>
  <c r="S28" i="124"/>
  <c r="R28" i="124"/>
  <c r="J28" i="124"/>
  <c r="K28" i="124" s="1"/>
  <c r="G28" i="124"/>
  <c r="F28" i="124"/>
  <c r="C28" i="124"/>
  <c r="B28" i="124"/>
  <c r="BA27" i="124"/>
  <c r="AZ27" i="124"/>
  <c r="AW27" i="124"/>
  <c r="AV27" i="124"/>
  <c r="AU27" i="124"/>
  <c r="AT27" i="124"/>
  <c r="AS27" i="124"/>
  <c r="AR27" i="124"/>
  <c r="AQ27" i="124"/>
  <c r="AP27" i="124"/>
  <c r="AO27" i="124"/>
  <c r="AN27" i="124"/>
  <c r="AM27" i="124"/>
  <c r="AJ27" i="124"/>
  <c r="AI27" i="124"/>
  <c r="AH27" i="124"/>
  <c r="AG27" i="124"/>
  <c r="AF27" i="124"/>
  <c r="AE27" i="124"/>
  <c r="AD27" i="124"/>
  <c r="AC27" i="124"/>
  <c r="AB27" i="124"/>
  <c r="AA27" i="124"/>
  <c r="Z27" i="124"/>
  <c r="Y27" i="124"/>
  <c r="S27" i="124"/>
  <c r="R27" i="124"/>
  <c r="C27" i="124"/>
  <c r="B27" i="124"/>
  <c r="BA26" i="124"/>
  <c r="AZ26" i="124"/>
  <c r="AW26" i="124"/>
  <c r="AV26" i="124"/>
  <c r="AU26" i="124"/>
  <c r="AT26" i="124"/>
  <c r="AS26" i="124"/>
  <c r="AR26" i="124"/>
  <c r="AQ26" i="124"/>
  <c r="AP26" i="124"/>
  <c r="AO26" i="124"/>
  <c r="AN26" i="124"/>
  <c r="AM26" i="124"/>
  <c r="AJ26" i="124"/>
  <c r="AI26" i="124"/>
  <c r="AH26" i="124"/>
  <c r="AG26" i="124"/>
  <c r="AF26" i="124"/>
  <c r="AE26" i="124"/>
  <c r="AD26" i="124"/>
  <c r="AC26" i="124"/>
  <c r="AB26" i="124"/>
  <c r="AA26" i="124"/>
  <c r="Z26" i="124"/>
  <c r="Y26" i="124"/>
  <c r="S26" i="124"/>
  <c r="R26" i="124"/>
  <c r="I26" i="124"/>
  <c r="E26" i="124"/>
  <c r="C26" i="124"/>
  <c r="BA25" i="124"/>
  <c r="AZ25" i="124"/>
  <c r="AW25" i="124"/>
  <c r="AV25" i="124"/>
  <c r="AU25" i="124"/>
  <c r="AT25" i="124"/>
  <c r="AS25" i="124"/>
  <c r="AR25" i="124"/>
  <c r="AQ25" i="124"/>
  <c r="AP25" i="124"/>
  <c r="AO25" i="124"/>
  <c r="AN25" i="124"/>
  <c r="AM25" i="124"/>
  <c r="AJ25" i="124"/>
  <c r="AI25" i="124"/>
  <c r="AH25" i="124"/>
  <c r="AG25" i="124"/>
  <c r="AF25" i="124"/>
  <c r="AE25" i="124"/>
  <c r="AD25" i="124"/>
  <c r="AC25" i="124"/>
  <c r="AB25" i="124"/>
  <c r="AA25" i="124"/>
  <c r="Z25" i="124"/>
  <c r="Y25" i="124"/>
  <c r="S25" i="124"/>
  <c r="R25" i="124"/>
  <c r="J25" i="124"/>
  <c r="K25" i="124" s="1"/>
  <c r="G25" i="124"/>
  <c r="F25" i="124"/>
  <c r="C25" i="124"/>
  <c r="B25" i="124"/>
  <c r="BA24" i="124"/>
  <c r="AZ24" i="124"/>
  <c r="AM24" i="124"/>
  <c r="Y24" i="124"/>
  <c r="S24" i="124"/>
  <c r="R24" i="124"/>
  <c r="J24" i="124"/>
  <c r="K24" i="124" s="1"/>
  <c r="G24" i="124"/>
  <c r="F24" i="124"/>
  <c r="C24" i="124"/>
  <c r="B24" i="124"/>
  <c r="BA23" i="124"/>
  <c r="AN23" i="124"/>
  <c r="Z23" i="124"/>
  <c r="S23" i="124"/>
  <c r="R23" i="124"/>
  <c r="J23" i="124"/>
  <c r="K23" i="124" s="1"/>
  <c r="G23" i="124"/>
  <c r="F23" i="124"/>
  <c r="C23" i="124"/>
  <c r="B23" i="124"/>
  <c r="BA22" i="124"/>
  <c r="AZ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J22" i="124"/>
  <c r="AI22" i="124"/>
  <c r="AH22" i="124"/>
  <c r="AG22" i="124"/>
  <c r="AF22" i="124"/>
  <c r="AE22" i="124"/>
  <c r="AD22" i="124"/>
  <c r="AC22" i="124"/>
  <c r="AB22" i="124"/>
  <c r="AA22" i="124"/>
  <c r="Z22" i="124"/>
  <c r="Y22" i="124"/>
  <c r="S22" i="124"/>
  <c r="R22" i="124"/>
  <c r="J22" i="124"/>
  <c r="K22" i="124" s="1"/>
  <c r="G22" i="124"/>
  <c r="F22" i="124"/>
  <c r="C22" i="124"/>
  <c r="B22" i="124"/>
  <c r="BA21" i="124"/>
  <c r="AZ21" i="124"/>
  <c r="AW21" i="124"/>
  <c r="AV21" i="124"/>
  <c r="AU21" i="124"/>
  <c r="AT21" i="124"/>
  <c r="AS21" i="124"/>
  <c r="AR21" i="124"/>
  <c r="AQ21" i="124"/>
  <c r="AP21" i="124"/>
  <c r="AO21" i="124"/>
  <c r="AN21" i="124"/>
  <c r="AM21" i="124"/>
  <c r="AJ21" i="124"/>
  <c r="AI21" i="124"/>
  <c r="AH21" i="124"/>
  <c r="AG21" i="124"/>
  <c r="AF21" i="124"/>
  <c r="AE21" i="124"/>
  <c r="AD21" i="124"/>
  <c r="AC21" i="124"/>
  <c r="AB21" i="124"/>
  <c r="AA21" i="124"/>
  <c r="Z21" i="124"/>
  <c r="Y21" i="124"/>
  <c r="J21" i="124"/>
  <c r="K21" i="124" s="1"/>
  <c r="G21" i="124"/>
  <c r="F21" i="124"/>
  <c r="C21" i="124"/>
  <c r="B21" i="124"/>
  <c r="BA20" i="124"/>
  <c r="AZ20" i="124"/>
  <c r="AW20" i="124"/>
  <c r="AV20" i="124"/>
  <c r="AU20" i="124"/>
  <c r="AT20" i="124"/>
  <c r="AS20" i="124"/>
  <c r="AR20" i="124"/>
  <c r="AQ20" i="124"/>
  <c r="AP20" i="124"/>
  <c r="AO20" i="124"/>
  <c r="AN20" i="124"/>
  <c r="AM20" i="124"/>
  <c r="AJ20" i="124"/>
  <c r="AI20" i="124"/>
  <c r="AH20" i="124"/>
  <c r="AG20" i="124"/>
  <c r="AF20" i="124"/>
  <c r="AE20" i="124"/>
  <c r="AD20" i="124"/>
  <c r="AC20" i="124"/>
  <c r="AB20" i="124"/>
  <c r="AA20" i="124"/>
  <c r="Z20" i="124"/>
  <c r="Y20" i="124"/>
  <c r="J20" i="124"/>
  <c r="K20" i="124" s="1"/>
  <c r="G20" i="124"/>
  <c r="F20" i="124"/>
  <c r="C20" i="124"/>
  <c r="B20" i="124"/>
  <c r="BA19" i="124"/>
  <c r="AZ19" i="124"/>
  <c r="AW19" i="124"/>
  <c r="AV19" i="124"/>
  <c r="AU19" i="124"/>
  <c r="AT19" i="124"/>
  <c r="AS19" i="124"/>
  <c r="AR19" i="124"/>
  <c r="AQ19" i="124"/>
  <c r="AP19" i="124"/>
  <c r="AO19" i="124"/>
  <c r="AN19" i="124"/>
  <c r="AM19" i="124"/>
  <c r="AJ19" i="124"/>
  <c r="AI19" i="124"/>
  <c r="AH19" i="124"/>
  <c r="AG19" i="124"/>
  <c r="AF19" i="124"/>
  <c r="AE19" i="124"/>
  <c r="AD19" i="124"/>
  <c r="AC19" i="124"/>
  <c r="AB19" i="124"/>
  <c r="AA19" i="124"/>
  <c r="Z19" i="124"/>
  <c r="Y19" i="124"/>
  <c r="J19" i="124"/>
  <c r="K19" i="124" s="1"/>
  <c r="G19" i="124"/>
  <c r="F19" i="124"/>
  <c r="C19" i="124"/>
  <c r="B19" i="124"/>
  <c r="BA18" i="124"/>
  <c r="AZ18" i="124"/>
  <c r="AW18" i="124"/>
  <c r="AV18" i="124"/>
  <c r="AU18" i="124"/>
  <c r="AT18" i="124"/>
  <c r="AS18" i="124"/>
  <c r="AR18" i="124"/>
  <c r="AQ18" i="124"/>
  <c r="AP18" i="124"/>
  <c r="AO18" i="124"/>
  <c r="AN18" i="124"/>
  <c r="AM18" i="124"/>
  <c r="AJ18" i="124"/>
  <c r="AI18" i="124"/>
  <c r="AH18" i="124"/>
  <c r="AG18" i="124"/>
  <c r="AF18" i="124"/>
  <c r="AE18" i="124"/>
  <c r="AD18" i="124"/>
  <c r="AC18" i="124"/>
  <c r="AB18" i="124"/>
  <c r="AA18" i="124"/>
  <c r="Z18" i="124"/>
  <c r="Y18" i="124"/>
  <c r="J18" i="124"/>
  <c r="K18" i="124" s="1"/>
  <c r="G18" i="124"/>
  <c r="F18" i="124"/>
  <c r="C18" i="124"/>
  <c r="B18" i="124"/>
  <c r="BA17" i="124"/>
  <c r="AZ17" i="124"/>
  <c r="AW17" i="124"/>
  <c r="AV17" i="124"/>
  <c r="AU17" i="124"/>
  <c r="AT17" i="124"/>
  <c r="AS17" i="124"/>
  <c r="AR17" i="124"/>
  <c r="AQ17" i="124"/>
  <c r="AP17" i="124"/>
  <c r="AO17" i="124"/>
  <c r="AN17" i="124"/>
  <c r="AM17" i="124"/>
  <c r="AJ17" i="124"/>
  <c r="AI17" i="124"/>
  <c r="AH17" i="124"/>
  <c r="AG17" i="124"/>
  <c r="AF17" i="124"/>
  <c r="AE17" i="124"/>
  <c r="AD17" i="124"/>
  <c r="AC17" i="124"/>
  <c r="AB17" i="124"/>
  <c r="AA17" i="124"/>
  <c r="Z17" i="124"/>
  <c r="Y17" i="124"/>
  <c r="J17" i="124"/>
  <c r="K17" i="124" s="1"/>
  <c r="G17" i="124"/>
  <c r="F17" i="124"/>
  <c r="C17" i="124"/>
  <c r="B17" i="124"/>
  <c r="BA16" i="124"/>
  <c r="AZ16" i="124"/>
  <c r="AW16" i="124"/>
  <c r="AV16" i="124"/>
  <c r="AU16" i="124"/>
  <c r="AT16" i="124"/>
  <c r="AS16" i="124"/>
  <c r="AR16" i="124"/>
  <c r="AQ16" i="124"/>
  <c r="AP16" i="124"/>
  <c r="AO16" i="124"/>
  <c r="AN16" i="124"/>
  <c r="AM16" i="124"/>
  <c r="AJ16" i="124"/>
  <c r="AI16" i="124"/>
  <c r="AH16" i="124"/>
  <c r="AG16" i="124"/>
  <c r="AF16" i="124"/>
  <c r="AE16" i="124"/>
  <c r="AD16" i="124"/>
  <c r="AC16" i="124"/>
  <c r="AB16" i="124"/>
  <c r="AA16" i="124"/>
  <c r="Z16" i="124"/>
  <c r="Y16" i="124"/>
  <c r="J16" i="124"/>
  <c r="K16" i="124" s="1"/>
  <c r="G16" i="124"/>
  <c r="F16" i="124"/>
  <c r="C16" i="124"/>
  <c r="B16" i="124"/>
  <c r="BA15" i="124"/>
  <c r="AZ15" i="124"/>
  <c r="AW15" i="124"/>
  <c r="AV15" i="124"/>
  <c r="AU15" i="124"/>
  <c r="AT15" i="124"/>
  <c r="AS15" i="124"/>
  <c r="AR15" i="124"/>
  <c r="AQ15" i="124"/>
  <c r="AP15" i="124"/>
  <c r="AO15" i="124"/>
  <c r="AN15" i="124"/>
  <c r="AM15" i="124"/>
  <c r="AJ15" i="124"/>
  <c r="AI15" i="124"/>
  <c r="AH15" i="124"/>
  <c r="AG15" i="124"/>
  <c r="AF15" i="124"/>
  <c r="AE15" i="124"/>
  <c r="AD15" i="124"/>
  <c r="AC15" i="124"/>
  <c r="AB15" i="124"/>
  <c r="AA15" i="124"/>
  <c r="Z15" i="124"/>
  <c r="Y15" i="124"/>
  <c r="J15" i="124"/>
  <c r="K15" i="124" s="1"/>
  <c r="G15" i="124"/>
  <c r="F15" i="124"/>
  <c r="C15" i="124"/>
  <c r="B15" i="124"/>
  <c r="BA14" i="124"/>
  <c r="AZ14" i="124"/>
  <c r="AW14" i="124"/>
  <c r="AV14" i="124"/>
  <c r="AU14" i="124"/>
  <c r="AT14" i="124"/>
  <c r="AS14" i="124"/>
  <c r="AR14" i="124"/>
  <c r="AQ14" i="124"/>
  <c r="AP14" i="124"/>
  <c r="AO14" i="124"/>
  <c r="AN14" i="124"/>
  <c r="AM14" i="124"/>
  <c r="AJ14" i="124"/>
  <c r="AI14" i="124"/>
  <c r="AH14" i="124"/>
  <c r="AG14" i="124"/>
  <c r="AF14" i="124"/>
  <c r="AE14" i="124"/>
  <c r="AD14" i="124"/>
  <c r="AC14" i="124"/>
  <c r="AB14" i="124"/>
  <c r="AA14" i="124"/>
  <c r="Z14" i="124"/>
  <c r="Y14" i="124"/>
  <c r="V14" i="124"/>
  <c r="U14" i="124"/>
  <c r="J14" i="124"/>
  <c r="K14" i="124" s="1"/>
  <c r="G14" i="124"/>
  <c r="F14" i="124"/>
  <c r="C14" i="124"/>
  <c r="B14" i="124"/>
  <c r="BA13" i="124"/>
  <c r="AZ13" i="124"/>
  <c r="AW13" i="124"/>
  <c r="AV13" i="124"/>
  <c r="AU13" i="124"/>
  <c r="AT13" i="124"/>
  <c r="AS13" i="124"/>
  <c r="AR13" i="124"/>
  <c r="AQ13" i="124"/>
  <c r="AP13" i="124"/>
  <c r="AO13" i="124"/>
  <c r="AN13" i="124"/>
  <c r="AM13" i="124"/>
  <c r="AJ13" i="124"/>
  <c r="AI13" i="124"/>
  <c r="AH13" i="124"/>
  <c r="AG13" i="124"/>
  <c r="AF13" i="124"/>
  <c r="AE13" i="124"/>
  <c r="AD13" i="124"/>
  <c r="AC13" i="124"/>
  <c r="AB13" i="124"/>
  <c r="AA13" i="124"/>
  <c r="Z13" i="124"/>
  <c r="Y13" i="124"/>
  <c r="U13" i="124"/>
  <c r="V13" i="124" s="1"/>
  <c r="J13" i="124"/>
  <c r="K13" i="124" s="1"/>
  <c r="G13" i="124"/>
  <c r="F13" i="124"/>
  <c r="C13" i="124"/>
  <c r="B13" i="124"/>
  <c r="BA12" i="124"/>
  <c r="AZ12" i="124"/>
  <c r="AW12" i="124"/>
  <c r="AV12" i="124"/>
  <c r="AU12" i="124"/>
  <c r="AT12" i="124"/>
  <c r="AS12" i="124"/>
  <c r="AR12" i="124"/>
  <c r="AQ12" i="124"/>
  <c r="AP12" i="124"/>
  <c r="AO12" i="124"/>
  <c r="AN12" i="124"/>
  <c r="AM12" i="124"/>
  <c r="AJ12" i="124"/>
  <c r="AI12" i="124"/>
  <c r="AH12" i="124"/>
  <c r="AG12" i="124"/>
  <c r="AF12" i="124"/>
  <c r="AE12" i="124"/>
  <c r="AD12" i="124"/>
  <c r="AC12" i="124"/>
  <c r="AB12" i="124"/>
  <c r="AA12" i="124"/>
  <c r="Z12" i="124"/>
  <c r="Y12" i="124"/>
  <c r="U12" i="124"/>
  <c r="V12" i="124" s="1"/>
  <c r="S12" i="124"/>
  <c r="J12" i="124"/>
  <c r="K12" i="124" s="1"/>
  <c r="G12" i="124"/>
  <c r="F12" i="124"/>
  <c r="C12" i="124"/>
  <c r="B12" i="124"/>
  <c r="BA11" i="124"/>
  <c r="AZ11" i="124"/>
  <c r="AW11" i="124"/>
  <c r="AV11" i="124"/>
  <c r="AU11" i="124"/>
  <c r="AT11" i="124"/>
  <c r="AS11" i="124"/>
  <c r="AR11" i="124"/>
  <c r="AQ11" i="124"/>
  <c r="AP11" i="124"/>
  <c r="AO11" i="124"/>
  <c r="AN11" i="124"/>
  <c r="AM11" i="124"/>
  <c r="AJ11" i="124"/>
  <c r="AI11" i="124"/>
  <c r="AH11" i="124"/>
  <c r="AG11" i="124"/>
  <c r="AF11" i="124"/>
  <c r="AE11" i="124"/>
  <c r="AD11" i="124"/>
  <c r="AC11" i="124"/>
  <c r="AB11" i="124"/>
  <c r="AA11" i="124"/>
  <c r="Z11" i="124"/>
  <c r="Y11" i="124"/>
  <c r="U11" i="124"/>
  <c r="V11" i="124" s="1"/>
  <c r="S11" i="124"/>
  <c r="R11" i="124"/>
  <c r="J11" i="124"/>
  <c r="G11" i="124"/>
  <c r="F11" i="124"/>
  <c r="C11" i="124"/>
  <c r="B11" i="124"/>
  <c r="BA10" i="124"/>
  <c r="AZ10" i="124"/>
  <c r="AW10" i="124"/>
  <c r="AV10" i="124"/>
  <c r="AU10" i="124"/>
  <c r="AT10" i="124"/>
  <c r="AS10" i="124"/>
  <c r="AR10" i="124"/>
  <c r="AQ10" i="124"/>
  <c r="AP10" i="124"/>
  <c r="AO10" i="124"/>
  <c r="AN10" i="124"/>
  <c r="AM10" i="124"/>
  <c r="AJ10" i="124"/>
  <c r="AI10" i="124"/>
  <c r="AH10" i="124"/>
  <c r="AG10" i="124"/>
  <c r="AF10" i="124"/>
  <c r="AE10" i="124"/>
  <c r="AD10" i="124"/>
  <c r="AC10" i="124"/>
  <c r="AB10" i="124"/>
  <c r="AA10" i="124"/>
  <c r="Z10" i="124"/>
  <c r="Y10" i="124"/>
  <c r="V10" i="124"/>
  <c r="U10" i="124"/>
  <c r="S10" i="124"/>
  <c r="R10" i="124"/>
  <c r="J10" i="124"/>
  <c r="K10" i="124" s="1"/>
  <c r="G10" i="124"/>
  <c r="F10" i="124"/>
  <c r="C10" i="124"/>
  <c r="B10" i="124"/>
  <c r="BA9" i="124"/>
  <c r="AZ9" i="124"/>
  <c r="AW9" i="124"/>
  <c r="AV9" i="124"/>
  <c r="AU9" i="124"/>
  <c r="AT9" i="124"/>
  <c r="AS9" i="124"/>
  <c r="AR9" i="124"/>
  <c r="AQ9" i="124"/>
  <c r="AP9" i="124"/>
  <c r="AO9" i="124"/>
  <c r="AN9" i="124"/>
  <c r="AM9" i="124"/>
  <c r="AJ9" i="124"/>
  <c r="AI9" i="124"/>
  <c r="AH9" i="124"/>
  <c r="AG9" i="124"/>
  <c r="AF9" i="124"/>
  <c r="AE9" i="124"/>
  <c r="AD9" i="124"/>
  <c r="AC9" i="124"/>
  <c r="AB9" i="124"/>
  <c r="AA9" i="124"/>
  <c r="Z9" i="124"/>
  <c r="Y9" i="124"/>
  <c r="V9" i="124"/>
  <c r="U9" i="124"/>
  <c r="S9" i="124"/>
  <c r="R9" i="124"/>
  <c r="I9" i="124"/>
  <c r="G9" i="124"/>
  <c r="F9" i="124"/>
  <c r="E9" i="124"/>
  <c r="C9" i="124"/>
  <c r="BA8" i="124"/>
  <c r="AZ8" i="124"/>
  <c r="AW8" i="124"/>
  <c r="AV8" i="124"/>
  <c r="AU8" i="124"/>
  <c r="AT8" i="124"/>
  <c r="AS8" i="124"/>
  <c r="AR8" i="124"/>
  <c r="AQ8" i="124"/>
  <c r="AP8" i="124"/>
  <c r="AO8" i="124"/>
  <c r="AN8" i="124"/>
  <c r="AM8" i="124"/>
  <c r="AJ8" i="124"/>
  <c r="AI8" i="124"/>
  <c r="AH8" i="124"/>
  <c r="AG8" i="124"/>
  <c r="AF8" i="124"/>
  <c r="AE8" i="124"/>
  <c r="AD8" i="124"/>
  <c r="AC8" i="124"/>
  <c r="AB8" i="124"/>
  <c r="AA8" i="124"/>
  <c r="Z8" i="124"/>
  <c r="Y8" i="124"/>
  <c r="V8" i="124"/>
  <c r="U8" i="124"/>
  <c r="S8" i="124"/>
  <c r="R8" i="124"/>
  <c r="J8" i="124"/>
  <c r="K8" i="124" s="1"/>
  <c r="G8" i="124"/>
  <c r="F8" i="124"/>
  <c r="C8" i="124"/>
  <c r="B8" i="124"/>
  <c r="BA7" i="124"/>
  <c r="AZ7" i="124"/>
  <c r="AW7" i="124"/>
  <c r="AV7" i="124"/>
  <c r="AU7" i="124"/>
  <c r="AT7" i="124"/>
  <c r="AS7" i="124"/>
  <c r="AR7" i="124"/>
  <c r="AQ7" i="124"/>
  <c r="AP7" i="124"/>
  <c r="AO7" i="124"/>
  <c r="AN7" i="124"/>
  <c r="AM7" i="124"/>
  <c r="AJ7" i="124"/>
  <c r="AI7" i="124"/>
  <c r="AH7" i="124"/>
  <c r="AG7" i="124"/>
  <c r="AF7" i="124"/>
  <c r="AE7" i="124"/>
  <c r="AD7" i="124"/>
  <c r="AC7" i="124"/>
  <c r="AB7" i="124"/>
  <c r="AA7" i="124"/>
  <c r="Z7" i="124"/>
  <c r="Y7" i="124"/>
  <c r="V7" i="124"/>
  <c r="U7" i="124"/>
  <c r="S7" i="124"/>
  <c r="R7" i="124"/>
  <c r="J7" i="124"/>
  <c r="K7" i="124" s="1"/>
  <c r="G7" i="124"/>
  <c r="F7" i="124"/>
  <c r="C7" i="124"/>
  <c r="B7" i="124"/>
  <c r="BA6" i="124"/>
  <c r="AW6" i="124"/>
  <c r="AV6" i="124"/>
  <c r="AU6" i="124"/>
  <c r="AT6" i="124"/>
  <c r="AS6" i="124"/>
  <c r="AR6" i="124"/>
  <c r="AQ6" i="124"/>
  <c r="AP6" i="124"/>
  <c r="AO6" i="124"/>
  <c r="AN6" i="124"/>
  <c r="AJ6" i="124"/>
  <c r="AI6" i="124"/>
  <c r="AH6" i="124"/>
  <c r="AG6" i="124"/>
  <c r="AF6" i="124"/>
  <c r="AE6" i="124"/>
  <c r="AD6" i="124"/>
  <c r="AC6" i="124"/>
  <c r="AB6" i="124"/>
  <c r="AA6" i="124"/>
  <c r="Z6" i="124"/>
  <c r="V6" i="124"/>
  <c r="U6" i="124"/>
  <c r="S6" i="124"/>
  <c r="R6" i="124"/>
  <c r="J6" i="124"/>
  <c r="K6" i="124" s="1"/>
  <c r="G6" i="124"/>
  <c r="F6" i="124"/>
  <c r="C6" i="124"/>
  <c r="B6" i="124"/>
  <c r="BA5" i="124"/>
  <c r="AZ5" i="124"/>
  <c r="AW5" i="124"/>
  <c r="AV5" i="124"/>
  <c r="AU5" i="124"/>
  <c r="AT5" i="124"/>
  <c r="AS5" i="124"/>
  <c r="AR5" i="124"/>
  <c r="AQ5" i="124"/>
  <c r="AP5" i="124"/>
  <c r="AO5" i="124"/>
  <c r="AN5" i="124"/>
  <c r="AM5" i="124"/>
  <c r="AJ5" i="124"/>
  <c r="AI5" i="124"/>
  <c r="AH5" i="124"/>
  <c r="AG5" i="124"/>
  <c r="AF5" i="124"/>
  <c r="AE5" i="124"/>
  <c r="AD5" i="124"/>
  <c r="AC5" i="124"/>
  <c r="AB5" i="124"/>
  <c r="AA5" i="124"/>
  <c r="Z5" i="124"/>
  <c r="Y5" i="124"/>
  <c r="U5" i="124"/>
  <c r="V5" i="124" s="1"/>
  <c r="S5" i="124"/>
  <c r="R5" i="124"/>
  <c r="I5" i="124"/>
  <c r="G5" i="124"/>
  <c r="F5" i="124"/>
  <c r="E5" i="124"/>
  <c r="C5" i="124"/>
  <c r="AN2" i="124" s="1"/>
  <c r="BA4" i="124"/>
  <c r="AZ4" i="124"/>
  <c r="AW4" i="124"/>
  <c r="AV4" i="124"/>
  <c r="AU4" i="124"/>
  <c r="AT4" i="124"/>
  <c r="AS4" i="124"/>
  <c r="AR4" i="124"/>
  <c r="AQ4" i="124"/>
  <c r="AP4" i="124"/>
  <c r="AO4" i="124"/>
  <c r="AN4" i="124"/>
  <c r="AM4" i="124"/>
  <c r="AJ4" i="124"/>
  <c r="AI4" i="124"/>
  <c r="AH4" i="124"/>
  <c r="AG4" i="124"/>
  <c r="AF4" i="124"/>
  <c r="AE4" i="124"/>
  <c r="AD4" i="124"/>
  <c r="AC4" i="124"/>
  <c r="AB4" i="124"/>
  <c r="AA4" i="124"/>
  <c r="Z4" i="124"/>
  <c r="Y4" i="124"/>
  <c r="V4" i="124"/>
  <c r="U4" i="124"/>
  <c r="S4" i="124"/>
  <c r="R4" i="124"/>
  <c r="BA3" i="124"/>
  <c r="AZ3" i="124"/>
  <c r="AW3" i="124"/>
  <c r="AV3" i="124"/>
  <c r="AU3" i="124"/>
  <c r="AT3" i="124"/>
  <c r="AS3" i="124"/>
  <c r="AR3" i="124"/>
  <c r="AQ3" i="124"/>
  <c r="AP3" i="124"/>
  <c r="AO3" i="124"/>
  <c r="AN3" i="124"/>
  <c r="AM3" i="124"/>
  <c r="AJ3" i="124"/>
  <c r="AI3" i="124"/>
  <c r="AH3" i="124"/>
  <c r="AG3" i="124"/>
  <c r="AF3" i="124"/>
  <c r="AE3" i="124"/>
  <c r="AD3" i="124"/>
  <c r="AC3" i="124"/>
  <c r="AB3" i="124"/>
  <c r="AA3" i="124"/>
  <c r="Z3" i="124"/>
  <c r="Y3" i="124"/>
  <c r="V3" i="124"/>
  <c r="U3" i="124"/>
  <c r="S3" i="124"/>
  <c r="R3" i="124"/>
  <c r="BA2" i="124"/>
  <c r="AW2" i="124"/>
  <c r="AV2" i="124"/>
  <c r="AU2" i="124"/>
  <c r="AT2" i="124"/>
  <c r="AS2" i="124"/>
  <c r="AR2" i="124"/>
  <c r="AQ2" i="124"/>
  <c r="AP2" i="124"/>
  <c r="AO2" i="124"/>
  <c r="AJ2" i="124"/>
  <c r="AI2" i="124"/>
  <c r="AH2" i="124"/>
  <c r="AG2" i="124"/>
  <c r="AF2" i="124"/>
  <c r="AE2" i="124"/>
  <c r="AD2" i="124"/>
  <c r="AC2" i="124"/>
  <c r="AB2" i="124"/>
  <c r="AA2" i="124"/>
  <c r="Z2" i="124"/>
  <c r="BM1" i="124"/>
  <c r="BL1" i="124"/>
  <c r="BK1" i="124"/>
  <c r="BJ1" i="124"/>
  <c r="BI1" i="124"/>
  <c r="BH1" i="124"/>
  <c r="BG1" i="124"/>
  <c r="BF1" i="124"/>
  <c r="BE1" i="124"/>
  <c r="BD1" i="124"/>
  <c r="BC1" i="124"/>
  <c r="BB1" i="124"/>
  <c r="AV1" i="124"/>
  <c r="AU1" i="124"/>
  <c r="AT1" i="124"/>
  <c r="AS1" i="124"/>
  <c r="AR1" i="124"/>
  <c r="AQ1" i="124"/>
  <c r="AP1" i="124"/>
  <c r="AO1" i="124"/>
  <c r="AI1" i="124"/>
  <c r="AH1" i="124"/>
  <c r="AG1" i="124"/>
  <c r="AF1" i="124"/>
  <c r="AE1" i="124"/>
  <c r="AD1" i="124"/>
  <c r="AC1" i="124"/>
  <c r="AB1" i="124"/>
  <c r="AA1" i="124"/>
  <c r="K1" i="124"/>
  <c r="E1" i="124"/>
  <c r="G716" i="123"/>
  <c r="C51" i="123"/>
  <c r="B51" i="123"/>
  <c r="C50" i="123"/>
  <c r="B50" i="123"/>
  <c r="C49" i="123"/>
  <c r="C47" i="123"/>
  <c r="B47" i="123"/>
  <c r="C46" i="123"/>
  <c r="B46" i="123"/>
  <c r="C45" i="123"/>
  <c r="C44" i="123"/>
  <c r="B44" i="123"/>
  <c r="C43" i="123"/>
  <c r="B43" i="123"/>
  <c r="C42" i="123"/>
  <c r="B42" i="123"/>
  <c r="C41" i="123"/>
  <c r="B41" i="123"/>
  <c r="C40" i="123"/>
  <c r="C39" i="123"/>
  <c r="B39" i="123"/>
  <c r="C38" i="123"/>
  <c r="C37" i="123"/>
  <c r="B37" i="123"/>
  <c r="C36" i="123"/>
  <c r="B36" i="123"/>
  <c r="C35" i="123"/>
  <c r="C34" i="123"/>
  <c r="B34" i="123"/>
  <c r="C33" i="123"/>
  <c r="B33" i="123"/>
  <c r="C32" i="123"/>
  <c r="B32" i="123"/>
  <c r="C31" i="123"/>
  <c r="B31" i="123"/>
  <c r="C30" i="123"/>
  <c r="B30" i="123"/>
  <c r="C29" i="123"/>
  <c r="B29" i="123"/>
  <c r="C28" i="123"/>
  <c r="B28" i="123"/>
  <c r="C27" i="123"/>
  <c r="B27" i="123"/>
  <c r="C26" i="123"/>
  <c r="C25" i="123"/>
  <c r="B25" i="123"/>
  <c r="C24" i="123"/>
  <c r="B24" i="123"/>
  <c r="C23" i="123"/>
  <c r="B23" i="123"/>
  <c r="C22" i="123"/>
  <c r="B22" i="123"/>
  <c r="C21" i="123"/>
  <c r="B21" i="123"/>
  <c r="C20" i="123"/>
  <c r="B20" i="123"/>
  <c r="C19" i="123"/>
  <c r="B19" i="123"/>
  <c r="C18" i="123"/>
  <c r="B18" i="123"/>
  <c r="C17" i="123"/>
  <c r="B17" i="123"/>
  <c r="C16" i="123"/>
  <c r="B16" i="123"/>
  <c r="C15" i="123"/>
  <c r="B15" i="123"/>
  <c r="C14" i="123"/>
  <c r="B14" i="123"/>
  <c r="C13" i="123"/>
  <c r="B13" i="123"/>
  <c r="C12" i="123"/>
  <c r="B12" i="123"/>
  <c r="C11" i="123"/>
  <c r="B11" i="123"/>
  <c r="C10" i="123"/>
  <c r="B10" i="123"/>
  <c r="C9" i="123"/>
  <c r="C8" i="123"/>
  <c r="B8" i="123"/>
  <c r="AC8" i="425"/>
  <c r="C7" i="123"/>
  <c r="B7" i="123"/>
  <c r="C6" i="123"/>
  <c r="B6" i="123"/>
  <c r="C5" i="123"/>
  <c r="K1" i="123"/>
  <c r="E1" i="123"/>
  <c r="G718" i="122"/>
  <c r="C51" i="122"/>
  <c r="B51" i="122"/>
  <c r="C50" i="122"/>
  <c r="B50" i="122"/>
  <c r="C49" i="122"/>
  <c r="C47" i="122"/>
  <c r="B47" i="122"/>
  <c r="C46" i="122"/>
  <c r="B46" i="122"/>
  <c r="C45" i="122"/>
  <c r="AB43" i="425"/>
  <c r="C44" i="122"/>
  <c r="B44" i="122"/>
  <c r="C43" i="122"/>
  <c r="B43" i="122"/>
  <c r="C42" i="122"/>
  <c r="B42" i="122"/>
  <c r="AB40" i="425"/>
  <c r="C41" i="122"/>
  <c r="B41" i="122"/>
  <c r="AB39" i="425"/>
  <c r="C40" i="122"/>
  <c r="AB38" i="425"/>
  <c r="C39" i="122"/>
  <c r="B39" i="122"/>
  <c r="AB37" i="425"/>
  <c r="AB36" i="425" s="1"/>
  <c r="C38" i="122"/>
  <c r="C37" i="122"/>
  <c r="B37" i="122"/>
  <c r="C36" i="122"/>
  <c r="B36" i="122"/>
  <c r="C35" i="122"/>
  <c r="AB33" i="425"/>
  <c r="C34" i="122"/>
  <c r="B34" i="122"/>
  <c r="AB32" i="425"/>
  <c r="C33" i="122"/>
  <c r="B33" i="122"/>
  <c r="C32" i="122"/>
  <c r="B32" i="122"/>
  <c r="AB30" i="425"/>
  <c r="C31" i="122"/>
  <c r="B31" i="122"/>
  <c r="AB29" i="425"/>
  <c r="C30" i="122"/>
  <c r="B30" i="122"/>
  <c r="AB28" i="425"/>
  <c r="C29" i="122"/>
  <c r="B29" i="122"/>
  <c r="AB27" i="425"/>
  <c r="C28" i="122"/>
  <c r="B28" i="122"/>
  <c r="AB26" i="425"/>
  <c r="C27" i="122"/>
  <c r="B27" i="122"/>
  <c r="AB25" i="425"/>
  <c r="C26" i="122"/>
  <c r="AB24" i="425"/>
  <c r="C25" i="122"/>
  <c r="B25" i="122"/>
  <c r="C24" i="122"/>
  <c r="B24" i="122"/>
  <c r="C23" i="122"/>
  <c r="B23" i="122"/>
  <c r="AB21" i="425"/>
  <c r="AB46" i="425"/>
  <c r="C22" i="122"/>
  <c r="B22" i="122"/>
  <c r="AB20" i="425"/>
  <c r="C21" i="122"/>
  <c r="B21" i="122"/>
  <c r="AB19" i="425"/>
  <c r="C20" i="122"/>
  <c r="B20" i="122"/>
  <c r="AB18" i="425"/>
  <c r="C19" i="122"/>
  <c r="B19" i="122"/>
  <c r="AB17" i="425"/>
  <c r="C18" i="122"/>
  <c r="B18" i="122"/>
  <c r="AB16" i="425"/>
  <c r="C17" i="122"/>
  <c r="B17" i="122"/>
  <c r="AB15" i="425"/>
  <c r="C16" i="122"/>
  <c r="B16" i="122"/>
  <c r="AB14" i="425"/>
  <c r="C15" i="122"/>
  <c r="B15" i="122"/>
  <c r="AB13" i="425"/>
  <c r="C14" i="122"/>
  <c r="B14" i="122"/>
  <c r="AB12" i="425"/>
  <c r="C13" i="122"/>
  <c r="B13" i="122"/>
  <c r="AB11" i="425"/>
  <c r="C12" i="122"/>
  <c r="B12" i="122"/>
  <c r="AB10" i="425"/>
  <c r="C11" i="122"/>
  <c r="B11" i="122"/>
  <c r="AB9" i="425"/>
  <c r="C10" i="122"/>
  <c r="B10" i="122"/>
  <c r="C9" i="122"/>
  <c r="C8" i="122"/>
  <c r="B8" i="122"/>
  <c r="AB8" i="425"/>
  <c r="C7" i="122"/>
  <c r="B7" i="122"/>
  <c r="C6" i="122"/>
  <c r="B6" i="122"/>
  <c r="C5" i="122"/>
  <c r="K1" i="122"/>
  <c r="E1" i="122"/>
  <c r="G719" i="121"/>
  <c r="C51" i="121"/>
  <c r="B51" i="121"/>
  <c r="C50" i="121"/>
  <c r="B50" i="121"/>
  <c r="C49" i="121"/>
  <c r="C47" i="121"/>
  <c r="B47" i="121"/>
  <c r="C46" i="121"/>
  <c r="B46" i="121"/>
  <c r="C45" i="121"/>
  <c r="AA43" i="425"/>
  <c r="C44" i="121"/>
  <c r="B44" i="121"/>
  <c r="C43" i="121"/>
  <c r="B43" i="121"/>
  <c r="C42" i="121"/>
  <c r="B42" i="121"/>
  <c r="AA40" i="425"/>
  <c r="C41" i="121"/>
  <c r="B41" i="121"/>
  <c r="AA39" i="425"/>
  <c r="C40" i="121"/>
  <c r="AA38" i="425"/>
  <c r="C39" i="121"/>
  <c r="B39" i="121"/>
  <c r="AA37" i="425"/>
  <c r="C38" i="121"/>
  <c r="C37" i="121"/>
  <c r="B37" i="121"/>
  <c r="C36" i="121"/>
  <c r="B36" i="121"/>
  <c r="C35" i="121"/>
  <c r="AA33" i="425"/>
  <c r="C34" i="121"/>
  <c r="B34" i="121"/>
  <c r="AA32" i="425"/>
  <c r="AA31" i="425" s="1"/>
  <c r="C33" i="121"/>
  <c r="B33" i="121"/>
  <c r="C32" i="121"/>
  <c r="B32" i="121"/>
  <c r="AA30" i="425"/>
  <c r="C31" i="121"/>
  <c r="B31" i="121"/>
  <c r="AA29" i="425"/>
  <c r="C30" i="121"/>
  <c r="B30" i="121"/>
  <c r="C29" i="121"/>
  <c r="B29" i="121"/>
  <c r="AA27" i="425"/>
  <c r="C28" i="121"/>
  <c r="B28" i="121"/>
  <c r="C27" i="121"/>
  <c r="B27" i="121"/>
  <c r="C26" i="121"/>
  <c r="C25" i="121"/>
  <c r="B25" i="121"/>
  <c r="C24" i="121"/>
  <c r="B24" i="121"/>
  <c r="C23" i="121"/>
  <c r="B23" i="121"/>
  <c r="AA21" i="425"/>
  <c r="C22" i="121"/>
  <c r="B22" i="121"/>
  <c r="C21" i="121"/>
  <c r="B21" i="121"/>
  <c r="AA19" i="425"/>
  <c r="C20" i="121"/>
  <c r="B20" i="121"/>
  <c r="C19" i="121"/>
  <c r="B19" i="121"/>
  <c r="AA17" i="425"/>
  <c r="C18" i="121"/>
  <c r="B18" i="121"/>
  <c r="AA16" i="425"/>
  <c r="C17" i="121"/>
  <c r="B17" i="121"/>
  <c r="AA15" i="425"/>
  <c r="C16" i="121"/>
  <c r="B16" i="121"/>
  <c r="AA14" i="425"/>
  <c r="C15" i="121"/>
  <c r="B15" i="121"/>
  <c r="AA13" i="425"/>
  <c r="C14" i="121"/>
  <c r="B14" i="121"/>
  <c r="AA12" i="425"/>
  <c r="C13" i="121"/>
  <c r="B13" i="121"/>
  <c r="AA11" i="425"/>
  <c r="C12" i="121"/>
  <c r="B12" i="121"/>
  <c r="AA10" i="425"/>
  <c r="C11" i="121"/>
  <c r="B11" i="121"/>
  <c r="AA9" i="425"/>
  <c r="C10" i="121"/>
  <c r="B10" i="121"/>
  <c r="C9" i="121"/>
  <c r="C8" i="121"/>
  <c r="B8" i="121"/>
  <c r="C7" i="121"/>
  <c r="B7" i="121"/>
  <c r="C6" i="121"/>
  <c r="B6" i="121"/>
  <c r="AA6" i="425"/>
  <c r="C5" i="121"/>
  <c r="AA4" i="425"/>
  <c r="K1" i="121"/>
  <c r="E1" i="121"/>
  <c r="G719" i="120"/>
  <c r="C51" i="120"/>
  <c r="B51" i="120"/>
  <c r="C50" i="120"/>
  <c r="B50" i="120"/>
  <c r="C49" i="120"/>
  <c r="C47" i="120"/>
  <c r="B47" i="120"/>
  <c r="C46" i="120"/>
  <c r="B46" i="120"/>
  <c r="C45" i="120"/>
  <c r="C44" i="120"/>
  <c r="B44" i="120"/>
  <c r="C43" i="120"/>
  <c r="B43" i="120"/>
  <c r="C42" i="120"/>
  <c r="B42" i="120"/>
  <c r="C41" i="120"/>
  <c r="B41" i="120"/>
  <c r="C40" i="120"/>
  <c r="C39" i="120"/>
  <c r="B39" i="120"/>
  <c r="C38" i="120"/>
  <c r="C37" i="120"/>
  <c r="B37" i="120"/>
  <c r="C36" i="120"/>
  <c r="B36" i="120"/>
  <c r="C35" i="120"/>
  <c r="C34" i="120"/>
  <c r="B34" i="120"/>
  <c r="C33" i="120"/>
  <c r="B33" i="120"/>
  <c r="C32" i="120"/>
  <c r="B32" i="120"/>
  <c r="C31" i="120"/>
  <c r="B31" i="120"/>
  <c r="C30" i="120"/>
  <c r="B30" i="120"/>
  <c r="C29" i="120"/>
  <c r="B29" i="120"/>
  <c r="C28" i="120"/>
  <c r="B28" i="120"/>
  <c r="C27" i="120"/>
  <c r="B27" i="120"/>
  <c r="C26" i="120"/>
  <c r="C25" i="120"/>
  <c r="B25" i="120"/>
  <c r="C24" i="120"/>
  <c r="B24" i="120"/>
  <c r="C23" i="120"/>
  <c r="B23" i="120"/>
  <c r="C22" i="120"/>
  <c r="B22" i="120"/>
  <c r="C21" i="120"/>
  <c r="B21" i="120"/>
  <c r="C20" i="120"/>
  <c r="B20" i="120"/>
  <c r="C19" i="120"/>
  <c r="B19" i="120"/>
  <c r="C18" i="120"/>
  <c r="B18" i="120"/>
  <c r="C17" i="120"/>
  <c r="B17" i="120"/>
  <c r="C16" i="120"/>
  <c r="B16" i="120"/>
  <c r="C15" i="120"/>
  <c r="B15" i="120"/>
  <c r="C14" i="120"/>
  <c r="B14" i="120"/>
  <c r="C13" i="120"/>
  <c r="B13" i="120"/>
  <c r="C12" i="120"/>
  <c r="B12" i="120"/>
  <c r="C11" i="120"/>
  <c r="B11" i="120"/>
  <c r="C10" i="120"/>
  <c r="B10" i="120"/>
  <c r="C9" i="120"/>
  <c r="C8" i="120"/>
  <c r="B8" i="120"/>
  <c r="C7" i="120"/>
  <c r="B7" i="120"/>
  <c r="C6" i="120"/>
  <c r="B6" i="120"/>
  <c r="C5" i="120"/>
  <c r="K1" i="120"/>
  <c r="E1" i="120"/>
  <c r="G705" i="118"/>
  <c r="C51" i="118"/>
  <c r="B51" i="118"/>
  <c r="C50" i="118"/>
  <c r="B50" i="118"/>
  <c r="C49" i="118"/>
  <c r="C47" i="118"/>
  <c r="B47" i="118"/>
  <c r="C46" i="118"/>
  <c r="B46" i="118"/>
  <c r="C45" i="118"/>
  <c r="C44" i="118"/>
  <c r="B44" i="118"/>
  <c r="C43" i="118"/>
  <c r="B43" i="118"/>
  <c r="C42" i="118"/>
  <c r="B42" i="118"/>
  <c r="C41" i="118"/>
  <c r="B41" i="118"/>
  <c r="C40" i="118"/>
  <c r="C39" i="118"/>
  <c r="B39" i="118"/>
  <c r="C38" i="118"/>
  <c r="C37" i="118"/>
  <c r="B37" i="118"/>
  <c r="C36" i="118"/>
  <c r="B36" i="118"/>
  <c r="C35" i="118"/>
  <c r="C34" i="118"/>
  <c r="B34" i="118"/>
  <c r="C33" i="118"/>
  <c r="B33" i="118"/>
  <c r="C32" i="118"/>
  <c r="B32" i="118"/>
  <c r="C31" i="118"/>
  <c r="B31" i="118"/>
  <c r="C30" i="118"/>
  <c r="B30" i="118"/>
  <c r="C29" i="118"/>
  <c r="B29" i="118"/>
  <c r="C28" i="118"/>
  <c r="B28" i="118"/>
  <c r="C27" i="118"/>
  <c r="B27" i="118"/>
  <c r="C26" i="118"/>
  <c r="C25" i="118"/>
  <c r="B25" i="118"/>
  <c r="C24" i="118"/>
  <c r="B24" i="118"/>
  <c r="C23" i="118"/>
  <c r="B23" i="118"/>
  <c r="C22" i="118"/>
  <c r="B22" i="118"/>
  <c r="C21" i="118"/>
  <c r="B21" i="118"/>
  <c r="C20" i="118"/>
  <c r="B20" i="118"/>
  <c r="C19" i="118"/>
  <c r="B19" i="118"/>
  <c r="C18" i="118"/>
  <c r="B18" i="118"/>
  <c r="C17" i="118"/>
  <c r="B17" i="118"/>
  <c r="C16" i="118"/>
  <c r="B16" i="118"/>
  <c r="C15" i="118"/>
  <c r="B15" i="118"/>
  <c r="C14" i="118"/>
  <c r="B14" i="118"/>
  <c r="C13" i="118"/>
  <c r="B13" i="118"/>
  <c r="C12" i="118"/>
  <c r="B12" i="118"/>
  <c r="C11" i="118"/>
  <c r="B11" i="118"/>
  <c r="C10" i="118"/>
  <c r="B10" i="118"/>
  <c r="C9" i="118"/>
  <c r="C8" i="118"/>
  <c r="B8" i="118"/>
  <c r="C7" i="118"/>
  <c r="B7" i="118"/>
  <c r="C6" i="118"/>
  <c r="B6" i="118"/>
  <c r="C5" i="118"/>
  <c r="K1" i="118"/>
  <c r="E1" i="118"/>
  <c r="G717" i="117"/>
  <c r="C51" i="117"/>
  <c r="B51" i="117"/>
  <c r="C50" i="117"/>
  <c r="B50" i="117"/>
  <c r="C49" i="117"/>
  <c r="C47" i="117"/>
  <c r="B47" i="117"/>
  <c r="C46" i="117"/>
  <c r="B46" i="117"/>
  <c r="C45" i="117"/>
  <c r="C44" i="117"/>
  <c r="B44" i="117"/>
  <c r="C43" i="117"/>
  <c r="B43" i="117"/>
  <c r="C42" i="117"/>
  <c r="B42" i="117"/>
  <c r="C41" i="117"/>
  <c r="B41" i="117"/>
  <c r="C40" i="117"/>
  <c r="C39" i="117"/>
  <c r="B39" i="117"/>
  <c r="C38" i="117"/>
  <c r="C37" i="117"/>
  <c r="B37" i="117"/>
  <c r="C36" i="117"/>
  <c r="B36" i="117"/>
  <c r="C35" i="117"/>
  <c r="C34" i="117"/>
  <c r="B34" i="117"/>
  <c r="C33" i="117"/>
  <c r="B33" i="117"/>
  <c r="C32" i="117"/>
  <c r="B32" i="117"/>
  <c r="C31" i="117"/>
  <c r="B31" i="117"/>
  <c r="C30" i="117"/>
  <c r="B30" i="117"/>
  <c r="C29" i="117"/>
  <c r="B29" i="117"/>
  <c r="C28" i="117"/>
  <c r="B28" i="117"/>
  <c r="C27" i="117"/>
  <c r="B27" i="117"/>
  <c r="C26" i="117"/>
  <c r="C25" i="117"/>
  <c r="B25" i="117"/>
  <c r="C24" i="117"/>
  <c r="B24" i="117"/>
  <c r="C23" i="117"/>
  <c r="B23" i="117"/>
  <c r="C22" i="117"/>
  <c r="B22" i="117"/>
  <c r="C21" i="117"/>
  <c r="B21" i="117"/>
  <c r="C20" i="117"/>
  <c r="B20" i="117"/>
  <c r="C19" i="117"/>
  <c r="B19" i="117"/>
  <c r="C18" i="117"/>
  <c r="B18" i="117"/>
  <c r="C17" i="117"/>
  <c r="B17" i="117"/>
  <c r="C16" i="117"/>
  <c r="B16" i="117"/>
  <c r="C15" i="117"/>
  <c r="B15" i="117"/>
  <c r="C14" i="117"/>
  <c r="B14" i="117"/>
  <c r="C13" i="117"/>
  <c r="B13" i="117"/>
  <c r="C12" i="117"/>
  <c r="B12" i="117"/>
  <c r="C11" i="117"/>
  <c r="B11" i="117"/>
  <c r="C10" i="117"/>
  <c r="B10" i="117"/>
  <c r="C9" i="117"/>
  <c r="C8" i="117"/>
  <c r="B8" i="117"/>
  <c r="C7" i="117"/>
  <c r="B7" i="117"/>
  <c r="C6" i="117"/>
  <c r="B6" i="117"/>
  <c r="C5" i="117"/>
  <c r="K1" i="117"/>
  <c r="E1" i="117"/>
  <c r="G720" i="116"/>
  <c r="C51" i="116"/>
  <c r="B51" i="116"/>
  <c r="C50" i="116"/>
  <c r="B50" i="116"/>
  <c r="C49" i="116"/>
  <c r="C47" i="116"/>
  <c r="B47" i="116"/>
  <c r="C46" i="116"/>
  <c r="B46" i="116"/>
  <c r="C45" i="116"/>
  <c r="C44" i="116"/>
  <c r="B44" i="116"/>
  <c r="C43" i="116"/>
  <c r="B43" i="116"/>
  <c r="C42" i="116"/>
  <c r="B42" i="116"/>
  <c r="C41" i="116"/>
  <c r="B41" i="116"/>
  <c r="C40" i="116"/>
  <c r="C39" i="116"/>
  <c r="B39" i="116"/>
  <c r="C38" i="116"/>
  <c r="C37" i="116"/>
  <c r="B37" i="116"/>
  <c r="C36" i="116"/>
  <c r="B36" i="116"/>
  <c r="C35" i="116"/>
  <c r="C34" i="116"/>
  <c r="B34" i="116"/>
  <c r="C33" i="116"/>
  <c r="B33" i="116"/>
  <c r="C32" i="116"/>
  <c r="B32" i="116"/>
  <c r="C31" i="116"/>
  <c r="B31" i="116"/>
  <c r="C30" i="116"/>
  <c r="B30" i="116"/>
  <c r="C29" i="116"/>
  <c r="B29" i="116"/>
  <c r="C28" i="116"/>
  <c r="B28" i="116"/>
  <c r="C27" i="116"/>
  <c r="B27" i="116"/>
  <c r="C26" i="116"/>
  <c r="C25" i="116"/>
  <c r="B25" i="116"/>
  <c r="C24" i="116"/>
  <c r="B24" i="116"/>
  <c r="C23" i="116"/>
  <c r="B23" i="116"/>
  <c r="C22" i="116"/>
  <c r="B22" i="116"/>
  <c r="C21" i="116"/>
  <c r="B21" i="116"/>
  <c r="C20" i="116"/>
  <c r="B20" i="116"/>
  <c r="C19" i="116"/>
  <c r="B19" i="116"/>
  <c r="C18" i="116"/>
  <c r="B18" i="116"/>
  <c r="C17" i="116"/>
  <c r="B17" i="116"/>
  <c r="C16" i="116"/>
  <c r="B16" i="116"/>
  <c r="C15" i="116"/>
  <c r="B15" i="116"/>
  <c r="C14" i="116"/>
  <c r="B14" i="116"/>
  <c r="C13" i="116"/>
  <c r="B13" i="116"/>
  <c r="C12" i="116"/>
  <c r="B12" i="116"/>
  <c r="C11" i="116"/>
  <c r="B11" i="116"/>
  <c r="C10" i="116"/>
  <c r="B10" i="116"/>
  <c r="C9" i="116"/>
  <c r="C8" i="116"/>
  <c r="B8" i="116"/>
  <c r="C7" i="116"/>
  <c r="B7" i="116"/>
  <c r="C6" i="116"/>
  <c r="B6" i="116"/>
  <c r="C5" i="116"/>
  <c r="K1" i="116"/>
  <c r="E1" i="116"/>
  <c r="G721" i="115"/>
  <c r="C51" i="115"/>
  <c r="B51" i="115"/>
  <c r="C50" i="115"/>
  <c r="B50" i="115"/>
  <c r="C49" i="115"/>
  <c r="C47" i="115"/>
  <c r="B47" i="115"/>
  <c r="C46" i="115"/>
  <c r="B46" i="115"/>
  <c r="C45" i="115"/>
  <c r="C44" i="115"/>
  <c r="B44" i="115"/>
  <c r="C43" i="115"/>
  <c r="B43" i="115"/>
  <c r="C42" i="115"/>
  <c r="B42" i="115"/>
  <c r="C41" i="115"/>
  <c r="B41" i="115"/>
  <c r="C40" i="115"/>
  <c r="C39" i="115"/>
  <c r="B39" i="115"/>
  <c r="C38" i="115"/>
  <c r="C37" i="115"/>
  <c r="B37" i="115"/>
  <c r="C36" i="115"/>
  <c r="B36" i="115"/>
  <c r="C35" i="115"/>
  <c r="C34" i="115"/>
  <c r="B34" i="115"/>
  <c r="C33" i="115"/>
  <c r="B33" i="115"/>
  <c r="C32" i="115"/>
  <c r="B32" i="115"/>
  <c r="C31" i="115"/>
  <c r="B31" i="115"/>
  <c r="C30" i="115"/>
  <c r="B30" i="115"/>
  <c r="C29" i="115"/>
  <c r="B29" i="115"/>
  <c r="C28" i="115"/>
  <c r="B28" i="115"/>
  <c r="C27" i="115"/>
  <c r="B27" i="115"/>
  <c r="C26" i="115"/>
  <c r="C25" i="115"/>
  <c r="B25" i="115"/>
  <c r="C24" i="115"/>
  <c r="B24" i="115"/>
  <c r="C23" i="115"/>
  <c r="B23" i="115"/>
  <c r="C22" i="115"/>
  <c r="B22" i="115"/>
  <c r="C21" i="115"/>
  <c r="B21" i="115"/>
  <c r="C20" i="115"/>
  <c r="B20" i="115"/>
  <c r="C19" i="115"/>
  <c r="B19" i="115"/>
  <c r="C18" i="115"/>
  <c r="B18" i="115"/>
  <c r="C17" i="115"/>
  <c r="B17" i="115"/>
  <c r="C16" i="115"/>
  <c r="B16" i="115"/>
  <c r="C15" i="115"/>
  <c r="B15" i="115"/>
  <c r="C14" i="115"/>
  <c r="B14" i="115"/>
  <c r="C13" i="115"/>
  <c r="B13" i="115"/>
  <c r="C12" i="115"/>
  <c r="B12" i="115"/>
  <c r="C11" i="115"/>
  <c r="B11" i="115"/>
  <c r="C10" i="115"/>
  <c r="B10" i="115"/>
  <c r="C9" i="115"/>
  <c r="C8" i="115"/>
  <c r="B8" i="115"/>
  <c r="C7" i="115"/>
  <c r="B7" i="115"/>
  <c r="C6" i="115"/>
  <c r="B6" i="115"/>
  <c r="C5" i="115"/>
  <c r="K1" i="115"/>
  <c r="E1" i="115"/>
  <c r="G605" i="114"/>
  <c r="C51" i="114"/>
  <c r="B51" i="114"/>
  <c r="C50" i="114"/>
  <c r="B50" i="114"/>
  <c r="C49" i="114"/>
  <c r="C47" i="114"/>
  <c r="B47" i="114"/>
  <c r="C46" i="114"/>
  <c r="B46" i="114"/>
  <c r="C45" i="114"/>
  <c r="C44" i="114"/>
  <c r="B44" i="114"/>
  <c r="C43" i="114"/>
  <c r="B43" i="114"/>
  <c r="C42" i="114"/>
  <c r="B42" i="114"/>
  <c r="C41" i="114"/>
  <c r="B41" i="114"/>
  <c r="C40" i="114"/>
  <c r="C39" i="114"/>
  <c r="B39" i="114"/>
  <c r="C38" i="114"/>
  <c r="C37" i="114"/>
  <c r="B37" i="114"/>
  <c r="C36" i="114"/>
  <c r="B36" i="114"/>
  <c r="C35" i="114"/>
  <c r="C34" i="114"/>
  <c r="B34" i="114"/>
  <c r="C33" i="114"/>
  <c r="B33" i="114"/>
  <c r="C32" i="114"/>
  <c r="B32" i="114"/>
  <c r="C31" i="114"/>
  <c r="B31" i="114"/>
  <c r="C30" i="114"/>
  <c r="B30" i="114"/>
  <c r="C29" i="114"/>
  <c r="B29" i="114"/>
  <c r="C28" i="114"/>
  <c r="B28" i="114"/>
  <c r="C27" i="114"/>
  <c r="B27" i="114"/>
  <c r="C26" i="114"/>
  <c r="C25" i="114"/>
  <c r="B25" i="114"/>
  <c r="C24" i="114"/>
  <c r="B24" i="114"/>
  <c r="C23" i="114"/>
  <c r="B23" i="114"/>
  <c r="C22" i="114"/>
  <c r="B22" i="114"/>
  <c r="C21" i="114"/>
  <c r="B21" i="114"/>
  <c r="C20" i="114"/>
  <c r="B20" i="114"/>
  <c r="C19" i="114"/>
  <c r="B19" i="114"/>
  <c r="C18" i="114"/>
  <c r="B18" i="114"/>
  <c r="C17" i="114"/>
  <c r="B17" i="114"/>
  <c r="C16" i="114"/>
  <c r="B16" i="114"/>
  <c r="C15" i="114"/>
  <c r="B15" i="114"/>
  <c r="C14" i="114"/>
  <c r="B14" i="114"/>
  <c r="C13" i="114"/>
  <c r="B13" i="114"/>
  <c r="C12" i="114"/>
  <c r="B12" i="114"/>
  <c r="C11" i="114"/>
  <c r="B11" i="114"/>
  <c r="C10" i="114"/>
  <c r="B10" i="114"/>
  <c r="C9" i="114"/>
  <c r="C8" i="114"/>
  <c r="B8" i="114"/>
  <c r="C7" i="114"/>
  <c r="B7" i="114"/>
  <c r="C6" i="114"/>
  <c r="B6" i="114"/>
  <c r="C5" i="114"/>
  <c r="K1" i="114"/>
  <c r="E1" i="114"/>
  <c r="G711" i="113"/>
  <c r="C51" i="113"/>
  <c r="B51" i="113"/>
  <c r="C50" i="113"/>
  <c r="B50" i="113"/>
  <c r="C49" i="113"/>
  <c r="C47" i="113"/>
  <c r="B47" i="113"/>
  <c r="C46" i="113"/>
  <c r="B46" i="113"/>
  <c r="C45" i="113"/>
  <c r="C44" i="113"/>
  <c r="B44" i="113"/>
  <c r="C43" i="113"/>
  <c r="B43" i="113"/>
  <c r="C42" i="113"/>
  <c r="B42" i="113"/>
  <c r="C41" i="113"/>
  <c r="B41" i="113"/>
  <c r="C40" i="113"/>
  <c r="C39" i="113"/>
  <c r="B39" i="113"/>
  <c r="C38" i="113"/>
  <c r="C37" i="113"/>
  <c r="B37" i="113"/>
  <c r="C36" i="113"/>
  <c r="B36" i="113"/>
  <c r="C35" i="113"/>
  <c r="C34" i="113"/>
  <c r="B34" i="113"/>
  <c r="C33" i="113"/>
  <c r="B33" i="113"/>
  <c r="C32" i="113"/>
  <c r="B32" i="113"/>
  <c r="C31" i="113"/>
  <c r="B31" i="113"/>
  <c r="C30" i="113"/>
  <c r="B30" i="113"/>
  <c r="C29" i="113"/>
  <c r="B29" i="113"/>
  <c r="C28" i="113"/>
  <c r="B28" i="113"/>
  <c r="C27" i="113"/>
  <c r="B27" i="113"/>
  <c r="C26" i="113"/>
  <c r="C25" i="113"/>
  <c r="B25" i="113"/>
  <c r="C24" i="113"/>
  <c r="B24" i="113"/>
  <c r="C23" i="113"/>
  <c r="B23" i="113"/>
  <c r="C22" i="113"/>
  <c r="B22" i="113"/>
  <c r="C21" i="113"/>
  <c r="B21" i="113"/>
  <c r="C20" i="113"/>
  <c r="B20" i="113"/>
  <c r="C19" i="113"/>
  <c r="B19" i="113"/>
  <c r="C18" i="113"/>
  <c r="B18" i="113"/>
  <c r="C17" i="113"/>
  <c r="B17" i="113"/>
  <c r="C16" i="113"/>
  <c r="B16" i="113"/>
  <c r="C15" i="113"/>
  <c r="B15" i="113"/>
  <c r="C14" i="113"/>
  <c r="B14" i="113"/>
  <c r="C13" i="113"/>
  <c r="B13" i="113"/>
  <c r="C12" i="113"/>
  <c r="B12" i="113"/>
  <c r="C11" i="113"/>
  <c r="B11" i="113"/>
  <c r="C10" i="113"/>
  <c r="B10" i="113"/>
  <c r="C9" i="113"/>
  <c r="C8" i="113"/>
  <c r="B8" i="113"/>
  <c r="C7" i="113"/>
  <c r="B7" i="113"/>
  <c r="C6" i="113"/>
  <c r="B6" i="113"/>
  <c r="C5" i="113"/>
  <c r="K1" i="113"/>
  <c r="E1" i="113"/>
  <c r="G717" i="112"/>
  <c r="C51" i="112"/>
  <c r="B51" i="112"/>
  <c r="C50" i="112"/>
  <c r="B50" i="112"/>
  <c r="C49" i="112"/>
  <c r="C47" i="112"/>
  <c r="B47" i="112"/>
  <c r="C46" i="112"/>
  <c r="B46" i="112"/>
  <c r="C45" i="112"/>
  <c r="C44" i="112"/>
  <c r="B44" i="112"/>
  <c r="C43" i="112"/>
  <c r="B43" i="112"/>
  <c r="C42" i="112"/>
  <c r="B42" i="112"/>
  <c r="C41" i="112"/>
  <c r="B41" i="112"/>
  <c r="C40" i="112"/>
  <c r="C39" i="112"/>
  <c r="B39" i="112"/>
  <c r="C38" i="112"/>
  <c r="C37" i="112"/>
  <c r="B37" i="112"/>
  <c r="C36" i="112"/>
  <c r="B36" i="112"/>
  <c r="C35" i="112"/>
  <c r="C34" i="112"/>
  <c r="B34" i="112"/>
  <c r="C33" i="112"/>
  <c r="B33" i="112"/>
  <c r="C32" i="112"/>
  <c r="B32" i="112"/>
  <c r="C31" i="112"/>
  <c r="B31" i="112"/>
  <c r="C30" i="112"/>
  <c r="B30" i="112"/>
  <c r="C29" i="112"/>
  <c r="B29" i="112"/>
  <c r="C28" i="112"/>
  <c r="B28" i="112"/>
  <c r="C27" i="112"/>
  <c r="B27" i="112"/>
  <c r="C26" i="112"/>
  <c r="C25" i="112"/>
  <c r="B25" i="112"/>
  <c r="C24" i="112"/>
  <c r="B24" i="112"/>
  <c r="C23" i="112"/>
  <c r="B23" i="112"/>
  <c r="C22" i="112"/>
  <c r="B22" i="112"/>
  <c r="C21" i="112"/>
  <c r="B21" i="112"/>
  <c r="C20" i="112"/>
  <c r="B20" i="112"/>
  <c r="C19" i="112"/>
  <c r="B19" i="112"/>
  <c r="C18" i="112"/>
  <c r="B18" i="112"/>
  <c r="C17" i="112"/>
  <c r="B17" i="112"/>
  <c r="C16" i="112"/>
  <c r="B16" i="112"/>
  <c r="C15" i="112"/>
  <c r="B15" i="112"/>
  <c r="C14" i="112"/>
  <c r="B14" i="112"/>
  <c r="C13" i="112"/>
  <c r="B13" i="112"/>
  <c r="C12" i="112"/>
  <c r="B12" i="112"/>
  <c r="C11" i="112"/>
  <c r="B11" i="112"/>
  <c r="C10" i="112"/>
  <c r="B10" i="112"/>
  <c r="C9" i="112"/>
  <c r="C8" i="112"/>
  <c r="B8" i="112"/>
  <c r="C7" i="112"/>
  <c r="B7" i="112"/>
  <c r="C6" i="112"/>
  <c r="B6" i="112"/>
  <c r="C5" i="112"/>
  <c r="R4" i="425"/>
  <c r="K1" i="112"/>
  <c r="E1" i="112"/>
  <c r="G591" i="111"/>
  <c r="C51" i="111"/>
  <c r="B51" i="111"/>
  <c r="C50" i="111"/>
  <c r="B50" i="111"/>
  <c r="C49" i="111"/>
  <c r="C47" i="111"/>
  <c r="B47" i="111"/>
  <c r="C46" i="111"/>
  <c r="B46" i="111"/>
  <c r="C45" i="111"/>
  <c r="C44" i="111"/>
  <c r="B44" i="111"/>
  <c r="C43" i="111"/>
  <c r="B43" i="111"/>
  <c r="C42" i="111"/>
  <c r="B42" i="111"/>
  <c r="C41" i="111"/>
  <c r="B41" i="111"/>
  <c r="C40" i="111"/>
  <c r="C39" i="111"/>
  <c r="B39" i="111"/>
  <c r="C38" i="111"/>
  <c r="C37" i="111"/>
  <c r="B37" i="111"/>
  <c r="C36" i="111"/>
  <c r="B36" i="111"/>
  <c r="C35" i="111"/>
  <c r="C34" i="111"/>
  <c r="B34" i="111"/>
  <c r="C33" i="111"/>
  <c r="B33" i="111"/>
  <c r="C32" i="111"/>
  <c r="B32" i="111"/>
  <c r="C31" i="111"/>
  <c r="B31" i="111"/>
  <c r="C30" i="111"/>
  <c r="B30" i="111"/>
  <c r="C29" i="111"/>
  <c r="B29" i="111"/>
  <c r="C28" i="111"/>
  <c r="B28" i="111"/>
  <c r="C27" i="111"/>
  <c r="B27" i="111"/>
  <c r="C26" i="111"/>
  <c r="C25" i="111"/>
  <c r="B25" i="111"/>
  <c r="C24" i="111"/>
  <c r="B24" i="111"/>
  <c r="C23" i="111"/>
  <c r="B23" i="111"/>
  <c r="C22" i="111"/>
  <c r="B22" i="111"/>
  <c r="C21" i="111"/>
  <c r="B21" i="111"/>
  <c r="C20" i="111"/>
  <c r="B20" i="111"/>
  <c r="C19" i="111"/>
  <c r="B19" i="111"/>
  <c r="C18" i="111"/>
  <c r="B18" i="111"/>
  <c r="C17" i="111"/>
  <c r="B17" i="111"/>
  <c r="C16" i="111"/>
  <c r="B16" i="111"/>
  <c r="C15" i="111"/>
  <c r="B15" i="111"/>
  <c r="C14" i="111"/>
  <c r="B14" i="111"/>
  <c r="C13" i="111"/>
  <c r="B13" i="111"/>
  <c r="C12" i="111"/>
  <c r="B12" i="111"/>
  <c r="C11" i="111"/>
  <c r="B11" i="111"/>
  <c r="C10" i="111"/>
  <c r="B10" i="111"/>
  <c r="C9" i="111"/>
  <c r="C8" i="111"/>
  <c r="B8" i="111"/>
  <c r="C7" i="111"/>
  <c r="B7" i="111"/>
  <c r="C6" i="111"/>
  <c r="B6" i="111"/>
  <c r="C5" i="111"/>
  <c r="K1" i="111"/>
  <c r="E1" i="111"/>
  <c r="G632" i="110"/>
  <c r="C51" i="110"/>
  <c r="B51" i="110"/>
  <c r="C50" i="110"/>
  <c r="B50" i="110"/>
  <c r="C49" i="110"/>
  <c r="C47" i="110"/>
  <c r="B47" i="110"/>
  <c r="C46" i="110"/>
  <c r="B46" i="110"/>
  <c r="C45" i="110"/>
  <c r="C44" i="110"/>
  <c r="B44" i="110"/>
  <c r="C43" i="110"/>
  <c r="B43" i="110"/>
  <c r="C42" i="110"/>
  <c r="B42" i="110"/>
  <c r="C41" i="110"/>
  <c r="B41" i="110"/>
  <c r="C40" i="110"/>
  <c r="C39" i="110"/>
  <c r="B39" i="110"/>
  <c r="C38" i="110"/>
  <c r="C37" i="110"/>
  <c r="B37" i="110"/>
  <c r="C36" i="110"/>
  <c r="B36" i="110"/>
  <c r="C35" i="110"/>
  <c r="C34" i="110"/>
  <c r="B34" i="110"/>
  <c r="C33" i="110"/>
  <c r="B33" i="110"/>
  <c r="C32" i="110"/>
  <c r="B32" i="110"/>
  <c r="C31" i="110"/>
  <c r="B31" i="110"/>
  <c r="C30" i="110"/>
  <c r="B30" i="110"/>
  <c r="C29" i="110"/>
  <c r="B29" i="110"/>
  <c r="C28" i="110"/>
  <c r="B28" i="110"/>
  <c r="C27" i="110"/>
  <c r="B27" i="110"/>
  <c r="C26" i="110"/>
  <c r="C25" i="110"/>
  <c r="B25" i="110"/>
  <c r="C24" i="110"/>
  <c r="B24" i="110"/>
  <c r="C23" i="110"/>
  <c r="B23" i="110"/>
  <c r="P46" i="425"/>
  <c r="C22" i="110"/>
  <c r="B22" i="110"/>
  <c r="C21" i="110"/>
  <c r="B21" i="110"/>
  <c r="C20" i="110"/>
  <c r="B20" i="110"/>
  <c r="C19" i="110"/>
  <c r="B19" i="110"/>
  <c r="C18" i="110"/>
  <c r="B18" i="110"/>
  <c r="C17" i="110"/>
  <c r="B17" i="110"/>
  <c r="C16" i="110"/>
  <c r="B16" i="110"/>
  <c r="C15" i="110"/>
  <c r="B15" i="110"/>
  <c r="C14" i="110"/>
  <c r="B14" i="110"/>
  <c r="C13" i="110"/>
  <c r="B13" i="110"/>
  <c r="C12" i="110"/>
  <c r="B12" i="110"/>
  <c r="C11" i="110"/>
  <c r="B11" i="110"/>
  <c r="C10" i="110"/>
  <c r="B10" i="110"/>
  <c r="C9" i="110"/>
  <c r="C8" i="110"/>
  <c r="B8" i="110"/>
  <c r="C7" i="110"/>
  <c r="B7" i="110"/>
  <c r="C6" i="110"/>
  <c r="B6" i="110"/>
  <c r="C5" i="110"/>
  <c r="K1" i="110"/>
  <c r="E1" i="110"/>
  <c r="G717" i="109"/>
  <c r="C51" i="109"/>
  <c r="B51" i="109"/>
  <c r="C50" i="109"/>
  <c r="B50" i="109"/>
  <c r="C49" i="109"/>
  <c r="C47" i="109"/>
  <c r="B47" i="109"/>
  <c r="C46" i="109"/>
  <c r="B46" i="109"/>
  <c r="C45" i="109"/>
  <c r="C44" i="109"/>
  <c r="B44" i="109"/>
  <c r="C43" i="109"/>
  <c r="B43" i="109"/>
  <c r="C42" i="109"/>
  <c r="B42" i="109"/>
  <c r="C41" i="109"/>
  <c r="B41" i="109"/>
  <c r="C40" i="109"/>
  <c r="C39" i="109"/>
  <c r="B39" i="109"/>
  <c r="C38" i="109"/>
  <c r="C37" i="109"/>
  <c r="B37" i="109"/>
  <c r="C36" i="109"/>
  <c r="B36" i="109"/>
  <c r="C35" i="109"/>
  <c r="C34" i="109"/>
  <c r="B34" i="109"/>
  <c r="C33" i="109"/>
  <c r="B33" i="109"/>
  <c r="C32" i="109"/>
  <c r="B32" i="109"/>
  <c r="C31" i="109"/>
  <c r="B31" i="109"/>
  <c r="C30" i="109"/>
  <c r="B30" i="109"/>
  <c r="C29" i="109"/>
  <c r="B29" i="109"/>
  <c r="C28" i="109"/>
  <c r="B28" i="109"/>
  <c r="C27" i="109"/>
  <c r="B27" i="109"/>
  <c r="C26" i="109"/>
  <c r="C25" i="109"/>
  <c r="B25" i="109"/>
  <c r="C24" i="109"/>
  <c r="B24" i="109"/>
  <c r="C23" i="109"/>
  <c r="B23" i="109"/>
  <c r="C22" i="109"/>
  <c r="B22" i="109"/>
  <c r="C21" i="109"/>
  <c r="B21" i="109"/>
  <c r="C20" i="109"/>
  <c r="B20" i="109"/>
  <c r="C19" i="109"/>
  <c r="B19" i="109"/>
  <c r="C18" i="109"/>
  <c r="B18" i="109"/>
  <c r="C17" i="109"/>
  <c r="B17" i="109"/>
  <c r="C16" i="109"/>
  <c r="B16" i="109"/>
  <c r="C15" i="109"/>
  <c r="B15" i="109"/>
  <c r="C14" i="109"/>
  <c r="B14" i="109"/>
  <c r="C13" i="109"/>
  <c r="B13" i="109"/>
  <c r="C12" i="109"/>
  <c r="B12" i="109"/>
  <c r="C11" i="109"/>
  <c r="B11" i="109"/>
  <c r="C10" i="109"/>
  <c r="B10" i="109"/>
  <c r="C9" i="109"/>
  <c r="C8" i="109"/>
  <c r="B8" i="109"/>
  <c r="C7" i="109"/>
  <c r="B7" i="109"/>
  <c r="C6" i="109"/>
  <c r="B6" i="109"/>
  <c r="C5" i="109"/>
  <c r="K1" i="109"/>
  <c r="E1" i="109"/>
  <c r="G719" i="108"/>
  <c r="C51" i="108"/>
  <c r="B51" i="108"/>
  <c r="C50" i="108"/>
  <c r="B50" i="108"/>
  <c r="C49" i="108"/>
  <c r="C47" i="108"/>
  <c r="B47" i="108"/>
  <c r="C46" i="108"/>
  <c r="B46" i="108"/>
  <c r="C45" i="108"/>
  <c r="C44" i="108"/>
  <c r="B44" i="108"/>
  <c r="C43" i="108"/>
  <c r="B43" i="108"/>
  <c r="C42" i="108"/>
  <c r="B42" i="108"/>
  <c r="C41" i="108"/>
  <c r="B41" i="108"/>
  <c r="C40" i="108"/>
  <c r="C39" i="108"/>
  <c r="B39" i="108"/>
  <c r="C38" i="108"/>
  <c r="C37" i="108"/>
  <c r="B37" i="108"/>
  <c r="C36" i="108"/>
  <c r="B36" i="108"/>
  <c r="C35" i="108"/>
  <c r="C34" i="108"/>
  <c r="B34" i="108"/>
  <c r="C33" i="108"/>
  <c r="B33" i="108"/>
  <c r="C32" i="108"/>
  <c r="B32" i="108"/>
  <c r="C31" i="108"/>
  <c r="B31" i="108"/>
  <c r="C30" i="108"/>
  <c r="B30" i="108"/>
  <c r="C29" i="108"/>
  <c r="B29" i="108"/>
  <c r="C28" i="108"/>
  <c r="B28" i="108"/>
  <c r="C27" i="108"/>
  <c r="B27" i="108"/>
  <c r="C26" i="108"/>
  <c r="C25" i="108"/>
  <c r="B25" i="108"/>
  <c r="C24" i="108"/>
  <c r="B24" i="108"/>
  <c r="C23" i="108"/>
  <c r="B23" i="108"/>
  <c r="C22" i="108"/>
  <c r="B22" i="108"/>
  <c r="C21" i="108"/>
  <c r="B21" i="108"/>
  <c r="C20" i="108"/>
  <c r="B20" i="108"/>
  <c r="C19" i="108"/>
  <c r="B19" i="108"/>
  <c r="C18" i="108"/>
  <c r="B18" i="108"/>
  <c r="C17" i="108"/>
  <c r="B17" i="108"/>
  <c r="C16" i="108"/>
  <c r="B16" i="108"/>
  <c r="C15" i="108"/>
  <c r="B15" i="108"/>
  <c r="C14" i="108"/>
  <c r="B14" i="108"/>
  <c r="C13" i="108"/>
  <c r="B13" i="108"/>
  <c r="C12" i="108"/>
  <c r="B12" i="108"/>
  <c r="C11" i="108"/>
  <c r="B11" i="108"/>
  <c r="N9" i="425"/>
  <c r="C10" i="108"/>
  <c r="B10" i="108"/>
  <c r="C9" i="108"/>
  <c r="C8" i="108"/>
  <c r="B8" i="108"/>
  <c r="C7" i="108"/>
  <c r="B7" i="108"/>
  <c r="C6" i="108"/>
  <c r="B6" i="108"/>
  <c r="N6" i="425"/>
  <c r="C5" i="108"/>
  <c r="K1" i="108"/>
  <c r="E1" i="108"/>
  <c r="C51" i="107"/>
  <c r="B51" i="107"/>
  <c r="C50" i="107"/>
  <c r="B50" i="107"/>
  <c r="C49" i="107"/>
  <c r="C47" i="107"/>
  <c r="B47" i="107"/>
  <c r="C46" i="107"/>
  <c r="B46" i="107"/>
  <c r="C45" i="107"/>
  <c r="C44" i="107"/>
  <c r="B44" i="107"/>
  <c r="C43" i="107"/>
  <c r="B43" i="107"/>
  <c r="C42" i="107"/>
  <c r="B42" i="107"/>
  <c r="C41" i="107"/>
  <c r="B41" i="107"/>
  <c r="C40" i="107"/>
  <c r="C39" i="107"/>
  <c r="B39" i="107"/>
  <c r="C38" i="107"/>
  <c r="C37" i="107"/>
  <c r="B37" i="107"/>
  <c r="C36" i="107"/>
  <c r="B36" i="107"/>
  <c r="C35" i="107"/>
  <c r="C34" i="107"/>
  <c r="B34" i="107"/>
  <c r="C33" i="107"/>
  <c r="B33" i="107"/>
  <c r="C32" i="107"/>
  <c r="B32" i="107"/>
  <c r="C31" i="107"/>
  <c r="B31" i="107"/>
  <c r="C30" i="107"/>
  <c r="B30" i="107"/>
  <c r="C29" i="107"/>
  <c r="B29" i="107"/>
  <c r="C28" i="107"/>
  <c r="B28" i="107"/>
  <c r="C27" i="107"/>
  <c r="B27" i="107"/>
  <c r="C26" i="107"/>
  <c r="C25" i="107"/>
  <c r="B25" i="107"/>
  <c r="C24" i="107"/>
  <c r="B24" i="107"/>
  <c r="C23" i="107"/>
  <c r="B23" i="107"/>
  <c r="C22" i="107"/>
  <c r="B22" i="107"/>
  <c r="C21" i="107"/>
  <c r="B21" i="107"/>
  <c r="C20" i="107"/>
  <c r="B20" i="107"/>
  <c r="C19" i="107"/>
  <c r="B19" i="107"/>
  <c r="C18" i="107"/>
  <c r="B18" i="107"/>
  <c r="C17" i="107"/>
  <c r="B17" i="107"/>
  <c r="C16" i="107"/>
  <c r="B16" i="107"/>
  <c r="C15" i="107"/>
  <c r="B15" i="107"/>
  <c r="C14" i="107"/>
  <c r="B14" i="107"/>
  <c r="C13" i="107"/>
  <c r="B13" i="107"/>
  <c r="C12" i="107"/>
  <c r="B12" i="107"/>
  <c r="C11" i="107"/>
  <c r="B11" i="107"/>
  <c r="C10" i="107"/>
  <c r="B10" i="107"/>
  <c r="C9" i="107"/>
  <c r="C8" i="107"/>
  <c r="B8" i="107"/>
  <c r="C7" i="107"/>
  <c r="B7" i="107"/>
  <c r="C6" i="107"/>
  <c r="B6" i="107"/>
  <c r="C5" i="107"/>
  <c r="K1" i="107"/>
  <c r="E1" i="107"/>
  <c r="G717" i="106"/>
  <c r="C51" i="106"/>
  <c r="B51" i="106"/>
  <c r="C50" i="106"/>
  <c r="B50" i="106"/>
  <c r="C49" i="106"/>
  <c r="C47" i="106"/>
  <c r="B47" i="106"/>
  <c r="C46" i="106"/>
  <c r="B46" i="106"/>
  <c r="C45" i="106"/>
  <c r="C44" i="106"/>
  <c r="B44" i="106"/>
  <c r="C43" i="106"/>
  <c r="B43" i="106"/>
  <c r="C42" i="106"/>
  <c r="B42" i="106"/>
  <c r="C41" i="106"/>
  <c r="B41" i="106"/>
  <c r="C40" i="106"/>
  <c r="C39" i="106"/>
  <c r="B39" i="106"/>
  <c r="C38" i="106"/>
  <c r="C37" i="106"/>
  <c r="B37" i="106"/>
  <c r="C36" i="106"/>
  <c r="B36" i="106"/>
  <c r="C35" i="106"/>
  <c r="C34" i="106"/>
  <c r="B34" i="106"/>
  <c r="C33" i="106"/>
  <c r="B33" i="106"/>
  <c r="C32" i="106"/>
  <c r="B32" i="106"/>
  <c r="C31" i="106"/>
  <c r="B31" i="106"/>
  <c r="C30" i="106"/>
  <c r="B30" i="106"/>
  <c r="C29" i="106"/>
  <c r="B29" i="106"/>
  <c r="C28" i="106"/>
  <c r="B28" i="106"/>
  <c r="C27" i="106"/>
  <c r="B27" i="106"/>
  <c r="C26" i="106"/>
  <c r="C25" i="106"/>
  <c r="B25" i="106"/>
  <c r="C24" i="106"/>
  <c r="B24" i="106"/>
  <c r="C23" i="106"/>
  <c r="B23" i="106"/>
  <c r="C22" i="106"/>
  <c r="B22" i="106"/>
  <c r="C21" i="106"/>
  <c r="B21" i="106"/>
  <c r="C20" i="106"/>
  <c r="B20" i="106"/>
  <c r="C19" i="106"/>
  <c r="B19" i="106"/>
  <c r="C18" i="106"/>
  <c r="B18" i="106"/>
  <c r="C17" i="106"/>
  <c r="B17" i="106"/>
  <c r="C16" i="106"/>
  <c r="B16" i="106"/>
  <c r="C15" i="106"/>
  <c r="B15" i="106"/>
  <c r="C14" i="106"/>
  <c r="B14" i="106"/>
  <c r="C13" i="106"/>
  <c r="B13" i="106"/>
  <c r="L11" i="425"/>
  <c r="C12" i="106"/>
  <c r="B12" i="106"/>
  <c r="C11" i="106"/>
  <c r="B11" i="106"/>
  <c r="C10" i="106"/>
  <c r="B10" i="106"/>
  <c r="C9" i="106"/>
  <c r="C8" i="106"/>
  <c r="B8" i="106"/>
  <c r="C7" i="106"/>
  <c r="B7" i="106"/>
  <c r="C6" i="106"/>
  <c r="B6" i="106"/>
  <c r="C5" i="106"/>
  <c r="L5" i="425"/>
  <c r="K1" i="106"/>
  <c r="E1" i="106"/>
  <c r="G684" i="105"/>
  <c r="C51" i="105"/>
  <c r="B51" i="105"/>
  <c r="C50" i="105"/>
  <c r="B50" i="105"/>
  <c r="C49" i="105"/>
  <c r="C47" i="105"/>
  <c r="B47" i="105"/>
  <c r="C46" i="105"/>
  <c r="B46" i="105"/>
  <c r="C45" i="105"/>
  <c r="C44" i="105"/>
  <c r="B44" i="105"/>
  <c r="C43" i="105"/>
  <c r="B43" i="105"/>
  <c r="C42" i="105"/>
  <c r="B42" i="105"/>
  <c r="C41" i="105"/>
  <c r="B41" i="105"/>
  <c r="C40" i="105"/>
  <c r="C39" i="105"/>
  <c r="B39" i="105"/>
  <c r="C38" i="105"/>
  <c r="C37" i="105"/>
  <c r="B37" i="105"/>
  <c r="C36" i="105"/>
  <c r="B36" i="105"/>
  <c r="C35" i="105"/>
  <c r="C34" i="105"/>
  <c r="B34" i="105"/>
  <c r="C33" i="105"/>
  <c r="B33" i="105"/>
  <c r="C32" i="105"/>
  <c r="B32" i="105"/>
  <c r="C31" i="105"/>
  <c r="B31" i="105"/>
  <c r="C30" i="105"/>
  <c r="B30" i="105"/>
  <c r="C29" i="105"/>
  <c r="B29" i="105"/>
  <c r="C28" i="105"/>
  <c r="B28" i="105"/>
  <c r="C27" i="105"/>
  <c r="B27" i="105"/>
  <c r="C26" i="105"/>
  <c r="C25" i="105"/>
  <c r="B25" i="105"/>
  <c r="C24" i="105"/>
  <c r="B24" i="105"/>
  <c r="C23" i="105"/>
  <c r="B23" i="105"/>
  <c r="C22" i="105"/>
  <c r="B22" i="105"/>
  <c r="C21" i="105"/>
  <c r="B21" i="105"/>
  <c r="C20" i="105"/>
  <c r="B20" i="105"/>
  <c r="C19" i="105"/>
  <c r="B19" i="105"/>
  <c r="C18" i="105"/>
  <c r="B18" i="105"/>
  <c r="C17" i="105"/>
  <c r="B17" i="105"/>
  <c r="C16" i="105"/>
  <c r="B16" i="105"/>
  <c r="C15" i="105"/>
  <c r="B15" i="105"/>
  <c r="C14" i="105"/>
  <c r="B14" i="105"/>
  <c r="C13" i="105"/>
  <c r="B13" i="105"/>
  <c r="C12" i="105"/>
  <c r="B12" i="105"/>
  <c r="C11" i="105"/>
  <c r="B11" i="105"/>
  <c r="C10" i="105"/>
  <c r="B10" i="105"/>
  <c r="C9" i="105"/>
  <c r="C8" i="105"/>
  <c r="B8" i="105"/>
  <c r="C7" i="105"/>
  <c r="B7" i="105"/>
  <c r="C6" i="105"/>
  <c r="B6" i="105"/>
  <c r="C5" i="105"/>
  <c r="K1" i="105"/>
  <c r="E1" i="105"/>
  <c r="G717" i="104"/>
  <c r="C51" i="104"/>
  <c r="B51" i="104"/>
  <c r="C50" i="104"/>
  <c r="B50" i="104"/>
  <c r="C49" i="104"/>
  <c r="C47" i="104"/>
  <c r="B47" i="104"/>
  <c r="C46" i="104"/>
  <c r="B46" i="104"/>
  <c r="C45" i="104"/>
  <c r="C44" i="104"/>
  <c r="B44" i="104"/>
  <c r="C43" i="104"/>
  <c r="B43" i="104"/>
  <c r="C42" i="104"/>
  <c r="B42" i="104"/>
  <c r="C41" i="104"/>
  <c r="B41" i="104"/>
  <c r="C40" i="104"/>
  <c r="C39" i="104"/>
  <c r="B39" i="104"/>
  <c r="C38" i="104"/>
  <c r="C37" i="104"/>
  <c r="B37" i="104"/>
  <c r="C36" i="104"/>
  <c r="B36" i="104"/>
  <c r="C35" i="104"/>
  <c r="C34" i="104"/>
  <c r="B34" i="104"/>
  <c r="C33" i="104"/>
  <c r="B33" i="104"/>
  <c r="C32" i="104"/>
  <c r="B32" i="104"/>
  <c r="C31" i="104"/>
  <c r="B31" i="104"/>
  <c r="C30" i="104"/>
  <c r="B30" i="104"/>
  <c r="C29" i="104"/>
  <c r="B29" i="104"/>
  <c r="C28" i="104"/>
  <c r="B28" i="104"/>
  <c r="C27" i="104"/>
  <c r="B27" i="104"/>
  <c r="C26" i="104"/>
  <c r="C25" i="104"/>
  <c r="B25" i="104"/>
  <c r="C24" i="104"/>
  <c r="B24" i="104"/>
  <c r="C23" i="104"/>
  <c r="B23" i="104"/>
  <c r="C22" i="104"/>
  <c r="B22" i="104"/>
  <c r="C21" i="104"/>
  <c r="B21" i="104"/>
  <c r="C20" i="104"/>
  <c r="B20" i="104"/>
  <c r="C19" i="104"/>
  <c r="B19" i="104"/>
  <c r="C18" i="104"/>
  <c r="B18" i="104"/>
  <c r="C17" i="104"/>
  <c r="B17" i="104"/>
  <c r="C16" i="104"/>
  <c r="B16" i="104"/>
  <c r="C15" i="104"/>
  <c r="B15" i="104"/>
  <c r="C14" i="104"/>
  <c r="B14" i="104"/>
  <c r="C13" i="104"/>
  <c r="B13" i="104"/>
  <c r="C12" i="104"/>
  <c r="B12" i="104"/>
  <c r="C11" i="104"/>
  <c r="B11" i="104"/>
  <c r="J9" i="425"/>
  <c r="C10" i="104"/>
  <c r="B10" i="104"/>
  <c r="C9" i="104"/>
  <c r="C8" i="104"/>
  <c r="B8" i="104"/>
  <c r="C7" i="104"/>
  <c r="B7" i="104"/>
  <c r="C6" i="104"/>
  <c r="B6" i="104"/>
  <c r="C5" i="104"/>
  <c r="K1" i="104"/>
  <c r="E1" i="104"/>
  <c r="G718" i="103"/>
  <c r="C51" i="103"/>
  <c r="B51" i="103"/>
  <c r="C50" i="103"/>
  <c r="B50" i="103"/>
  <c r="C49" i="103"/>
  <c r="C47" i="103"/>
  <c r="B47" i="103"/>
  <c r="C46" i="103"/>
  <c r="B46" i="103"/>
  <c r="C45" i="103"/>
  <c r="C44" i="103"/>
  <c r="B44" i="103"/>
  <c r="C43" i="103"/>
  <c r="B43" i="103"/>
  <c r="C42" i="103"/>
  <c r="B42" i="103"/>
  <c r="C41" i="103"/>
  <c r="B41" i="103"/>
  <c r="C40" i="103"/>
  <c r="C39" i="103"/>
  <c r="B39" i="103"/>
  <c r="C38" i="103"/>
  <c r="C37" i="103"/>
  <c r="B37" i="103"/>
  <c r="C36" i="103"/>
  <c r="B36" i="103"/>
  <c r="C35" i="103"/>
  <c r="C34" i="103"/>
  <c r="B34" i="103"/>
  <c r="C33" i="103"/>
  <c r="B33" i="103"/>
  <c r="C32" i="103"/>
  <c r="B32" i="103"/>
  <c r="C31" i="103"/>
  <c r="B31" i="103"/>
  <c r="C30" i="103"/>
  <c r="B30" i="103"/>
  <c r="C29" i="103"/>
  <c r="B29" i="103"/>
  <c r="C28" i="103"/>
  <c r="B28" i="103"/>
  <c r="C27" i="103"/>
  <c r="B27" i="103"/>
  <c r="C26" i="103"/>
  <c r="C25" i="103"/>
  <c r="B25" i="103"/>
  <c r="C24" i="103"/>
  <c r="B24" i="103"/>
  <c r="C23" i="103"/>
  <c r="B23" i="103"/>
  <c r="C22" i="103"/>
  <c r="B22" i="103"/>
  <c r="C21" i="103"/>
  <c r="B21" i="103"/>
  <c r="C20" i="103"/>
  <c r="B20" i="103"/>
  <c r="C19" i="103"/>
  <c r="B19" i="103"/>
  <c r="C18" i="103"/>
  <c r="B18" i="103"/>
  <c r="C17" i="103"/>
  <c r="B17" i="103"/>
  <c r="C16" i="103"/>
  <c r="B16" i="103"/>
  <c r="C15" i="103"/>
  <c r="B15" i="103"/>
  <c r="C14" i="103"/>
  <c r="B14" i="103"/>
  <c r="C13" i="103"/>
  <c r="B13" i="103"/>
  <c r="C12" i="103"/>
  <c r="B12" i="103"/>
  <c r="C11" i="103"/>
  <c r="B11" i="103"/>
  <c r="C10" i="103"/>
  <c r="B10" i="103"/>
  <c r="C9" i="103"/>
  <c r="C8" i="103"/>
  <c r="B8" i="103"/>
  <c r="C7" i="103"/>
  <c r="B7" i="103"/>
  <c r="C6" i="103"/>
  <c r="B6" i="103"/>
  <c r="C5" i="103"/>
  <c r="K1" i="103"/>
  <c r="E1" i="103"/>
  <c r="G643" i="102"/>
  <c r="C51" i="102"/>
  <c r="B51" i="102"/>
  <c r="C50" i="102"/>
  <c r="B50" i="102"/>
  <c r="C49" i="102"/>
  <c r="C47" i="102"/>
  <c r="B47" i="102"/>
  <c r="C46" i="102"/>
  <c r="B46" i="102"/>
  <c r="C45" i="102"/>
  <c r="C44" i="102"/>
  <c r="B44" i="102"/>
  <c r="C43" i="102"/>
  <c r="B43" i="102"/>
  <c r="C42" i="102"/>
  <c r="B42" i="102"/>
  <c r="C41" i="102"/>
  <c r="B41" i="102"/>
  <c r="C40" i="102"/>
  <c r="H38" i="425"/>
  <c r="C39" i="102"/>
  <c r="B39" i="102"/>
  <c r="H37" i="425"/>
  <c r="C38" i="102"/>
  <c r="C37" i="102"/>
  <c r="B37" i="102"/>
  <c r="H35" i="425"/>
  <c r="H34" i="425" s="1"/>
  <c r="C36" i="102"/>
  <c r="B36" i="102"/>
  <c r="C35" i="102"/>
  <c r="C34" i="102"/>
  <c r="B34" i="102"/>
  <c r="H32" i="425"/>
  <c r="C33" i="102"/>
  <c r="B33" i="102"/>
  <c r="C32" i="102"/>
  <c r="B32" i="102"/>
  <c r="H30" i="425"/>
  <c r="C31" i="102"/>
  <c r="B31" i="102"/>
  <c r="C30" i="102"/>
  <c r="B30" i="102"/>
  <c r="C29" i="102"/>
  <c r="B29" i="102"/>
  <c r="H27" i="425"/>
  <c r="C28" i="102"/>
  <c r="B28" i="102"/>
  <c r="H26" i="425"/>
  <c r="C27" i="102"/>
  <c r="B27" i="102"/>
  <c r="C26" i="102"/>
  <c r="C25" i="102"/>
  <c r="B25" i="102"/>
  <c r="C24" i="102"/>
  <c r="B24" i="102"/>
  <c r="C23" i="102"/>
  <c r="B23" i="102"/>
  <c r="C22" i="102"/>
  <c r="B22" i="102"/>
  <c r="H20" i="425"/>
  <c r="C21" i="102"/>
  <c r="B21" i="102"/>
  <c r="C20" i="102"/>
  <c r="B20" i="102"/>
  <c r="C19" i="102"/>
  <c r="B19" i="102"/>
  <c r="C18" i="102"/>
  <c r="B18" i="102"/>
  <c r="H16" i="425"/>
  <c r="C17" i="102"/>
  <c r="B17" i="102"/>
  <c r="C16" i="102"/>
  <c r="B16" i="102"/>
  <c r="C15" i="102"/>
  <c r="B15" i="102"/>
  <c r="C14" i="102"/>
  <c r="B14" i="102"/>
  <c r="H12" i="425"/>
  <c r="C13" i="102"/>
  <c r="B13" i="102"/>
  <c r="H11" i="425"/>
  <c r="C12" i="102"/>
  <c r="B12" i="102"/>
  <c r="H10" i="425"/>
  <c r="C11" i="102"/>
  <c r="B11" i="102"/>
  <c r="H9" i="425"/>
  <c r="C10" i="102"/>
  <c r="B10" i="102"/>
  <c r="C9" i="102"/>
  <c r="C8" i="102"/>
  <c r="B8" i="102"/>
  <c r="H8" i="425"/>
  <c r="C7" i="102"/>
  <c r="B7" i="102"/>
  <c r="C6" i="102"/>
  <c r="B6" i="102"/>
  <c r="H6" i="425"/>
  <c r="C5" i="102"/>
  <c r="K1" i="102"/>
  <c r="E1" i="102"/>
  <c r="G618" i="101"/>
  <c r="C51" i="101"/>
  <c r="B51" i="101"/>
  <c r="C50" i="101"/>
  <c r="B50" i="101"/>
  <c r="C49" i="101"/>
  <c r="C47" i="101"/>
  <c r="B47" i="101"/>
  <c r="C46" i="101"/>
  <c r="B46" i="101"/>
  <c r="C45" i="101"/>
  <c r="C44" i="101"/>
  <c r="B44" i="101"/>
  <c r="G42" i="425"/>
  <c r="G41" i="425" s="1"/>
  <c r="C43" i="101"/>
  <c r="B43" i="101"/>
  <c r="C42" i="101"/>
  <c r="B42" i="101"/>
  <c r="G40" i="425"/>
  <c r="C41" i="101"/>
  <c r="B41" i="101"/>
  <c r="G39" i="425"/>
  <c r="C40" i="101"/>
  <c r="C39" i="101"/>
  <c r="B39" i="101"/>
  <c r="G37" i="425"/>
  <c r="C38" i="101"/>
  <c r="C37" i="101"/>
  <c r="B37" i="101"/>
  <c r="C36" i="101"/>
  <c r="B36" i="101"/>
  <c r="C35" i="101"/>
  <c r="G33" i="425"/>
  <c r="C34" i="101"/>
  <c r="B34" i="101"/>
  <c r="C33" i="101"/>
  <c r="B33" i="101"/>
  <c r="C32" i="101"/>
  <c r="B32" i="101"/>
  <c r="G30" i="425"/>
  <c r="C31" i="101"/>
  <c r="B31" i="101"/>
  <c r="G29" i="425"/>
  <c r="C30" i="101"/>
  <c r="B30" i="101"/>
  <c r="C29" i="101"/>
  <c r="B29" i="101"/>
  <c r="C28" i="101"/>
  <c r="B28" i="101"/>
  <c r="G26" i="425"/>
  <c r="C27" i="101"/>
  <c r="B27" i="101"/>
  <c r="G25" i="425"/>
  <c r="C26" i="101"/>
  <c r="C25" i="101"/>
  <c r="B25" i="101"/>
  <c r="C24" i="101"/>
  <c r="B24" i="101"/>
  <c r="C23" i="101"/>
  <c r="B23" i="101"/>
  <c r="C22" i="101"/>
  <c r="B22" i="101"/>
  <c r="G20" i="425"/>
  <c r="C21" i="101"/>
  <c r="B21" i="101"/>
  <c r="G19" i="425"/>
  <c r="C20" i="101"/>
  <c r="B20" i="101"/>
  <c r="G18" i="425"/>
  <c r="C19" i="101"/>
  <c r="B19" i="101"/>
  <c r="G17" i="425"/>
  <c r="C18" i="101"/>
  <c r="B18" i="101"/>
  <c r="G16" i="425"/>
  <c r="C17" i="101"/>
  <c r="B17" i="101"/>
  <c r="G15" i="425"/>
  <c r="C16" i="101"/>
  <c r="B16" i="101"/>
  <c r="G14" i="425"/>
  <c r="C15" i="101"/>
  <c r="B15" i="101"/>
  <c r="G13" i="425"/>
  <c r="C14" i="101"/>
  <c r="B14" i="101"/>
  <c r="C13" i="101"/>
  <c r="B13" i="101"/>
  <c r="G11" i="425"/>
  <c r="C12" i="101"/>
  <c r="B12" i="101"/>
  <c r="G10" i="425"/>
  <c r="C11" i="101"/>
  <c r="B11" i="101"/>
  <c r="C10" i="101"/>
  <c r="B10" i="101"/>
  <c r="C9" i="101"/>
  <c r="C8" i="101"/>
  <c r="B8" i="101"/>
  <c r="C7" i="101"/>
  <c r="B7" i="101"/>
  <c r="C6" i="101"/>
  <c r="B6" i="101"/>
  <c r="G6" i="425"/>
  <c r="C5" i="101"/>
  <c r="K1" i="101"/>
  <c r="E1" i="101"/>
  <c r="G718" i="100"/>
  <c r="C51" i="100"/>
  <c r="B51" i="100"/>
  <c r="C50" i="100"/>
  <c r="B50" i="100"/>
  <c r="C49" i="100"/>
  <c r="C47" i="100"/>
  <c r="B47" i="100"/>
  <c r="C46" i="100"/>
  <c r="B46" i="100"/>
  <c r="C45" i="100"/>
  <c r="C44" i="100"/>
  <c r="B44" i="100"/>
  <c r="C43" i="100"/>
  <c r="B43" i="100"/>
  <c r="C42" i="100"/>
  <c r="B42" i="100"/>
  <c r="C41" i="100"/>
  <c r="B41" i="100"/>
  <c r="C40" i="100"/>
  <c r="C39" i="100"/>
  <c r="B39" i="100"/>
  <c r="C38" i="100"/>
  <c r="C37" i="100"/>
  <c r="B37" i="100"/>
  <c r="C36" i="100"/>
  <c r="B36" i="100"/>
  <c r="C35" i="100"/>
  <c r="C34" i="100"/>
  <c r="B34" i="100"/>
  <c r="C33" i="100"/>
  <c r="B33" i="100"/>
  <c r="C32" i="100"/>
  <c r="B32" i="100"/>
  <c r="C31" i="100"/>
  <c r="B31" i="100"/>
  <c r="C30" i="100"/>
  <c r="B30" i="100"/>
  <c r="C29" i="100"/>
  <c r="B29" i="100"/>
  <c r="C28" i="100"/>
  <c r="B28" i="100"/>
  <c r="C27" i="100"/>
  <c r="B27" i="100"/>
  <c r="C26" i="100"/>
  <c r="C25" i="100"/>
  <c r="B25" i="100"/>
  <c r="C24" i="100"/>
  <c r="B24" i="100"/>
  <c r="C23" i="100"/>
  <c r="B23" i="100"/>
  <c r="C22" i="100"/>
  <c r="B22" i="100"/>
  <c r="C21" i="100"/>
  <c r="B21" i="100"/>
  <c r="C20" i="100"/>
  <c r="B20" i="100"/>
  <c r="C19" i="100"/>
  <c r="B19" i="100"/>
  <c r="C18" i="100"/>
  <c r="B18" i="100"/>
  <c r="C17" i="100"/>
  <c r="B17" i="100"/>
  <c r="C16" i="100"/>
  <c r="B16" i="100"/>
  <c r="C15" i="100"/>
  <c r="B15" i="100"/>
  <c r="C14" i="100"/>
  <c r="B14" i="100"/>
  <c r="C13" i="100"/>
  <c r="B13" i="100"/>
  <c r="C12" i="100"/>
  <c r="B12" i="100"/>
  <c r="C11" i="100"/>
  <c r="B11" i="100"/>
  <c r="C10" i="100"/>
  <c r="B10" i="100"/>
  <c r="C9" i="100"/>
  <c r="C8" i="100"/>
  <c r="B8" i="100"/>
  <c r="C7" i="100"/>
  <c r="B7" i="100"/>
  <c r="C6" i="100"/>
  <c r="B6" i="100"/>
  <c r="C5" i="100"/>
  <c r="K1" i="100"/>
  <c r="E1" i="100"/>
  <c r="G715" i="59"/>
  <c r="G51" i="59"/>
  <c r="C51" i="59"/>
  <c r="B51" i="59"/>
  <c r="G50" i="59"/>
  <c r="G49" i="59" s="1"/>
  <c r="C50" i="59"/>
  <c r="B50" i="59"/>
  <c r="F49" i="59"/>
  <c r="E49" i="59"/>
  <c r="C49" i="59"/>
  <c r="C47" i="59"/>
  <c r="B47" i="59"/>
  <c r="C46" i="59"/>
  <c r="B46" i="59"/>
  <c r="C45" i="59"/>
  <c r="C44" i="59"/>
  <c r="B44" i="59"/>
  <c r="C43" i="59"/>
  <c r="B43" i="59"/>
  <c r="C42" i="59"/>
  <c r="B42" i="59"/>
  <c r="C41" i="59"/>
  <c r="B41" i="59"/>
  <c r="C40" i="59"/>
  <c r="C39" i="59"/>
  <c r="B39" i="59"/>
  <c r="C38" i="59"/>
  <c r="C37" i="59"/>
  <c r="B37" i="59"/>
  <c r="C36" i="59"/>
  <c r="B36" i="59"/>
  <c r="C35" i="59"/>
  <c r="C34" i="59"/>
  <c r="B34" i="59"/>
  <c r="C33" i="59"/>
  <c r="B33" i="59"/>
  <c r="C32" i="59"/>
  <c r="B32" i="59"/>
  <c r="C31" i="59"/>
  <c r="B31" i="59"/>
  <c r="C30" i="59"/>
  <c r="B30" i="59"/>
  <c r="C29" i="59"/>
  <c r="B29" i="59"/>
  <c r="C28" i="59"/>
  <c r="B28" i="59"/>
  <c r="C27" i="59"/>
  <c r="B27" i="59"/>
  <c r="C26" i="59"/>
  <c r="C25" i="59"/>
  <c r="B25" i="59"/>
  <c r="C24" i="59"/>
  <c r="B24" i="59"/>
  <c r="C23" i="59"/>
  <c r="B23" i="59"/>
  <c r="C22" i="59"/>
  <c r="B22" i="59"/>
  <c r="C21" i="59"/>
  <c r="B21" i="59"/>
  <c r="C20" i="59"/>
  <c r="B20" i="59"/>
  <c r="C19" i="59"/>
  <c r="B19" i="59"/>
  <c r="C18" i="59"/>
  <c r="B18" i="59"/>
  <c r="C17" i="59"/>
  <c r="B17" i="59"/>
  <c r="C16" i="59"/>
  <c r="B16" i="59"/>
  <c r="C15" i="59"/>
  <c r="B15" i="59"/>
  <c r="C14" i="59"/>
  <c r="B14" i="59"/>
  <c r="C13" i="59"/>
  <c r="E9" i="425" s="1"/>
  <c r="B13" i="59"/>
  <c r="C12" i="59"/>
  <c r="B12" i="59"/>
  <c r="C11" i="59"/>
  <c r="B11" i="59"/>
  <c r="C10" i="59"/>
  <c r="B10" i="59"/>
  <c r="C9" i="59"/>
  <c r="C8" i="59"/>
  <c r="B8" i="59"/>
  <c r="E8" i="425"/>
  <c r="C7" i="59"/>
  <c r="B7" i="59"/>
  <c r="C6" i="59"/>
  <c r="B6" i="59"/>
  <c r="C5" i="59"/>
  <c r="K1" i="59"/>
  <c r="E1" i="59"/>
  <c r="E34" i="376"/>
  <c r="E33" i="376"/>
  <c r="E32" i="376"/>
  <c r="G18" i="376"/>
  <c r="F18" i="376"/>
  <c r="L17" i="376"/>
  <c r="G17" i="376"/>
  <c r="F17" i="376"/>
  <c r="M16" i="376"/>
  <c r="L16" i="376"/>
  <c r="G16" i="376"/>
  <c r="F16" i="376"/>
  <c r="G15" i="376"/>
  <c r="F15" i="376"/>
  <c r="K14" i="376"/>
  <c r="G14" i="376"/>
  <c r="F14" i="376"/>
  <c r="M13" i="376"/>
  <c r="M12" i="376"/>
  <c r="G10" i="376"/>
  <c r="E10" i="376"/>
  <c r="J9" i="376"/>
  <c r="I9" i="376"/>
  <c r="H9" i="376"/>
  <c r="G9" i="376"/>
  <c r="F9" i="376"/>
  <c r="E9" i="376"/>
  <c r="K8" i="376"/>
  <c r="J8" i="376"/>
  <c r="I8" i="376"/>
  <c r="J6" i="376"/>
  <c r="I6" i="376"/>
  <c r="K5" i="376"/>
  <c r="J5" i="376"/>
  <c r="I5" i="376"/>
  <c r="J4" i="376"/>
  <c r="I4" i="376"/>
  <c r="K3" i="376"/>
  <c r="J3" i="376"/>
  <c r="I3" i="376"/>
  <c r="K2" i="376"/>
  <c r="J2" i="376"/>
  <c r="I2" i="376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1" i="64"/>
  <c r="A10" i="64"/>
  <c r="A8" i="64"/>
  <c r="A7" i="64"/>
  <c r="A5" i="54"/>
  <c r="A4" i="54"/>
  <c r="AC20" i="425" l="1"/>
  <c r="AC46" i="425"/>
  <c r="W46" i="425"/>
  <c r="S46" i="425"/>
  <c r="R12" i="425"/>
  <c r="R46" i="425"/>
  <c r="Q6" i="425"/>
  <c r="Q13" i="425"/>
  <c r="Q21" i="425"/>
  <c r="Q17" i="425"/>
  <c r="Q20" i="425"/>
  <c r="Q35" i="425"/>
  <c r="Q34" i="425" s="1"/>
  <c r="Q42" i="425"/>
  <c r="Q41" i="425" s="1"/>
  <c r="Q9" i="425"/>
  <c r="Q10" i="425"/>
  <c r="Q12" i="425"/>
  <c r="Q24" i="425"/>
  <c r="Q37" i="425"/>
  <c r="Q29" i="425"/>
  <c r="Q28" i="425"/>
  <c r="Q32" i="425"/>
  <c r="Q33" i="425"/>
  <c r="P10" i="425"/>
  <c r="P9" i="425"/>
  <c r="P33" i="425"/>
  <c r="P11" i="425"/>
  <c r="P21" i="425"/>
  <c r="P6" i="425"/>
  <c r="P25" i="425"/>
  <c r="P28" i="425"/>
  <c r="P39" i="425"/>
  <c r="P40" i="425"/>
  <c r="N46" i="425"/>
  <c r="L8" i="425"/>
  <c r="L38" i="425"/>
  <c r="L46" i="425"/>
  <c r="K35" i="425"/>
  <c r="K34" i="425" s="1"/>
  <c r="K40" i="425"/>
  <c r="K27" i="425"/>
  <c r="K29" i="425"/>
  <c r="J20" i="425"/>
  <c r="J19" i="425"/>
  <c r="J46" i="425"/>
  <c r="I14" i="425"/>
  <c r="I9" i="425"/>
  <c r="I37" i="425"/>
  <c r="I35" i="425"/>
  <c r="I34" i="425" s="1"/>
  <c r="I11" i="425"/>
  <c r="I5" i="425"/>
  <c r="I6" i="425"/>
  <c r="I12" i="425"/>
  <c r="I8" i="425"/>
  <c r="I10" i="425"/>
  <c r="I15" i="425"/>
  <c r="I18" i="425"/>
  <c r="I21" i="425"/>
  <c r="I32" i="425"/>
  <c r="I19" i="425"/>
  <c r="I28" i="425"/>
  <c r="I29" i="425"/>
  <c r="I33" i="425"/>
  <c r="I38" i="425"/>
  <c r="I39" i="425"/>
  <c r="I30" i="425"/>
  <c r="I40" i="425"/>
  <c r="E13" i="425"/>
  <c r="E16" i="425"/>
  <c r="E40" i="425"/>
  <c r="E33" i="425"/>
  <c r="E24" i="425"/>
  <c r="E17" i="425"/>
  <c r="E19" i="425"/>
  <c r="E10" i="425"/>
  <c r="E46" i="425"/>
  <c r="E26" i="425"/>
  <c r="E20" i="425"/>
  <c r="E42" i="425"/>
  <c r="E41" i="425" s="1"/>
  <c r="E21" i="425"/>
  <c r="E25" i="425"/>
  <c r="E32" i="425"/>
  <c r="E31" i="425" s="1"/>
  <c r="E28" i="425"/>
  <c r="E37" i="425"/>
  <c r="E38" i="425"/>
  <c r="E39" i="425"/>
  <c r="A6" i="54"/>
  <c r="G8" i="425"/>
  <c r="G12" i="425"/>
  <c r="G27" i="425"/>
  <c r="G32" i="425"/>
  <c r="G31" i="425" s="1"/>
  <c r="G38" i="425"/>
  <c r="G36" i="425" s="1"/>
  <c r="G4" i="425"/>
  <c r="G9" i="425"/>
  <c r="G21" i="425"/>
  <c r="G24" i="425"/>
  <c r="G28" i="425"/>
  <c r="G46" i="425"/>
  <c r="G5" i="425"/>
  <c r="G35" i="425"/>
  <c r="G34" i="425" s="1"/>
  <c r="M12" i="124"/>
  <c r="M13" i="124"/>
  <c r="M31" i="124"/>
  <c r="M43" i="124"/>
  <c r="M10" i="421"/>
  <c r="O10" i="421" s="1"/>
  <c r="P10" i="421" s="1"/>
  <c r="M13" i="421"/>
  <c r="M24" i="421"/>
  <c r="M25" i="421"/>
  <c r="M34" i="421"/>
  <c r="M41" i="421"/>
  <c r="M47" i="421"/>
  <c r="M8" i="124"/>
  <c r="O8" i="124" s="1"/>
  <c r="P8" i="124" s="1"/>
  <c r="M16" i="124"/>
  <c r="M18" i="124"/>
  <c r="M20" i="124"/>
  <c r="M22" i="124"/>
  <c r="M23" i="124"/>
  <c r="M28" i="124"/>
  <c r="M29" i="124"/>
  <c r="M30" i="124"/>
  <c r="M33" i="124"/>
  <c r="M42" i="124"/>
  <c r="O42" i="124" s="1"/>
  <c r="P42" i="124" s="1"/>
  <c r="M16" i="421"/>
  <c r="O16" i="421" s="1"/>
  <c r="P16" i="421" s="1"/>
  <c r="M18" i="421"/>
  <c r="M20" i="421"/>
  <c r="M22" i="421"/>
  <c r="O22" i="421" s="1"/>
  <c r="P22" i="421" s="1"/>
  <c r="M23" i="421"/>
  <c r="M31" i="421"/>
  <c r="O31" i="421" s="1"/>
  <c r="P31" i="421" s="1"/>
  <c r="M43" i="421"/>
  <c r="M25" i="124"/>
  <c r="M32" i="124"/>
  <c r="M37" i="124"/>
  <c r="M44" i="124"/>
  <c r="M7" i="421"/>
  <c r="M28" i="421"/>
  <c r="M29" i="421"/>
  <c r="M30" i="421"/>
  <c r="M33" i="421"/>
  <c r="M7" i="124"/>
  <c r="M14" i="124"/>
  <c r="M15" i="124"/>
  <c r="M17" i="124"/>
  <c r="M19" i="124"/>
  <c r="M21" i="124"/>
  <c r="M24" i="124"/>
  <c r="M34" i="124"/>
  <c r="M6" i="421"/>
  <c r="O6" i="421" s="1"/>
  <c r="P6" i="421" s="1"/>
  <c r="M12" i="421"/>
  <c r="O12" i="421" s="1"/>
  <c r="P12" i="421" s="1"/>
  <c r="M14" i="421"/>
  <c r="M15" i="421"/>
  <c r="O15" i="421" s="1"/>
  <c r="P15" i="421" s="1"/>
  <c r="M17" i="421"/>
  <c r="O17" i="421" s="1"/>
  <c r="P17" i="421" s="1"/>
  <c r="M19" i="421"/>
  <c r="O19" i="421" s="1"/>
  <c r="P19" i="421" s="1"/>
  <c r="M21" i="421"/>
  <c r="O21" i="421" s="1"/>
  <c r="P21" i="421" s="1"/>
  <c r="M37" i="421"/>
  <c r="M44" i="421"/>
  <c r="F39" i="425"/>
  <c r="F28" i="425"/>
  <c r="F42" i="425"/>
  <c r="F41" i="425" s="1"/>
  <c r="F12" i="425"/>
  <c r="F46" i="425"/>
  <c r="P5" i="425"/>
  <c r="P8" i="425"/>
  <c r="P12" i="425"/>
  <c r="P16" i="425"/>
  <c r="P20" i="425"/>
  <c r="P32" i="425"/>
  <c r="P31" i="425" s="1"/>
  <c r="P38" i="425"/>
  <c r="P4" i="425"/>
  <c r="P15" i="425"/>
  <c r="P19" i="425"/>
  <c r="P24" i="425"/>
  <c r="P14" i="425"/>
  <c r="P18" i="425"/>
  <c r="P27" i="425"/>
  <c r="V15" i="423"/>
  <c r="V15" i="124"/>
  <c r="V15" i="421"/>
  <c r="V15" i="422"/>
  <c r="AB7" i="425"/>
  <c r="AB31" i="425"/>
  <c r="AB4" i="425"/>
  <c r="AB5" i="425"/>
  <c r="AB6" i="425"/>
  <c r="AB35" i="425"/>
  <c r="AB34" i="425" s="1"/>
  <c r="AB42" i="425"/>
  <c r="AB41" i="425" s="1"/>
  <c r="H4" i="425"/>
  <c r="H13" i="425"/>
  <c r="H17" i="425"/>
  <c r="H21" i="425"/>
  <c r="H24" i="425"/>
  <c r="H28" i="425"/>
  <c r="H33" i="425"/>
  <c r="H31" i="425" s="1"/>
  <c r="H39" i="425"/>
  <c r="H46" i="425"/>
  <c r="H5" i="425"/>
  <c r="H14" i="425"/>
  <c r="H18" i="425"/>
  <c r="H25" i="425"/>
  <c r="H29" i="425"/>
  <c r="H40" i="425"/>
  <c r="H15" i="425"/>
  <c r="H19" i="425"/>
  <c r="H42" i="425"/>
  <c r="H41" i="425" s="1"/>
  <c r="M46" i="425"/>
  <c r="AA36" i="425"/>
  <c r="I43" i="425"/>
  <c r="E43" i="425"/>
  <c r="J47" i="124"/>
  <c r="K47" i="124" s="1"/>
  <c r="F47" i="124"/>
  <c r="G47" i="124" s="1"/>
  <c r="AN44" i="124"/>
  <c r="Z44" i="124"/>
  <c r="M47" i="423"/>
  <c r="O47" i="423" s="1"/>
  <c r="P47" i="423" s="1"/>
  <c r="Q43" i="425"/>
  <c r="Z44" i="422"/>
  <c r="AN44" i="422"/>
  <c r="F48" i="423"/>
  <c r="T13" i="423" s="1"/>
  <c r="AC44" i="423"/>
  <c r="AJ44" i="423" s="1"/>
  <c r="AG44" i="423"/>
  <c r="AQ44" i="423"/>
  <c r="AW44" i="423" s="1"/>
  <c r="AU44" i="423"/>
  <c r="G48" i="421"/>
  <c r="Z44" i="421"/>
  <c r="AN44" i="421"/>
  <c r="G48" i="423"/>
  <c r="AD44" i="423"/>
  <c r="AR44" i="423"/>
  <c r="AV44" i="423"/>
  <c r="F48" i="421"/>
  <c r="T13" i="421" s="1"/>
  <c r="I23" i="425"/>
  <c r="F54" i="421"/>
  <c r="F54" i="423"/>
  <c r="F27" i="124"/>
  <c r="J27" i="124"/>
  <c r="J26" i="124" s="1"/>
  <c r="AN24" i="124"/>
  <c r="Z24" i="124"/>
  <c r="J27" i="422"/>
  <c r="K27" i="422" s="1"/>
  <c r="K26" i="422" s="1"/>
  <c r="AN24" i="422"/>
  <c r="Z24" i="422"/>
  <c r="BA24" i="422"/>
  <c r="F27" i="422"/>
  <c r="AG24" i="423"/>
  <c r="AG23" i="423" s="1"/>
  <c r="AC24" i="423"/>
  <c r="AC23" i="423" s="1"/>
  <c r="AF24" i="423"/>
  <c r="AF23" i="423" s="1"/>
  <c r="AB24" i="423"/>
  <c r="AB23" i="423" s="1"/>
  <c r="AI24" i="423"/>
  <c r="AI23" i="423" s="1"/>
  <c r="AE24" i="423"/>
  <c r="AE23" i="423" s="1"/>
  <c r="AA24" i="423"/>
  <c r="AU24" i="423"/>
  <c r="AU23" i="423" s="1"/>
  <c r="AQ24" i="423"/>
  <c r="AQ23" i="423" s="1"/>
  <c r="AT24" i="423"/>
  <c r="AT23" i="423" s="1"/>
  <c r="AP24" i="423"/>
  <c r="AP23" i="423" s="1"/>
  <c r="AS24" i="423"/>
  <c r="AS23" i="423" s="1"/>
  <c r="AO24" i="423"/>
  <c r="F53" i="423"/>
  <c r="AC24" i="421"/>
  <c r="AC23" i="421" s="1"/>
  <c r="AG24" i="421"/>
  <c r="AG23" i="421" s="1"/>
  <c r="AQ24" i="421"/>
  <c r="AQ23" i="421" s="1"/>
  <c r="AU24" i="421"/>
  <c r="AU23" i="421" s="1"/>
  <c r="AD24" i="421"/>
  <c r="AD23" i="421" s="1"/>
  <c r="AH24" i="421"/>
  <c r="AH23" i="421" s="1"/>
  <c r="AR24" i="421"/>
  <c r="AR23" i="421" s="1"/>
  <c r="AV24" i="421"/>
  <c r="AV23" i="421" s="1"/>
  <c r="AA24" i="421"/>
  <c r="AE24" i="421"/>
  <c r="AE23" i="421" s="1"/>
  <c r="AO24" i="421"/>
  <c r="Q5" i="425"/>
  <c r="Q8" i="425"/>
  <c r="Q16" i="425"/>
  <c r="Q23" i="425"/>
  <c r="Q27" i="425"/>
  <c r="Q4" i="425"/>
  <c r="Q11" i="425"/>
  <c r="Q15" i="425"/>
  <c r="Q19" i="425"/>
  <c r="Q39" i="425"/>
  <c r="Q14" i="425"/>
  <c r="Q18" i="425"/>
  <c r="Q38" i="425"/>
  <c r="Q46" i="425"/>
  <c r="E5" i="425"/>
  <c r="E6" i="425"/>
  <c r="E23" i="425"/>
  <c r="E27" i="425"/>
  <c r="I46" i="425"/>
  <c r="I27" i="425"/>
  <c r="AA5" i="425"/>
  <c r="AA3" i="425" s="1"/>
  <c r="AA24" i="425"/>
  <c r="AA26" i="425"/>
  <c r="AA28" i="425"/>
  <c r="AA35" i="425"/>
  <c r="AA34" i="425" s="1"/>
  <c r="AA42" i="425"/>
  <c r="AA41" i="425" s="1"/>
  <c r="AA8" i="425"/>
  <c r="AA18" i="425"/>
  <c r="AA20" i="425"/>
  <c r="AA23" i="425"/>
  <c r="AA25" i="425"/>
  <c r="AA46" i="425"/>
  <c r="K14" i="425"/>
  <c r="K15" i="425"/>
  <c r="K16" i="425"/>
  <c r="K17" i="425"/>
  <c r="K21" i="425"/>
  <c r="K24" i="425"/>
  <c r="C28" i="425"/>
  <c r="K28" i="425"/>
  <c r="K37" i="425"/>
  <c r="K38" i="425"/>
  <c r="K9" i="425"/>
  <c r="K10" i="425"/>
  <c r="K12" i="425"/>
  <c r="C12" i="425"/>
  <c r="K18" i="425"/>
  <c r="K23" i="425"/>
  <c r="K25" i="425"/>
  <c r="K30" i="425"/>
  <c r="K6" i="425"/>
  <c r="K8" i="425"/>
  <c r="K19" i="425"/>
  <c r="K20" i="425"/>
  <c r="K46" i="425"/>
  <c r="K32" i="425"/>
  <c r="K4" i="425"/>
  <c r="K5" i="425"/>
  <c r="K11" i="425"/>
  <c r="K13" i="425"/>
  <c r="K33" i="425"/>
  <c r="K42" i="425"/>
  <c r="K41" i="425" s="1"/>
  <c r="K39" i="425"/>
  <c r="K45" i="422"/>
  <c r="K39" i="124"/>
  <c r="K46" i="124"/>
  <c r="K35" i="124"/>
  <c r="J26" i="421"/>
  <c r="K32" i="421"/>
  <c r="J45" i="422"/>
  <c r="K46" i="423"/>
  <c r="M46" i="423" s="1"/>
  <c r="M45" i="423" s="1"/>
  <c r="J5" i="421"/>
  <c r="J35" i="422"/>
  <c r="J9" i="421"/>
  <c r="J38" i="422"/>
  <c r="M10" i="422"/>
  <c r="O10" i="422" s="1"/>
  <c r="P10" i="422" s="1"/>
  <c r="K9" i="422"/>
  <c r="J5" i="124"/>
  <c r="J35" i="421"/>
  <c r="K46" i="421"/>
  <c r="K5" i="422"/>
  <c r="M32" i="422"/>
  <c r="O32" i="422" s="1"/>
  <c r="P32" i="422" s="1"/>
  <c r="J9" i="124"/>
  <c r="J40" i="422"/>
  <c r="J26" i="423"/>
  <c r="M35" i="423"/>
  <c r="J40" i="423"/>
  <c r="M36" i="124"/>
  <c r="K39" i="421"/>
  <c r="J40" i="421"/>
  <c r="O46" i="422"/>
  <c r="P46" i="422" s="1"/>
  <c r="M10" i="124"/>
  <c r="K5" i="124"/>
  <c r="M6" i="124"/>
  <c r="K11" i="124"/>
  <c r="K40" i="124"/>
  <c r="K5" i="421"/>
  <c r="M8" i="421"/>
  <c r="K9" i="421"/>
  <c r="M11" i="421"/>
  <c r="J35" i="124"/>
  <c r="M41" i="124"/>
  <c r="M27" i="421"/>
  <c r="J40" i="124"/>
  <c r="O8" i="422"/>
  <c r="P8" i="422" s="1"/>
  <c r="K36" i="421"/>
  <c r="K42" i="421"/>
  <c r="O6" i="422"/>
  <c r="P6" i="422" s="1"/>
  <c r="K36" i="422"/>
  <c r="K7" i="423"/>
  <c r="M7" i="423" s="1"/>
  <c r="M5" i="423" s="1"/>
  <c r="J5" i="423"/>
  <c r="M27" i="423"/>
  <c r="K26" i="423"/>
  <c r="M39" i="422"/>
  <c r="K42" i="422"/>
  <c r="M42" i="422" s="1"/>
  <c r="J5" i="422"/>
  <c r="J9" i="422"/>
  <c r="M5" i="422"/>
  <c r="O6" i="423"/>
  <c r="P6" i="423" s="1"/>
  <c r="J9" i="423"/>
  <c r="K11" i="423"/>
  <c r="M11" i="423" s="1"/>
  <c r="O11" i="423" s="1"/>
  <c r="P11" i="423" s="1"/>
  <c r="K35" i="423"/>
  <c r="O36" i="423"/>
  <c r="P36" i="423" s="1"/>
  <c r="J35" i="423"/>
  <c r="K39" i="423"/>
  <c r="K42" i="423"/>
  <c r="AC32" i="425" l="1"/>
  <c r="AC26" i="425"/>
  <c r="AC25" i="425"/>
  <c r="AC21" i="425"/>
  <c r="AC15" i="425"/>
  <c r="AC30" i="425"/>
  <c r="AC19" i="425"/>
  <c r="AC9" i="425"/>
  <c r="AC6" i="425"/>
  <c r="AC11" i="425"/>
  <c r="AC39" i="425"/>
  <c r="AC37" i="425"/>
  <c r="AC18" i="425"/>
  <c r="AC17" i="425"/>
  <c r="AC4" i="425"/>
  <c r="AC10" i="425"/>
  <c r="AC29" i="425"/>
  <c r="AC24" i="425"/>
  <c r="AC40" i="425"/>
  <c r="AC33" i="425"/>
  <c r="AC27" i="425"/>
  <c r="AC28" i="425"/>
  <c r="AC13" i="425"/>
  <c r="AC16" i="425"/>
  <c r="AC42" i="425"/>
  <c r="AC41" i="425" s="1"/>
  <c r="AC14" i="425"/>
  <c r="AC12" i="425"/>
  <c r="W24" i="425"/>
  <c r="W15" i="425"/>
  <c r="W25" i="425"/>
  <c r="W21" i="425"/>
  <c r="W11" i="425"/>
  <c r="W9" i="425"/>
  <c r="W6" i="425"/>
  <c r="W5" i="425"/>
  <c r="W27" i="425"/>
  <c r="W30" i="425"/>
  <c r="W39" i="425"/>
  <c r="W32" i="425"/>
  <c r="W4" i="425"/>
  <c r="W3" i="425" s="1"/>
  <c r="W38" i="425"/>
  <c r="W40" i="425"/>
  <c r="W33" i="425"/>
  <c r="W37" i="425"/>
  <c r="W36" i="425" s="1"/>
  <c r="W17" i="425"/>
  <c r="W13" i="425"/>
  <c r="W20" i="425"/>
  <c r="W18" i="425"/>
  <c r="W42" i="425"/>
  <c r="W41" i="425" s="1"/>
  <c r="W29" i="425"/>
  <c r="W35" i="425"/>
  <c r="W34" i="425" s="1"/>
  <c r="W19" i="425"/>
  <c r="W10" i="425"/>
  <c r="W8" i="425"/>
  <c r="S37" i="425"/>
  <c r="S9" i="425"/>
  <c r="S16" i="425"/>
  <c r="S25" i="425"/>
  <c r="S29" i="425"/>
  <c r="S42" i="425"/>
  <c r="S41" i="425" s="1"/>
  <c r="S38" i="425"/>
  <c r="S35" i="425"/>
  <c r="S34" i="425" s="1"/>
  <c r="S28" i="425"/>
  <c r="S26" i="425"/>
  <c r="S21" i="425"/>
  <c r="S10" i="425"/>
  <c r="S14" i="425"/>
  <c r="S11" i="425"/>
  <c r="S32" i="425"/>
  <c r="S40" i="425"/>
  <c r="S15" i="425"/>
  <c r="S12" i="425"/>
  <c r="S30" i="425"/>
  <c r="S6" i="425"/>
  <c r="S27" i="425"/>
  <c r="S19" i="425"/>
  <c r="S24" i="425"/>
  <c r="S39" i="425"/>
  <c r="R26" i="425"/>
  <c r="R27" i="425"/>
  <c r="R11" i="425"/>
  <c r="R6" i="425"/>
  <c r="R5" i="425"/>
  <c r="R3" i="425" s="1"/>
  <c r="R40" i="425"/>
  <c r="R19" i="425"/>
  <c r="R16" i="425"/>
  <c r="R17" i="425"/>
  <c r="R15" i="425"/>
  <c r="R13" i="425"/>
  <c r="R18" i="425"/>
  <c r="R32" i="425"/>
  <c r="R31" i="425" s="1"/>
  <c r="R33" i="425"/>
  <c r="R30" i="425"/>
  <c r="R25" i="425"/>
  <c r="R28" i="425"/>
  <c r="R24" i="425"/>
  <c r="R14" i="425"/>
  <c r="R9" i="425"/>
  <c r="R8" i="425"/>
  <c r="R29" i="425"/>
  <c r="Q31" i="425"/>
  <c r="Q40" i="425"/>
  <c r="P3" i="425"/>
  <c r="N35" i="425"/>
  <c r="N34" i="425" s="1"/>
  <c r="N4" i="425"/>
  <c r="N39" i="425"/>
  <c r="N32" i="425"/>
  <c r="N26" i="425"/>
  <c r="N27" i="425"/>
  <c r="N25" i="425"/>
  <c r="N11" i="425"/>
  <c r="N5" i="425"/>
  <c r="N10" i="425"/>
  <c r="N12" i="425"/>
  <c r="N33" i="425"/>
  <c r="N16" i="425"/>
  <c r="N29" i="425"/>
  <c r="N14" i="425"/>
  <c r="N40" i="425"/>
  <c r="N20" i="425"/>
  <c r="N28" i="425"/>
  <c r="N17" i="425"/>
  <c r="N21" i="425"/>
  <c r="N8" i="425"/>
  <c r="N15" i="425"/>
  <c r="N19" i="425"/>
  <c r="N18" i="425"/>
  <c r="N13" i="425"/>
  <c r="M42" i="425"/>
  <c r="M41" i="425" s="1"/>
  <c r="L18" i="425"/>
  <c r="L40" i="425"/>
  <c r="L35" i="425"/>
  <c r="L34" i="425" s="1"/>
  <c r="L20" i="425"/>
  <c r="L24" i="425"/>
  <c r="L39" i="425"/>
  <c r="L42" i="425"/>
  <c r="L41" i="425" s="1"/>
  <c r="L37" i="425"/>
  <c r="L36" i="425" s="1"/>
  <c r="L26" i="425"/>
  <c r="L21" i="425"/>
  <c r="L30" i="425"/>
  <c r="L19" i="425"/>
  <c r="L25" i="425"/>
  <c r="L32" i="425"/>
  <c r="L28" i="425"/>
  <c r="L33" i="425"/>
  <c r="L10" i="425"/>
  <c r="L16" i="425"/>
  <c r="L12" i="425"/>
  <c r="L14" i="425"/>
  <c r="J38" i="425"/>
  <c r="J30" i="425"/>
  <c r="J16" i="425"/>
  <c r="J11" i="425"/>
  <c r="J32" i="425"/>
  <c r="J15" i="425"/>
  <c r="J10" i="425"/>
  <c r="J6" i="425"/>
  <c r="J24" i="425"/>
  <c r="J8" i="425"/>
  <c r="J35" i="425"/>
  <c r="J34" i="425" s="1"/>
  <c r="J42" i="425"/>
  <c r="J41" i="425" s="1"/>
  <c r="J39" i="425"/>
  <c r="J5" i="425"/>
  <c r="J26" i="425"/>
  <c r="J37" i="425"/>
  <c r="J21" i="425"/>
  <c r="J14" i="425"/>
  <c r="J18" i="425"/>
  <c r="J13" i="425"/>
  <c r="J4" i="425"/>
  <c r="J3" i="425" s="1"/>
  <c r="J40" i="425"/>
  <c r="J27" i="425"/>
  <c r="J33" i="425"/>
  <c r="J28" i="425"/>
  <c r="J25" i="425"/>
  <c r="J12" i="425"/>
  <c r="I31" i="425"/>
  <c r="I42" i="425"/>
  <c r="I41" i="425" s="1"/>
  <c r="I36" i="425"/>
  <c r="E14" i="425"/>
  <c r="E29" i="425"/>
  <c r="E36" i="425"/>
  <c r="A7" i="54"/>
  <c r="O34" i="113"/>
  <c r="O15" i="112"/>
  <c r="O43" i="113"/>
  <c r="O24" i="112"/>
  <c r="G3" i="425"/>
  <c r="G7" i="425"/>
  <c r="O29" i="112"/>
  <c r="O43" i="421"/>
  <c r="P43" i="421" s="1"/>
  <c r="O18" i="113"/>
  <c r="O16" i="124"/>
  <c r="P16" i="124" s="1"/>
  <c r="O41" i="421"/>
  <c r="P41" i="421" s="1"/>
  <c r="O30" i="421"/>
  <c r="P30" i="421" s="1"/>
  <c r="O28" i="421"/>
  <c r="P28" i="421" s="1"/>
  <c r="O14" i="421"/>
  <c r="P14" i="421" s="1"/>
  <c r="O13" i="421"/>
  <c r="P13" i="421" s="1"/>
  <c r="O19" i="124"/>
  <c r="P19" i="124" s="1"/>
  <c r="O23" i="421"/>
  <c r="P23" i="421" s="1"/>
  <c r="O43" i="124"/>
  <c r="P43" i="124" s="1"/>
  <c r="O24" i="124"/>
  <c r="P24" i="124" s="1"/>
  <c r="O33" i="124"/>
  <c r="P33" i="124" s="1"/>
  <c r="O13" i="124"/>
  <c r="P13" i="124" s="1"/>
  <c r="O33" i="112"/>
  <c r="O12" i="112"/>
  <c r="O44" i="421"/>
  <c r="P44" i="421" s="1"/>
  <c r="O7" i="124"/>
  <c r="P7" i="124" s="1"/>
  <c r="O32" i="124"/>
  <c r="P32" i="124" s="1"/>
  <c r="O25" i="421"/>
  <c r="P25" i="421" s="1"/>
  <c r="O20" i="421"/>
  <c r="P20" i="421" s="1"/>
  <c r="O15" i="124"/>
  <c r="P15" i="124" s="1"/>
  <c r="O29" i="124"/>
  <c r="P29" i="124" s="1"/>
  <c r="O33" i="113"/>
  <c r="O46" i="112"/>
  <c r="O20" i="112"/>
  <c r="O44" i="124"/>
  <c r="P44" i="124" s="1"/>
  <c r="O20" i="124"/>
  <c r="P20" i="124" s="1"/>
  <c r="O23" i="124"/>
  <c r="P23" i="124" s="1"/>
  <c r="O14" i="112"/>
  <c r="O42" i="113"/>
  <c r="O28" i="113"/>
  <c r="O21" i="112"/>
  <c r="O10" i="112"/>
  <c r="O44" i="113"/>
  <c r="O32" i="113"/>
  <c r="O22" i="113"/>
  <c r="O44" i="112"/>
  <c r="O32" i="112"/>
  <c r="O29" i="113"/>
  <c r="O14" i="113"/>
  <c r="O25" i="112"/>
  <c r="O19" i="112"/>
  <c r="O43" i="112"/>
  <c r="O23" i="112"/>
  <c r="O16" i="112"/>
  <c r="O34" i="421"/>
  <c r="P34" i="421" s="1"/>
  <c r="O37" i="421"/>
  <c r="P37" i="421" s="1"/>
  <c r="O24" i="421"/>
  <c r="P24" i="421" s="1"/>
  <c r="O18" i="421"/>
  <c r="P18" i="421" s="1"/>
  <c r="O12" i="124"/>
  <c r="P12" i="124" s="1"/>
  <c r="O14" i="124"/>
  <c r="P14" i="124" s="1"/>
  <c r="O18" i="124"/>
  <c r="P18" i="124" s="1"/>
  <c r="O7" i="421"/>
  <c r="P7" i="421" s="1"/>
  <c r="O17" i="124"/>
  <c r="P17" i="124" s="1"/>
  <c r="O29" i="421"/>
  <c r="P29" i="421" s="1"/>
  <c r="O21" i="124"/>
  <c r="P21" i="124" s="1"/>
  <c r="O7" i="112"/>
  <c r="O34" i="124"/>
  <c r="P34" i="124" s="1"/>
  <c r="O37" i="113"/>
  <c r="O23" i="113"/>
  <c r="O20" i="113"/>
  <c r="O16" i="113"/>
  <c r="O37" i="112"/>
  <c r="O33" i="421"/>
  <c r="P33" i="421" s="1"/>
  <c r="O37" i="124"/>
  <c r="P37" i="124" s="1"/>
  <c r="O25" i="124"/>
  <c r="P25" i="124" s="1"/>
  <c r="O30" i="113"/>
  <c r="O12" i="113"/>
  <c r="O42" i="112"/>
  <c r="O30" i="112"/>
  <c r="O28" i="112"/>
  <c r="O17" i="112"/>
  <c r="O30" i="124"/>
  <c r="P30" i="124" s="1"/>
  <c r="O28" i="124"/>
  <c r="P28" i="124" s="1"/>
  <c r="O22" i="124"/>
  <c r="P22" i="124" s="1"/>
  <c r="O31" i="113"/>
  <c r="O31" i="112"/>
  <c r="O47" i="421"/>
  <c r="P47" i="421" s="1"/>
  <c r="O31" i="124"/>
  <c r="P31" i="124" s="1"/>
  <c r="O34" i="112"/>
  <c r="O22" i="112"/>
  <c r="O18" i="112"/>
  <c r="O13" i="112"/>
  <c r="M42" i="421"/>
  <c r="M40" i="421" s="1"/>
  <c r="M32" i="421"/>
  <c r="O32" i="421" s="1"/>
  <c r="P32" i="421" s="1"/>
  <c r="K38" i="421"/>
  <c r="K38" i="124"/>
  <c r="M11" i="124"/>
  <c r="M9" i="124" s="1"/>
  <c r="M46" i="124"/>
  <c r="O46" i="124" s="1"/>
  <c r="P46" i="124" s="1"/>
  <c r="O30" i="111"/>
  <c r="O24" i="111"/>
  <c r="M9" i="421"/>
  <c r="O47" i="113"/>
  <c r="O18" i="111"/>
  <c r="O34" i="111"/>
  <c r="O10" i="111"/>
  <c r="M5" i="421"/>
  <c r="O32" i="111"/>
  <c r="O25" i="111"/>
  <c r="O23" i="111"/>
  <c r="F33" i="425"/>
  <c r="F13" i="425"/>
  <c r="C29" i="425"/>
  <c r="C33" i="425"/>
  <c r="C13" i="425"/>
  <c r="F32" i="425"/>
  <c r="C25" i="425"/>
  <c r="F6" i="425"/>
  <c r="F31" i="425"/>
  <c r="AB3" i="425"/>
  <c r="H36" i="425"/>
  <c r="H7" i="425"/>
  <c r="H3" i="425"/>
  <c r="M30" i="425"/>
  <c r="M35" i="425"/>
  <c r="M34" i="425" s="1"/>
  <c r="M33" i="425"/>
  <c r="M11" i="425"/>
  <c r="M5" i="425"/>
  <c r="M19" i="425"/>
  <c r="M8" i="425"/>
  <c r="M25" i="425"/>
  <c r="M10" i="425"/>
  <c r="M26" i="425"/>
  <c r="M27" i="425"/>
  <c r="M4" i="425"/>
  <c r="M21" i="425"/>
  <c r="M29" i="425"/>
  <c r="M13" i="425"/>
  <c r="M38" i="425"/>
  <c r="M28" i="425"/>
  <c r="D28" i="425" s="1"/>
  <c r="M12" i="425"/>
  <c r="M20" i="425"/>
  <c r="AA22" i="425"/>
  <c r="AA7" i="425"/>
  <c r="AA44" i="425" s="1"/>
  <c r="AA48" i="425" s="1"/>
  <c r="J26" i="422"/>
  <c r="J48" i="422" s="1"/>
  <c r="O47" i="112"/>
  <c r="AI44" i="421"/>
  <c r="AE44" i="421"/>
  <c r="AA44" i="421"/>
  <c r="AH44" i="421"/>
  <c r="AD44" i="421"/>
  <c r="AG44" i="421"/>
  <c r="AC44" i="421"/>
  <c r="AF44" i="421"/>
  <c r="AB44" i="421"/>
  <c r="O43" i="425"/>
  <c r="AC43" i="425"/>
  <c r="AF44" i="124"/>
  <c r="AB44" i="124"/>
  <c r="AI44" i="124"/>
  <c r="AE44" i="124"/>
  <c r="AA44" i="124"/>
  <c r="AH44" i="124"/>
  <c r="AD44" i="124"/>
  <c r="AC44" i="124"/>
  <c r="AG44" i="124"/>
  <c r="P43" i="425"/>
  <c r="W43" i="425"/>
  <c r="R43" i="425"/>
  <c r="AT44" i="124"/>
  <c r="AP44" i="124"/>
  <c r="AS44" i="124"/>
  <c r="AO44" i="124"/>
  <c r="AV44" i="124"/>
  <c r="AR44" i="124"/>
  <c r="AU44" i="124"/>
  <c r="AQ44" i="124"/>
  <c r="N43" i="425"/>
  <c r="G43" i="425"/>
  <c r="AF44" i="422"/>
  <c r="AB44" i="422"/>
  <c r="AI44" i="422"/>
  <c r="AE44" i="422"/>
  <c r="AA44" i="422"/>
  <c r="AH44" i="422"/>
  <c r="AD44" i="422"/>
  <c r="AG44" i="422"/>
  <c r="AC44" i="422"/>
  <c r="S43" i="425"/>
  <c r="M43" i="425"/>
  <c r="AT44" i="422"/>
  <c r="AP44" i="422"/>
  <c r="AS44" i="422"/>
  <c r="AO44" i="422"/>
  <c r="AV44" i="422"/>
  <c r="AR44" i="422"/>
  <c r="AU44" i="422"/>
  <c r="AQ44" i="422"/>
  <c r="AS44" i="421"/>
  <c r="AO44" i="421"/>
  <c r="AV44" i="421"/>
  <c r="AR44" i="421"/>
  <c r="AU44" i="421"/>
  <c r="AQ44" i="421"/>
  <c r="AT44" i="421"/>
  <c r="AP44" i="421"/>
  <c r="Y43" i="425"/>
  <c r="M47" i="124"/>
  <c r="R23" i="425"/>
  <c r="O23" i="425"/>
  <c r="O22" i="425" s="1"/>
  <c r="H23" i="425"/>
  <c r="H22" i="425" s="1"/>
  <c r="S23" i="425"/>
  <c r="P23" i="425"/>
  <c r="AE23" i="425"/>
  <c r="AE22" i="425" s="1"/>
  <c r="AW24" i="421"/>
  <c r="AW23" i="421" s="1"/>
  <c r="AO23" i="421"/>
  <c r="G27" i="422"/>
  <c r="G26" i="422" s="1"/>
  <c r="G48" i="422" s="1"/>
  <c r="F26" i="422"/>
  <c r="F48" i="422" s="1"/>
  <c r="G27" i="124"/>
  <c r="G26" i="124" s="1"/>
  <c r="G48" i="124" s="1"/>
  <c r="F26" i="124"/>
  <c r="F48" i="124" s="1"/>
  <c r="Z23" i="425"/>
  <c r="Z22" i="425" s="1"/>
  <c r="U23" i="425"/>
  <c r="U22" i="425" s="1"/>
  <c r="L23" i="425"/>
  <c r="G23" i="425"/>
  <c r="G22" i="425" s="1"/>
  <c r="G44" i="425" s="1"/>
  <c r="G48" i="425" s="1"/>
  <c r="AO23" i="423"/>
  <c r="AG23" i="425"/>
  <c r="AG22" i="425" s="1"/>
  <c r="AG44" i="425" s="1"/>
  <c r="AG48" i="425" s="1"/>
  <c r="AW24" i="423"/>
  <c r="AW23" i="423" s="1"/>
  <c r="AV24" i="422"/>
  <c r="AV23" i="422" s="1"/>
  <c r="AR24" i="422"/>
  <c r="AR23" i="422" s="1"/>
  <c r="AU24" i="422"/>
  <c r="AU23" i="422" s="1"/>
  <c r="AQ24" i="422"/>
  <c r="AQ23" i="422" s="1"/>
  <c r="AT24" i="422"/>
  <c r="AT23" i="422" s="1"/>
  <c r="AP24" i="422"/>
  <c r="AP23" i="422" s="1"/>
  <c r="AO24" i="422"/>
  <c r="AS24" i="422"/>
  <c r="AS23" i="422" s="1"/>
  <c r="K27" i="124"/>
  <c r="AA23" i="421"/>
  <c r="AJ24" i="421"/>
  <c r="AJ23" i="421" s="1"/>
  <c r="AA23" i="423"/>
  <c r="AJ24" i="423"/>
  <c r="AJ23" i="423" s="1"/>
  <c r="AH24" i="124"/>
  <c r="AH23" i="124" s="1"/>
  <c r="AD24" i="124"/>
  <c r="AD23" i="124" s="1"/>
  <c r="AE24" i="124"/>
  <c r="AE23" i="124" s="1"/>
  <c r="AI24" i="124"/>
  <c r="AI23" i="124" s="1"/>
  <c r="AC24" i="124"/>
  <c r="AC23" i="124" s="1"/>
  <c r="AF24" i="124"/>
  <c r="AF23" i="124" s="1"/>
  <c r="AA24" i="124"/>
  <c r="AG24" i="124"/>
  <c r="AG23" i="124" s="1"/>
  <c r="AB24" i="124"/>
  <c r="AB23" i="124" s="1"/>
  <c r="Y23" i="425"/>
  <c r="Y22" i="425" s="1"/>
  <c r="AB23" i="425"/>
  <c r="AB22" i="425" s="1"/>
  <c r="AB44" i="425" s="1"/>
  <c r="AB48" i="425" s="1"/>
  <c r="T23" i="425"/>
  <c r="T22" i="425" s="1"/>
  <c r="N23" i="425"/>
  <c r="AH24" i="422"/>
  <c r="AH23" i="422" s="1"/>
  <c r="AD24" i="422"/>
  <c r="AD23" i="422" s="1"/>
  <c r="AG24" i="422"/>
  <c r="AG23" i="422" s="1"/>
  <c r="AC24" i="422"/>
  <c r="AC23" i="422" s="1"/>
  <c r="AF24" i="422"/>
  <c r="AF23" i="422" s="1"/>
  <c r="AB24" i="422"/>
  <c r="AB23" i="422" s="1"/>
  <c r="AI24" i="422"/>
  <c r="AI23" i="422" s="1"/>
  <c r="AA24" i="422"/>
  <c r="AE24" i="422"/>
  <c r="AE23" i="422" s="1"/>
  <c r="AV24" i="124"/>
  <c r="AV23" i="124" s="1"/>
  <c r="AR24" i="124"/>
  <c r="AR23" i="124" s="1"/>
  <c r="AQ24" i="124"/>
  <c r="AQ23" i="124" s="1"/>
  <c r="AU24" i="124"/>
  <c r="AU23" i="124" s="1"/>
  <c r="AP24" i="124"/>
  <c r="AP23" i="124" s="1"/>
  <c r="AS24" i="124"/>
  <c r="AS23" i="124" s="1"/>
  <c r="AT24" i="124"/>
  <c r="AT23" i="124" s="1"/>
  <c r="AO24" i="124"/>
  <c r="J23" i="425"/>
  <c r="O21" i="111"/>
  <c r="O31" i="111"/>
  <c r="O17" i="111"/>
  <c r="O37" i="111"/>
  <c r="O14" i="111"/>
  <c r="Q36" i="425"/>
  <c r="Q3" i="425"/>
  <c r="O24" i="113"/>
  <c r="O33" i="111"/>
  <c r="O13" i="111"/>
  <c r="O47" i="111"/>
  <c r="O22" i="111"/>
  <c r="Q7" i="425"/>
  <c r="O12" i="111"/>
  <c r="O44" i="111"/>
  <c r="O28" i="111"/>
  <c r="O25" i="113"/>
  <c r="O20" i="111"/>
  <c r="O29" i="111"/>
  <c r="O15" i="111"/>
  <c r="O43" i="111"/>
  <c r="O42" i="111"/>
  <c r="O15" i="113"/>
  <c r="O19" i="111"/>
  <c r="O11" i="111"/>
  <c r="O16" i="111"/>
  <c r="O13" i="113"/>
  <c r="K3" i="425"/>
  <c r="K31" i="425"/>
  <c r="K7" i="425"/>
  <c r="K36" i="425"/>
  <c r="C42" i="425"/>
  <c r="D42" i="425" s="1"/>
  <c r="C41" i="425"/>
  <c r="D41" i="425" s="1"/>
  <c r="O17" i="113"/>
  <c r="O21" i="113"/>
  <c r="O19" i="113"/>
  <c r="O46" i="423"/>
  <c r="P46" i="423" s="1"/>
  <c r="M9" i="422"/>
  <c r="M35" i="124"/>
  <c r="K45" i="423"/>
  <c r="O36" i="124"/>
  <c r="P36" i="124" s="1"/>
  <c r="J48" i="421"/>
  <c r="J54" i="421" s="1"/>
  <c r="M39" i="124"/>
  <c r="K45" i="124"/>
  <c r="K26" i="421"/>
  <c r="J48" i="124"/>
  <c r="T38" i="124" s="1"/>
  <c r="M39" i="421"/>
  <c r="K40" i="422"/>
  <c r="K45" i="421"/>
  <c r="M46" i="421"/>
  <c r="K40" i="423"/>
  <c r="M42" i="423"/>
  <c r="K38" i="423"/>
  <c r="M39" i="423"/>
  <c r="O27" i="421"/>
  <c r="P27" i="421" s="1"/>
  <c r="O41" i="124"/>
  <c r="P41" i="124" s="1"/>
  <c r="M40" i="124"/>
  <c r="O11" i="421"/>
  <c r="P11" i="421" s="1"/>
  <c r="O6" i="124"/>
  <c r="P6" i="124" s="1"/>
  <c r="M5" i="124"/>
  <c r="O10" i="124"/>
  <c r="P10" i="124" s="1"/>
  <c r="O10" i="113"/>
  <c r="K5" i="423"/>
  <c r="O42" i="422"/>
  <c r="P42" i="422" s="1"/>
  <c r="M40" i="422"/>
  <c r="O27" i="423"/>
  <c r="P27" i="423" s="1"/>
  <c r="M26" i="423"/>
  <c r="M9" i="423"/>
  <c r="J48" i="423"/>
  <c r="M36" i="422"/>
  <c r="K35" i="422"/>
  <c r="K40" i="421"/>
  <c r="K9" i="124"/>
  <c r="O36" i="113"/>
  <c r="O6" i="111"/>
  <c r="O41" i="111"/>
  <c r="K9" i="423"/>
  <c r="O39" i="422"/>
  <c r="P39" i="422" s="1"/>
  <c r="M38" i="422"/>
  <c r="O7" i="423"/>
  <c r="P7" i="423" s="1"/>
  <c r="M36" i="421"/>
  <c r="K35" i="421"/>
  <c r="O8" i="421"/>
  <c r="P8" i="421" s="1"/>
  <c r="O6" i="113"/>
  <c r="O36" i="112"/>
  <c r="O6" i="112"/>
  <c r="Y44" i="425" l="1"/>
  <c r="Y48" i="425" s="1"/>
  <c r="AC7" i="425"/>
  <c r="AC38" i="425"/>
  <c r="AC36" i="425" s="1"/>
  <c r="AC35" i="425"/>
  <c r="AC34" i="425" s="1"/>
  <c r="AC31" i="425"/>
  <c r="AC5" i="425"/>
  <c r="AC3" i="425" s="1"/>
  <c r="W14" i="425"/>
  <c r="W31" i="425"/>
  <c r="W12" i="425"/>
  <c r="W7" i="425" s="1"/>
  <c r="W16" i="425"/>
  <c r="W26" i="425"/>
  <c r="W28" i="425"/>
  <c r="S13" i="425"/>
  <c r="S33" i="425"/>
  <c r="S31" i="425" s="1"/>
  <c r="S5" i="425"/>
  <c r="S4" i="425"/>
  <c r="S3" i="425" s="1"/>
  <c r="S17" i="425"/>
  <c r="S18" i="425"/>
  <c r="S36" i="425"/>
  <c r="S8" i="425"/>
  <c r="S22" i="425"/>
  <c r="S20" i="425"/>
  <c r="R21" i="425"/>
  <c r="R10" i="425"/>
  <c r="R37" i="425"/>
  <c r="R42" i="425"/>
  <c r="R41" i="425" s="1"/>
  <c r="R39" i="425"/>
  <c r="R20" i="425"/>
  <c r="R38" i="425"/>
  <c r="R35" i="425"/>
  <c r="R34" i="425" s="1"/>
  <c r="R22" i="425"/>
  <c r="R7" i="425"/>
  <c r="Q26" i="425"/>
  <c r="Q30" i="425"/>
  <c r="Q25" i="425"/>
  <c r="Q22" i="425" s="1"/>
  <c r="P17" i="425"/>
  <c r="P35" i="425"/>
  <c r="P34" i="425" s="1"/>
  <c r="P37" i="425"/>
  <c r="P36" i="425" s="1"/>
  <c r="P13" i="425"/>
  <c r="P7" i="425" s="1"/>
  <c r="P29" i="425"/>
  <c r="P30" i="425"/>
  <c r="P26" i="425"/>
  <c r="P22" i="425" s="1"/>
  <c r="P42" i="425"/>
  <c r="P41" i="425" s="1"/>
  <c r="O44" i="425"/>
  <c r="O48" i="425" s="1"/>
  <c r="N30" i="425"/>
  <c r="N3" i="425"/>
  <c r="N7" i="425"/>
  <c r="N37" i="425"/>
  <c r="N24" i="425"/>
  <c r="N22" i="425" s="1"/>
  <c r="N31" i="425"/>
  <c r="N38" i="425"/>
  <c r="N42" i="425"/>
  <c r="N41" i="425" s="1"/>
  <c r="L31" i="425"/>
  <c r="L17" i="425"/>
  <c r="L15" i="425"/>
  <c r="L4" i="425"/>
  <c r="L6" i="425"/>
  <c r="L13" i="425"/>
  <c r="L9" i="425"/>
  <c r="L7" i="425" s="1"/>
  <c r="L27" i="425"/>
  <c r="L22" i="425" s="1"/>
  <c r="L29" i="425"/>
  <c r="K43" i="425"/>
  <c r="K26" i="425"/>
  <c r="K22" i="425" s="1"/>
  <c r="J29" i="425"/>
  <c r="J31" i="425"/>
  <c r="J22" i="425"/>
  <c r="J17" i="425"/>
  <c r="J7" i="425" s="1"/>
  <c r="J36" i="425"/>
  <c r="I17" i="425"/>
  <c r="I26" i="425"/>
  <c r="I25" i="425"/>
  <c r="I24" i="425"/>
  <c r="I4" i="425"/>
  <c r="I3" i="425" s="1"/>
  <c r="I13" i="425"/>
  <c r="I16" i="425"/>
  <c r="I20" i="425"/>
  <c r="E12" i="425"/>
  <c r="D12" i="425" s="1"/>
  <c r="E11" i="425"/>
  <c r="E4" i="425"/>
  <c r="E3" i="425" s="1"/>
  <c r="E15" i="425"/>
  <c r="E35" i="425"/>
  <c r="E34" i="425" s="1"/>
  <c r="E18" i="425"/>
  <c r="E30" i="425"/>
  <c r="E22" i="425" s="1"/>
  <c r="D33" i="425"/>
  <c r="A8" i="54"/>
  <c r="O11" i="112"/>
  <c r="O39" i="113"/>
  <c r="O8" i="113"/>
  <c r="O8" i="111"/>
  <c r="O7" i="113"/>
  <c r="O39" i="112"/>
  <c r="M45" i="124"/>
  <c r="O42" i="421"/>
  <c r="P42" i="421" s="1"/>
  <c r="O11" i="124"/>
  <c r="P11" i="124" s="1"/>
  <c r="O41" i="113"/>
  <c r="M26" i="421"/>
  <c r="O8" i="112"/>
  <c r="O39" i="111"/>
  <c r="O46" i="111"/>
  <c r="O46" i="113"/>
  <c r="O41" i="112"/>
  <c r="O11" i="113"/>
  <c r="O7" i="111"/>
  <c r="K26" i="124"/>
  <c r="K48" i="124" s="1"/>
  <c r="M38" i="421"/>
  <c r="M38" i="124"/>
  <c r="D13" i="425"/>
  <c r="F8" i="425"/>
  <c r="C8" i="425"/>
  <c r="D8" i="425" s="1"/>
  <c r="F29" i="425"/>
  <c r="D29" i="425" s="1"/>
  <c r="C20" i="425"/>
  <c r="F20" i="425"/>
  <c r="F17" i="425"/>
  <c r="F15" i="425"/>
  <c r="F19" i="425"/>
  <c r="C19" i="425"/>
  <c r="F35" i="425"/>
  <c r="F34" i="425" s="1"/>
  <c r="F21" i="425"/>
  <c r="F27" i="425"/>
  <c r="C27" i="425"/>
  <c r="F30" i="425"/>
  <c r="C30" i="425"/>
  <c r="F10" i="425"/>
  <c r="C10" i="425"/>
  <c r="F40" i="425"/>
  <c r="F14" i="425"/>
  <c r="F18" i="425"/>
  <c r="F4" i="425"/>
  <c r="C4" i="425"/>
  <c r="F11" i="425"/>
  <c r="C11" i="425"/>
  <c r="F25" i="425"/>
  <c r="D25" i="425" s="1"/>
  <c r="F9" i="425"/>
  <c r="F26" i="425"/>
  <c r="C26" i="425"/>
  <c r="C21" i="425"/>
  <c r="D21" i="425" s="1"/>
  <c r="F37" i="425"/>
  <c r="F24" i="425"/>
  <c r="F16" i="425"/>
  <c r="F38" i="425"/>
  <c r="F5" i="425"/>
  <c r="C5" i="425"/>
  <c r="D5" i="425" s="1"/>
  <c r="C38" i="425"/>
  <c r="M14" i="425"/>
  <c r="C14" i="425"/>
  <c r="M15" i="425"/>
  <c r="C15" i="425"/>
  <c r="M24" i="425"/>
  <c r="C24" i="425"/>
  <c r="M9" i="425"/>
  <c r="M6" i="425"/>
  <c r="M3" i="425" s="1"/>
  <c r="M16" i="425"/>
  <c r="C16" i="425"/>
  <c r="M32" i="425"/>
  <c r="M31" i="425" s="1"/>
  <c r="M40" i="425"/>
  <c r="C40" i="425"/>
  <c r="M18" i="425"/>
  <c r="C18" i="425"/>
  <c r="M37" i="425"/>
  <c r="M17" i="425"/>
  <c r="C17" i="425"/>
  <c r="M39" i="425"/>
  <c r="C39" i="425"/>
  <c r="O27" i="111"/>
  <c r="M27" i="124"/>
  <c r="H43" i="425"/>
  <c r="H44" i="425" s="1"/>
  <c r="H48" i="425" s="1"/>
  <c r="AW44" i="421"/>
  <c r="AE43" i="425"/>
  <c r="AE44" i="425" s="1"/>
  <c r="AE48" i="425" s="1"/>
  <c r="Z43" i="425"/>
  <c r="Z44" i="425" s="1"/>
  <c r="Z48" i="425" s="1"/>
  <c r="AJ44" i="422"/>
  <c r="T43" i="425"/>
  <c r="T44" i="425" s="1"/>
  <c r="T48" i="425" s="1"/>
  <c r="J43" i="425"/>
  <c r="L43" i="425"/>
  <c r="U43" i="425"/>
  <c r="U44" i="425" s="1"/>
  <c r="U48" i="425" s="1"/>
  <c r="O47" i="124"/>
  <c r="P47" i="124" s="1"/>
  <c r="AF43" i="425"/>
  <c r="AW44" i="422"/>
  <c r="AJ44" i="124"/>
  <c r="F43" i="425"/>
  <c r="C43" i="425"/>
  <c r="X43" i="425"/>
  <c r="AW44" i="124"/>
  <c r="AD43" i="425"/>
  <c r="V43" i="425"/>
  <c r="AJ44" i="421"/>
  <c r="X23" i="425"/>
  <c r="X22" i="425" s="1"/>
  <c r="W23" i="425"/>
  <c r="W22" i="425" s="1"/>
  <c r="F54" i="124"/>
  <c r="T13" i="124"/>
  <c r="F23" i="425"/>
  <c r="M23" i="425"/>
  <c r="M22" i="425" s="1"/>
  <c r="AD23" i="425"/>
  <c r="AD22" i="425" s="1"/>
  <c r="AD44" i="425" s="1"/>
  <c r="AD48" i="425" s="1"/>
  <c r="AW24" i="124"/>
  <c r="AW23" i="124" s="1"/>
  <c r="AO23" i="124"/>
  <c r="AO23" i="422"/>
  <c r="AW24" i="422"/>
  <c r="AW23" i="422" s="1"/>
  <c r="AF23" i="425"/>
  <c r="AF22" i="425" s="1"/>
  <c r="AF44" i="425" s="1"/>
  <c r="AF48" i="425" s="1"/>
  <c r="M27" i="422"/>
  <c r="V23" i="425"/>
  <c r="V22" i="425" s="1"/>
  <c r="AA23" i="422"/>
  <c r="AJ24" i="422"/>
  <c r="AJ23" i="422" s="1"/>
  <c r="AJ24" i="124"/>
  <c r="AJ23" i="124" s="1"/>
  <c r="AA23" i="124"/>
  <c r="AC23" i="425"/>
  <c r="AC22" i="425" s="1"/>
  <c r="F53" i="422"/>
  <c r="T13" i="422"/>
  <c r="F54" i="422"/>
  <c r="Q44" i="425"/>
  <c r="Q48" i="425" s="1"/>
  <c r="K44" i="425"/>
  <c r="K48" i="425" s="1"/>
  <c r="O39" i="124"/>
  <c r="P39" i="124" s="1"/>
  <c r="K48" i="422"/>
  <c r="J54" i="124"/>
  <c r="T38" i="421"/>
  <c r="O39" i="421"/>
  <c r="P39" i="421" s="1"/>
  <c r="K48" i="421"/>
  <c r="M45" i="421"/>
  <c r="O46" i="421"/>
  <c r="P46" i="421" s="1"/>
  <c r="J53" i="422"/>
  <c r="T38" i="422"/>
  <c r="O27" i="113"/>
  <c r="O27" i="112"/>
  <c r="M35" i="421"/>
  <c r="O36" i="421"/>
  <c r="P36" i="421" s="1"/>
  <c r="J53" i="423"/>
  <c r="T38" i="423"/>
  <c r="K48" i="423"/>
  <c r="O36" i="422"/>
  <c r="P36" i="422" s="1"/>
  <c r="M35" i="422"/>
  <c r="O39" i="423"/>
  <c r="P39" i="423" s="1"/>
  <c r="M38" i="423"/>
  <c r="O42" i="423"/>
  <c r="P42" i="423" s="1"/>
  <c r="M40" i="423"/>
  <c r="O36" i="111"/>
  <c r="AC44" i="425" l="1"/>
  <c r="AC48" i="425" s="1"/>
  <c r="W44" i="425"/>
  <c r="W48" i="425" s="1"/>
  <c r="V44" i="425"/>
  <c r="V48" i="425" s="1"/>
  <c r="S7" i="425"/>
  <c r="S44" i="425" s="1"/>
  <c r="S48" i="425" s="1"/>
  <c r="R36" i="425"/>
  <c r="R44" i="425" s="1"/>
  <c r="R48" i="425" s="1"/>
  <c r="P44" i="425"/>
  <c r="P48" i="425" s="1"/>
  <c r="N36" i="425"/>
  <c r="N44" i="425" s="1"/>
  <c r="N48" i="425" s="1"/>
  <c r="L3" i="425"/>
  <c r="L44" i="425" s="1"/>
  <c r="L48" i="425" s="1"/>
  <c r="J44" i="425"/>
  <c r="J48" i="425" s="1"/>
  <c r="I22" i="425"/>
  <c r="I7" i="425"/>
  <c r="E7" i="425"/>
  <c r="E44" i="425" s="1"/>
  <c r="E48" i="425" s="1"/>
  <c r="A9" i="54"/>
  <c r="O27" i="124"/>
  <c r="P27" i="124" s="1"/>
  <c r="D39" i="425"/>
  <c r="D30" i="425"/>
  <c r="D20" i="425"/>
  <c r="D19" i="425"/>
  <c r="F22" i="425"/>
  <c r="D38" i="425"/>
  <c r="F36" i="425"/>
  <c r="F7" i="425"/>
  <c r="F3" i="425"/>
  <c r="D27" i="425"/>
  <c r="D26" i="425"/>
  <c r="D11" i="425"/>
  <c r="D4" i="425"/>
  <c r="D10" i="425"/>
  <c r="C34" i="425"/>
  <c r="D34" i="425" s="1"/>
  <c r="C35" i="425"/>
  <c r="D35" i="425" s="1"/>
  <c r="D17" i="425"/>
  <c r="D40" i="425"/>
  <c r="D15" i="425"/>
  <c r="M7" i="425"/>
  <c r="D14" i="425"/>
  <c r="D24" i="425"/>
  <c r="M36" i="425"/>
  <c r="C9" i="425"/>
  <c r="D9" i="425" s="1"/>
  <c r="C7" i="425"/>
  <c r="C37" i="425"/>
  <c r="D37" i="425" s="1"/>
  <c r="C36" i="425"/>
  <c r="D18" i="425"/>
  <c r="D16" i="425"/>
  <c r="C31" i="425"/>
  <c r="D31" i="425" s="1"/>
  <c r="C32" i="425"/>
  <c r="D32" i="425" s="1"/>
  <c r="C6" i="425"/>
  <c r="D6" i="425" s="1"/>
  <c r="C3" i="425"/>
  <c r="D3" i="425" s="1"/>
  <c r="M26" i="124"/>
  <c r="BL38" i="124" s="1"/>
  <c r="D43" i="425"/>
  <c r="X44" i="425"/>
  <c r="X48" i="425" s="1"/>
  <c r="O27" i="422"/>
  <c r="P27" i="422" s="1"/>
  <c r="M26" i="422"/>
  <c r="BH43" i="422" s="1"/>
  <c r="BH42" i="422" s="1"/>
  <c r="C23" i="425"/>
  <c r="D23" i="425" s="1"/>
  <c r="BG30" i="421"/>
  <c r="BG3" i="421"/>
  <c r="BF13" i="421"/>
  <c r="BK10" i="421"/>
  <c r="BI39" i="421"/>
  <c r="BB17" i="421"/>
  <c r="BE8" i="421"/>
  <c r="BF22" i="421"/>
  <c r="M48" i="421"/>
  <c r="W15" i="421" s="1"/>
  <c r="BH5" i="421"/>
  <c r="BJ28" i="421"/>
  <c r="BE16" i="421"/>
  <c r="BL18" i="421"/>
  <c r="BE5" i="421"/>
  <c r="BL11" i="421"/>
  <c r="BH36" i="421"/>
  <c r="BH35" i="421" s="1"/>
  <c r="BG21" i="421"/>
  <c r="BE25" i="421"/>
  <c r="BE11" i="421"/>
  <c r="BE16" i="423"/>
  <c r="BH44" i="423"/>
  <c r="BK12" i="423"/>
  <c r="BK7" i="421"/>
  <c r="BB13" i="421"/>
  <c r="BH18" i="421"/>
  <c r="BM24" i="421"/>
  <c r="BC30" i="421"/>
  <c r="BD39" i="421"/>
  <c r="BJ4" i="421"/>
  <c r="BD12" i="421"/>
  <c r="BG17" i="421"/>
  <c r="BF3" i="421"/>
  <c r="BH9" i="421"/>
  <c r="BJ14" i="421"/>
  <c r="BD20" i="421"/>
  <c r="BF26" i="421"/>
  <c r="BM31" i="421"/>
  <c r="BE41" i="421"/>
  <c r="BD7" i="421"/>
  <c r="BH12" i="421"/>
  <c r="BG39" i="423"/>
  <c r="BF38" i="423"/>
  <c r="BG12" i="423"/>
  <c r="BB3" i="421"/>
  <c r="BD9" i="421"/>
  <c r="BF14" i="421"/>
  <c r="BJ19" i="421"/>
  <c r="BB26" i="421"/>
  <c r="BI31" i="421"/>
  <c r="BM40" i="421"/>
  <c r="BB8" i="421"/>
  <c r="BG13" i="421"/>
  <c r="BM18" i="421"/>
  <c r="BM4" i="421"/>
  <c r="BJ10" i="421"/>
  <c r="BD16" i="421"/>
  <c r="BF21" i="421"/>
  <c r="BJ27" i="421"/>
  <c r="BD34" i="421"/>
  <c r="BF44" i="421"/>
  <c r="BF8" i="421"/>
  <c r="BE5" i="423"/>
  <c r="BC44" i="423"/>
  <c r="BE18" i="423"/>
  <c r="BD38" i="423"/>
  <c r="BJ44" i="423"/>
  <c r="BI4" i="421"/>
  <c r="BF10" i="421"/>
  <c r="BJ15" i="421"/>
  <c r="BB21" i="421"/>
  <c r="BF27" i="421"/>
  <c r="BL33" i="421"/>
  <c r="BI43" i="421"/>
  <c r="BI42" i="421" s="1"/>
  <c r="BI9" i="421"/>
  <c r="BK14" i="421"/>
  <c r="BE20" i="421"/>
  <c r="BL5" i="421"/>
  <c r="BC12" i="421"/>
  <c r="BF17" i="421"/>
  <c r="BJ22" i="421"/>
  <c r="BB29" i="421"/>
  <c r="BM36" i="421"/>
  <c r="BM35" i="421" s="1"/>
  <c r="BK3" i="421"/>
  <c r="BM9" i="421"/>
  <c r="BK15" i="423"/>
  <c r="BD31" i="423"/>
  <c r="BJ21" i="421"/>
  <c r="BL39" i="423"/>
  <c r="BF4" i="423"/>
  <c r="BH16" i="421"/>
  <c r="BF39" i="423"/>
  <c r="BM4" i="423"/>
  <c r="BI5" i="423"/>
  <c r="BE4" i="423"/>
  <c r="BJ4" i="423"/>
  <c r="BK3" i="423"/>
  <c r="BJ3" i="423"/>
  <c r="BB4" i="423"/>
  <c r="BC3" i="423"/>
  <c r="BD5" i="423"/>
  <c r="BB3" i="423"/>
  <c r="BG3" i="423"/>
  <c r="BB14" i="423"/>
  <c r="M48" i="423"/>
  <c r="BB10" i="423"/>
  <c r="BK7" i="423"/>
  <c r="BM5" i="423"/>
  <c r="BI4" i="423"/>
  <c r="BB43" i="423"/>
  <c r="BB42" i="423" s="1"/>
  <c r="BC43" i="423"/>
  <c r="BC42" i="423" s="1"/>
  <c r="BE17" i="423"/>
  <c r="BH39" i="423"/>
  <c r="BF40" i="423"/>
  <c r="BD33" i="423"/>
  <c r="BB39" i="423"/>
  <c r="BJ30" i="423"/>
  <c r="BK38" i="423"/>
  <c r="BD29" i="423"/>
  <c r="BK22" i="423"/>
  <c r="BG17" i="423"/>
  <c r="BE12" i="423"/>
  <c r="BJ5" i="423"/>
  <c r="BE30" i="423"/>
  <c r="BM24" i="423"/>
  <c r="BF18" i="423"/>
  <c r="BC13" i="423"/>
  <c r="BL7" i="423"/>
  <c r="BJ27" i="423"/>
  <c r="BI21" i="423"/>
  <c r="BM29" i="423"/>
  <c r="BG24" i="423"/>
  <c r="BD18" i="423"/>
  <c r="BJ12" i="423"/>
  <c r="BF7" i="423"/>
  <c r="BL11" i="423"/>
  <c r="BB44" i="423"/>
  <c r="BK36" i="423"/>
  <c r="BK35" i="423" s="1"/>
  <c r="BM38" i="423"/>
  <c r="BJ43" i="423"/>
  <c r="BJ42" i="423" s="1"/>
  <c r="BI36" i="423"/>
  <c r="BI35" i="423" s="1"/>
  <c r="BI43" i="423"/>
  <c r="BI42" i="423" s="1"/>
  <c r="BG36" i="423"/>
  <c r="BG35" i="423" s="1"/>
  <c r="BH27" i="423"/>
  <c r="BC21" i="423"/>
  <c r="BM15" i="423"/>
  <c r="BH10" i="423"/>
  <c r="BC4" i="423"/>
  <c r="BI28" i="423"/>
  <c r="BB22" i="423"/>
  <c r="BJ16" i="423"/>
  <c r="BI11" i="423"/>
  <c r="BJ31" i="423"/>
  <c r="BD26" i="423"/>
  <c r="BM19" i="423"/>
  <c r="BC28" i="423"/>
  <c r="BL21" i="423"/>
  <c r="BH16" i="423"/>
  <c r="BC11" i="423"/>
  <c r="BL4" i="423"/>
  <c r="BL43" i="423"/>
  <c r="BL42" i="423" s="1"/>
  <c r="BM44" i="423"/>
  <c r="BI38" i="423"/>
  <c r="BF43" i="423"/>
  <c r="BF42" i="423" s="1"/>
  <c r="BE36" i="423"/>
  <c r="BE35" i="423" s="1"/>
  <c r="BE43" i="423"/>
  <c r="BE42" i="423" s="1"/>
  <c r="BH34" i="423"/>
  <c r="BD27" i="423"/>
  <c r="BK20" i="423"/>
  <c r="BI15" i="423"/>
  <c r="BD10" i="423"/>
  <c r="BL3" i="423"/>
  <c r="BE28" i="423"/>
  <c r="BJ21" i="423"/>
  <c r="BF16" i="423"/>
  <c r="BE11" i="423"/>
  <c r="BE31" i="423"/>
  <c r="BM25" i="423"/>
  <c r="BI19" i="423"/>
  <c r="BM27" i="423"/>
  <c r="BH21" i="423"/>
  <c r="BD16" i="423"/>
  <c r="BM10" i="423"/>
  <c r="BH4" i="423"/>
  <c r="BJ41" i="423"/>
  <c r="BM33" i="423"/>
  <c r="BJ26" i="423"/>
  <c r="BG20" i="423"/>
  <c r="BE15" i="423"/>
  <c r="BJ9" i="423"/>
  <c r="BH3" i="423"/>
  <c r="BK27" i="423"/>
  <c r="BF21" i="423"/>
  <c r="BB16" i="423"/>
  <c r="BK10" i="423"/>
  <c r="BM30" i="423"/>
  <c r="BI25" i="423"/>
  <c r="BE19" i="423"/>
  <c r="BI27" i="423"/>
  <c r="BD21" i="423"/>
  <c r="BJ15" i="423"/>
  <c r="BI10" i="423"/>
  <c r="BD4" i="423"/>
  <c r="BM16" i="423"/>
  <c r="BH9" i="423"/>
  <c r="BH11" i="423"/>
  <c r="BF10" i="423"/>
  <c r="BH43" i="423"/>
  <c r="BH42" i="423" s="1"/>
  <c r="BM34" i="423"/>
  <c r="BL9" i="423"/>
  <c r="BJ34" i="423"/>
  <c r="BF44" i="423"/>
  <c r="BB38" i="423"/>
  <c r="BC39" i="423"/>
  <c r="BD44" i="423"/>
  <c r="BM36" i="423"/>
  <c r="BM35" i="423" s="1"/>
  <c r="BM43" i="423"/>
  <c r="BM42" i="423" s="1"/>
  <c r="BH36" i="423"/>
  <c r="BH35" i="423" s="1"/>
  <c r="BL27" i="423"/>
  <c r="BG21" i="423"/>
  <c r="BC16" i="423"/>
  <c r="BL10" i="423"/>
  <c r="BG4" i="423"/>
  <c r="BM28" i="423"/>
  <c r="BF22" i="423"/>
  <c r="BB17" i="423"/>
  <c r="BM11" i="423"/>
  <c r="BI33" i="423"/>
  <c r="BH26" i="423"/>
  <c r="BE20" i="423"/>
  <c r="BG28" i="423"/>
  <c r="BD22" i="423"/>
  <c r="BL16" i="423"/>
  <c r="BG11" i="423"/>
  <c r="BM3" i="423"/>
  <c r="BG15" i="423"/>
  <c r="BM41" i="423"/>
  <c r="BK43" i="423"/>
  <c r="BK42" i="423" s="1"/>
  <c r="BF36" i="423"/>
  <c r="BF35" i="423" s="1"/>
  <c r="BG41" i="423"/>
  <c r="BE34" i="423"/>
  <c r="BB41" i="423"/>
  <c r="BG31" i="423"/>
  <c r="BB26" i="423"/>
  <c r="BK19" i="423"/>
  <c r="BH14" i="423"/>
  <c r="BB9" i="423"/>
  <c r="BD36" i="423"/>
  <c r="BD35" i="423" s="1"/>
  <c r="BC27" i="423"/>
  <c r="BJ20" i="423"/>
  <c r="BH15" i="423"/>
  <c r="BC10" i="423"/>
  <c r="BD30" i="423"/>
  <c r="BL24" i="423"/>
  <c r="BC34" i="423"/>
  <c r="BK26" i="423"/>
  <c r="BH20" i="423"/>
  <c r="BB15" i="423"/>
  <c r="BK9" i="423"/>
  <c r="BI3" i="423"/>
  <c r="BI41" i="423"/>
  <c r="BG43" i="423"/>
  <c r="BG42" i="423" s="1"/>
  <c r="BB36" i="423"/>
  <c r="BB35" i="423" s="1"/>
  <c r="BC41" i="423"/>
  <c r="BK33" i="423"/>
  <c r="BL40" i="423"/>
  <c r="BB31" i="423"/>
  <c r="BK25" i="423"/>
  <c r="BG19" i="423"/>
  <c r="BD14" i="423"/>
  <c r="BK8" i="423"/>
  <c r="BG34" i="423"/>
  <c r="BM26" i="423"/>
  <c r="BF20" i="423"/>
  <c r="BD15" i="423"/>
  <c r="BM9" i="423"/>
  <c r="BJ29" i="423"/>
  <c r="BH24" i="423"/>
  <c r="BF33" i="423"/>
  <c r="BG26" i="423"/>
  <c r="BD20" i="423"/>
  <c r="BM14" i="423"/>
  <c r="BG9" i="423"/>
  <c r="BE3" i="423"/>
  <c r="BH40" i="423"/>
  <c r="BK30" i="423"/>
  <c r="BG25" i="423"/>
  <c r="BC19" i="423"/>
  <c r="BL13" i="423"/>
  <c r="BG8" i="423"/>
  <c r="BJ33" i="423"/>
  <c r="BJ32" i="423" s="1"/>
  <c r="BI26" i="423"/>
  <c r="BB20" i="423"/>
  <c r="BK14" i="423"/>
  <c r="BI9" i="423"/>
  <c r="BF29" i="423"/>
  <c r="BD24" i="423"/>
  <c r="BI31" i="423"/>
  <c r="BC26" i="423"/>
  <c r="BL19" i="423"/>
  <c r="BI14" i="423"/>
  <c r="BC9" i="423"/>
  <c r="BG7" i="423"/>
  <c r="BC5" i="423"/>
  <c r="BL5" i="423"/>
  <c r="BC12" i="423"/>
  <c r="BF3" i="423"/>
  <c r="BI44" i="423"/>
  <c r="BD7" i="423"/>
  <c r="BM40" i="423"/>
  <c r="BI8" i="423"/>
  <c r="BD43" i="423"/>
  <c r="BD42" i="423" s="1"/>
  <c r="BE44" i="423"/>
  <c r="BJ36" i="423"/>
  <c r="BJ35" i="423" s="1"/>
  <c r="BK41" i="423"/>
  <c r="BI34" i="423"/>
  <c r="BF41" i="423"/>
  <c r="BE33" i="423"/>
  <c r="BF26" i="423"/>
  <c r="BC20" i="423"/>
  <c r="BL14" i="423"/>
  <c r="BF9" i="423"/>
  <c r="BD3" i="423"/>
  <c r="BG27" i="423"/>
  <c r="BB21" i="423"/>
  <c r="BL15" i="423"/>
  <c r="BG10" i="423"/>
  <c r="BH30" i="423"/>
  <c r="BE25" i="423"/>
  <c r="BK34" i="423"/>
  <c r="BE27" i="423"/>
  <c r="BL20" i="423"/>
  <c r="BF15" i="423"/>
  <c r="BE10" i="423"/>
  <c r="BJ13" i="423"/>
  <c r="BH5" i="423"/>
  <c r="BG40" i="423"/>
  <c r="BH41" i="423"/>
  <c r="BB34" i="423"/>
  <c r="BE40" i="423"/>
  <c r="BL31" i="423"/>
  <c r="BM39" i="423"/>
  <c r="BB30" i="423"/>
  <c r="BJ24" i="423"/>
  <c r="BG18" i="423"/>
  <c r="BD13" i="423"/>
  <c r="BM7" i="423"/>
  <c r="BK31" i="423"/>
  <c r="BJ25" i="423"/>
  <c r="BF19" i="423"/>
  <c r="BC14" i="423"/>
  <c r="BJ8" i="423"/>
  <c r="BL28" i="423"/>
  <c r="BI22" i="423"/>
  <c r="BL30" i="423"/>
  <c r="BH25" i="423"/>
  <c r="BD19" i="423"/>
  <c r="BM13" i="423"/>
  <c r="BH8" i="423"/>
  <c r="BD9" i="423"/>
  <c r="BC40" i="423"/>
  <c r="BD41" i="423"/>
  <c r="BL33" i="423"/>
  <c r="BJ39" i="423"/>
  <c r="BH31" i="423"/>
  <c r="BI39" i="423"/>
  <c r="BL29" i="423"/>
  <c r="BF24" i="423"/>
  <c r="BC18" i="423"/>
  <c r="BM12" i="423"/>
  <c r="BI7" i="423"/>
  <c r="BF31" i="423"/>
  <c r="BF25" i="423"/>
  <c r="BB19" i="423"/>
  <c r="BK13" i="423"/>
  <c r="BF8" i="423"/>
  <c r="BH28" i="423"/>
  <c r="BE22" i="423"/>
  <c r="BG30" i="423"/>
  <c r="BD25" i="423"/>
  <c r="BL18" i="423"/>
  <c r="BI13" i="423"/>
  <c r="BD8" i="423"/>
  <c r="BJ10" i="423"/>
  <c r="BE39" i="423"/>
  <c r="BH29" i="423"/>
  <c r="BB24" i="423"/>
  <c r="BK17" i="423"/>
  <c r="BI12" i="423"/>
  <c r="BE7" i="423"/>
  <c r="BI30" i="423"/>
  <c r="BB25" i="423"/>
  <c r="BJ18" i="423"/>
  <c r="BG13" i="423"/>
  <c r="BB8" i="423"/>
  <c r="BD28" i="423"/>
  <c r="BM21" i="423"/>
  <c r="BC30" i="423"/>
  <c r="BK24" i="423"/>
  <c r="BH18" i="423"/>
  <c r="BE13" i="423"/>
  <c r="BJ7" i="423"/>
  <c r="BD11" i="423"/>
  <c r="BM8" i="423"/>
  <c r="BC15" i="423"/>
  <c r="BH7" i="423"/>
  <c r="BC7" i="423"/>
  <c r="BE38" i="423"/>
  <c r="BE41" i="423"/>
  <c r="BG33" i="423"/>
  <c r="BF13" i="423"/>
  <c r="BK40" i="423"/>
  <c r="BL41" i="423"/>
  <c r="BF34" i="423"/>
  <c r="BI40" i="423"/>
  <c r="BC33" i="423"/>
  <c r="BD40" i="423"/>
  <c r="BF30" i="423"/>
  <c r="BC25" i="423"/>
  <c r="BK18" i="423"/>
  <c r="BH13" i="423"/>
  <c r="BC8" i="423"/>
  <c r="BB33" i="423"/>
  <c r="BB32" i="423" s="1"/>
  <c r="BE26" i="423"/>
  <c r="BJ19" i="423"/>
  <c r="BG14" i="423"/>
  <c r="BE9" i="423"/>
  <c r="BB29" i="423"/>
  <c r="BM22" i="423"/>
  <c r="BC31" i="423"/>
  <c r="BL25" i="423"/>
  <c r="BH19" i="423"/>
  <c r="BE14" i="423"/>
  <c r="BL8" i="423"/>
  <c r="BE8" i="423"/>
  <c r="BF14" i="423"/>
  <c r="BD39" i="423"/>
  <c r="BB40" i="423"/>
  <c r="BM31" i="423"/>
  <c r="BL38" i="423"/>
  <c r="BK44" i="423"/>
  <c r="BG38" i="423"/>
  <c r="BJ28" i="423"/>
  <c r="BG22" i="423"/>
  <c r="BC17" i="423"/>
  <c r="BJ11" i="423"/>
  <c r="BF5" i="423"/>
  <c r="BK29" i="423"/>
  <c r="BI24" i="423"/>
  <c r="BB18" i="423"/>
  <c r="BL12" i="423"/>
  <c r="BC36" i="423"/>
  <c r="BC35" i="423" s="1"/>
  <c r="BF27" i="423"/>
  <c r="BE21" i="423"/>
  <c r="BI29" i="423"/>
  <c r="BC24" i="423"/>
  <c r="BL17" i="423"/>
  <c r="BF12" i="423"/>
  <c r="BB7" i="423"/>
  <c r="BJ14" i="423"/>
  <c r="BJ38" i="423"/>
  <c r="BK39" i="423"/>
  <c r="BL44" i="423"/>
  <c r="BH38" i="423"/>
  <c r="BG44" i="423"/>
  <c r="BC38" i="423"/>
  <c r="BF28" i="423"/>
  <c r="BC22" i="423"/>
  <c r="BK16" i="423"/>
  <c r="BF11" i="423"/>
  <c r="BB5" i="423"/>
  <c r="BG29" i="423"/>
  <c r="BE24" i="423"/>
  <c r="BJ17" i="423"/>
  <c r="BH12" i="423"/>
  <c r="BL34" i="423"/>
  <c r="BB27" i="423"/>
  <c r="BM20" i="423"/>
  <c r="BE29" i="423"/>
  <c r="BL22" i="423"/>
  <c r="BH17" i="423"/>
  <c r="BB12" i="423"/>
  <c r="BK5" i="423"/>
  <c r="BI16" i="423"/>
  <c r="BL36" i="423"/>
  <c r="BL35" i="423" s="1"/>
  <c r="BB28" i="423"/>
  <c r="BK21" i="423"/>
  <c r="BG16" i="423"/>
  <c r="BB11" i="423"/>
  <c r="BK4" i="423"/>
  <c r="BC29" i="423"/>
  <c r="BJ22" i="423"/>
  <c r="BF17" i="423"/>
  <c r="BD12" i="423"/>
  <c r="BD34" i="423"/>
  <c r="BL26" i="423"/>
  <c r="BI20" i="423"/>
  <c r="BK28" i="423"/>
  <c r="BH22" i="423"/>
  <c r="BD17" i="423"/>
  <c r="BK11" i="423"/>
  <c r="BG5" i="423"/>
  <c r="BI17" i="423"/>
  <c r="BI18" i="423"/>
  <c r="BM17" i="423"/>
  <c r="BM18" i="423"/>
  <c r="BH33" i="423"/>
  <c r="BH32" i="423" s="1"/>
  <c r="BB13" i="423"/>
  <c r="BJ40" i="423"/>
  <c r="BL18" i="422"/>
  <c r="BC7" i="421"/>
  <c r="BG12" i="421"/>
  <c r="BJ17" i="421"/>
  <c r="BE24" i="421"/>
  <c r="BF29" i="421"/>
  <c r="BF38" i="421"/>
  <c r="BB4" i="421"/>
  <c r="BC10" i="421"/>
  <c r="BG15" i="421"/>
  <c r="BM20" i="421"/>
  <c r="BC27" i="421"/>
  <c r="BI33" i="421"/>
  <c r="BJ43" i="421"/>
  <c r="BJ42" i="421" s="1"/>
  <c r="BG8" i="421"/>
  <c r="BL13" i="421"/>
  <c r="BD19" i="421"/>
  <c r="BG25" i="421"/>
  <c r="BM30" i="421"/>
  <c r="BK40" i="421"/>
  <c r="BD8" i="421"/>
  <c r="BI13" i="421"/>
  <c r="BK18" i="421"/>
  <c r="BD25" i="421"/>
  <c r="BF30" i="421"/>
  <c r="BH39" i="421"/>
  <c r="BJ36" i="421"/>
  <c r="BJ35" i="421" s="1"/>
  <c r="BE44" i="421"/>
  <c r="BE4" i="421"/>
  <c r="BB10" i="421"/>
  <c r="BF15" i="421"/>
  <c r="BL20" i="421"/>
  <c r="BB27" i="421"/>
  <c r="BH33" i="421"/>
  <c r="BD43" i="421"/>
  <c r="BD42" i="421" s="1"/>
  <c r="BL7" i="421"/>
  <c r="BC13" i="421"/>
  <c r="BI18" i="421"/>
  <c r="BJ24" i="421"/>
  <c r="BD30" i="421"/>
  <c r="BE39" i="421"/>
  <c r="BB5" i="421"/>
  <c r="BF11" i="421"/>
  <c r="BJ16" i="421"/>
  <c r="BD22" i="421"/>
  <c r="BH28" i="421"/>
  <c r="BE36" i="421"/>
  <c r="BE35" i="421" s="1"/>
  <c r="BL4" i="421"/>
  <c r="BC11" i="421"/>
  <c r="BG16" i="421"/>
  <c r="BM21" i="421"/>
  <c r="BE28" i="421"/>
  <c r="BH34" i="421"/>
  <c r="BD44" i="421"/>
  <c r="BJ40" i="421"/>
  <c r="BG26" i="421"/>
  <c r="BJ31" i="421"/>
  <c r="BK41" i="421"/>
  <c r="BM7" i="421"/>
  <c r="BD13" i="421"/>
  <c r="BF18" i="421"/>
  <c r="BK24" i="421"/>
  <c r="BE30" i="421"/>
  <c r="BL39" i="421"/>
  <c r="BF7" i="421"/>
  <c r="BJ12" i="421"/>
  <c r="BC18" i="421"/>
  <c r="BH24" i="421"/>
  <c r="BM29" i="421"/>
  <c r="BJ38" i="421"/>
  <c r="BB36" i="421"/>
  <c r="BB35" i="421" s="1"/>
  <c r="BG43" i="421"/>
  <c r="BG42" i="421" s="1"/>
  <c r="BM3" i="421"/>
  <c r="BD3" i="421"/>
  <c r="BI8" i="421"/>
  <c r="BJ13" i="421"/>
  <c r="BB19" i="421"/>
  <c r="BI25" i="421"/>
  <c r="BK30" i="421"/>
  <c r="BC40" i="421"/>
  <c r="BI5" i="421"/>
  <c r="BI11" i="421"/>
  <c r="BM16" i="421"/>
  <c r="BC22" i="421"/>
  <c r="BG28" i="421"/>
  <c r="BD36" i="421"/>
  <c r="BD35" i="421" s="1"/>
  <c r="BH3" i="421"/>
  <c r="BJ9" i="421"/>
  <c r="BD15" i="421"/>
  <c r="BF20" i="421"/>
  <c r="BL26" i="421"/>
  <c r="BB33" i="421"/>
  <c r="BF43" i="421"/>
  <c r="BF42" i="421" s="1"/>
  <c r="BG9" i="421"/>
  <c r="BM14" i="421"/>
  <c r="BC20" i="421"/>
  <c r="BI26" i="421"/>
  <c r="BL31" i="421"/>
  <c r="BC41" i="421"/>
  <c r="BC39" i="421"/>
  <c r="BD5" i="421"/>
  <c r="BH11" i="421"/>
  <c r="BL16" i="421"/>
  <c r="BB22" i="421"/>
  <c r="BF28" i="421"/>
  <c r="BC36" i="421"/>
  <c r="BC35" i="421" s="1"/>
  <c r="BC3" i="421"/>
  <c r="BE9" i="421"/>
  <c r="BG14" i="421"/>
  <c r="BK19" i="421"/>
  <c r="BC26" i="421"/>
  <c r="BF31" i="421"/>
  <c r="BF41" i="421"/>
  <c r="BI7" i="421"/>
  <c r="BM12" i="421"/>
  <c r="BB18" i="421"/>
  <c r="BG24" i="421"/>
  <c r="BL29" i="421"/>
  <c r="BF39" i="421"/>
  <c r="BB7" i="421"/>
  <c r="BF12" i="421"/>
  <c r="BM17" i="421"/>
  <c r="BD24" i="421"/>
  <c r="BI29" i="421"/>
  <c r="BD38" i="421"/>
  <c r="BJ34" i="421"/>
  <c r="BC43" i="421"/>
  <c r="BC42" i="421" s="1"/>
  <c r="BK27" i="421"/>
  <c r="BE34" i="421"/>
  <c r="BG44" i="421"/>
  <c r="BB9" i="421"/>
  <c r="BH14" i="421"/>
  <c r="BL19" i="421"/>
  <c r="BD26" i="421"/>
  <c r="BG31" i="421"/>
  <c r="BG41" i="421"/>
  <c r="BL8" i="421"/>
  <c r="BE14" i="421"/>
  <c r="BI19" i="421"/>
  <c r="BL25" i="421"/>
  <c r="BD31" i="421"/>
  <c r="BG40" i="421"/>
  <c r="BI38" i="421"/>
  <c r="BM44" i="421"/>
  <c r="BI3" i="421"/>
  <c r="BJ3" i="421"/>
  <c r="BL9" i="421"/>
  <c r="BB15" i="421"/>
  <c r="BH20" i="421"/>
  <c r="BJ26" i="421"/>
  <c r="BD33" i="421"/>
  <c r="BJ41" i="421"/>
  <c r="BH7" i="421"/>
  <c r="BL12" i="421"/>
  <c r="BE18" i="421"/>
  <c r="BF24" i="421"/>
  <c r="BK29" i="421"/>
  <c r="BL38" i="421"/>
  <c r="BK4" i="421"/>
  <c r="BB11" i="421"/>
  <c r="BF16" i="421"/>
  <c r="BL21" i="421"/>
  <c r="BD28" i="421"/>
  <c r="BL34" i="421"/>
  <c r="BH4" i="421"/>
  <c r="BM10" i="421"/>
  <c r="BC16" i="421"/>
  <c r="BI21" i="421"/>
  <c r="BM27" i="421"/>
  <c r="BC34" i="421"/>
  <c r="BM43" i="421"/>
  <c r="BM42" i="421" s="1"/>
  <c r="BF40" i="421"/>
  <c r="BG7" i="421"/>
  <c r="BK12" i="421"/>
  <c r="BD18" i="421"/>
  <c r="BI24" i="421"/>
  <c r="BJ29" i="421"/>
  <c r="BK38" i="421"/>
  <c r="BF4" i="421"/>
  <c r="BG10" i="421"/>
  <c r="BK15" i="421"/>
  <c r="BC21" i="421"/>
  <c r="BG27" i="421"/>
  <c r="BM33" i="421"/>
  <c r="BB44" i="421"/>
  <c r="BK8" i="421"/>
  <c r="BD14" i="421"/>
  <c r="BH19" i="421"/>
  <c r="BK25" i="421"/>
  <c r="BC31" i="421"/>
  <c r="BB41" i="421"/>
  <c r="BH8" i="421"/>
  <c r="BM13" i="421"/>
  <c r="BE19" i="421"/>
  <c r="BH25" i="421"/>
  <c r="BJ30" i="421"/>
  <c r="BM39" i="421"/>
  <c r="BE38" i="421"/>
  <c r="BK22" i="421"/>
  <c r="BC29" i="421"/>
  <c r="BB38" i="421"/>
  <c r="BC4" i="421"/>
  <c r="BH10" i="421"/>
  <c r="BL15" i="421"/>
  <c r="BD21" i="421"/>
  <c r="BH27" i="421"/>
  <c r="BJ33" i="421"/>
  <c r="BC44" i="421"/>
  <c r="BE10" i="421"/>
  <c r="BI15" i="421"/>
  <c r="BK20" i="421"/>
  <c r="BE27" i="421"/>
  <c r="BG33" i="421"/>
  <c r="BB43" i="421"/>
  <c r="BB42" i="421" s="1"/>
  <c r="BK39" i="421"/>
  <c r="BD4" i="421"/>
  <c r="BB28" i="421"/>
  <c r="BI34" i="421"/>
  <c r="BK44" i="421"/>
  <c r="BJ8" i="421"/>
  <c r="BC14" i="421"/>
  <c r="BG19" i="421"/>
  <c r="BJ25" i="421"/>
  <c r="BB31" i="421"/>
  <c r="BI40" i="421"/>
  <c r="BE7" i="421"/>
  <c r="BI12" i="421"/>
  <c r="BL17" i="421"/>
  <c r="BC24" i="421"/>
  <c r="BH29" i="421"/>
  <c r="BH38" i="421"/>
  <c r="BK5" i="421"/>
  <c r="BB12" i="421"/>
  <c r="BI17" i="421"/>
  <c r="BM22" i="421"/>
  <c r="BE29" i="421"/>
  <c r="BL36" i="421"/>
  <c r="BL35" i="421" s="1"/>
  <c r="BF34" i="421"/>
  <c r="BL41" i="421"/>
  <c r="BM8" i="421"/>
  <c r="BB14" i="421"/>
  <c r="BF19" i="421"/>
  <c r="BM25" i="421"/>
  <c r="BE31" i="421"/>
  <c r="BH40" i="421"/>
  <c r="BM5" i="421"/>
  <c r="BM11" i="421"/>
  <c r="BC17" i="421"/>
  <c r="BG22" i="421"/>
  <c r="BK28" i="421"/>
  <c r="BI36" i="421"/>
  <c r="BI35" i="421" s="1"/>
  <c r="BL3" i="421"/>
  <c r="BD10" i="421"/>
  <c r="BH15" i="421"/>
  <c r="BJ20" i="421"/>
  <c r="BD27" i="421"/>
  <c r="BF33" i="421"/>
  <c r="BL43" i="421"/>
  <c r="BL42" i="421" s="1"/>
  <c r="BK9" i="421"/>
  <c r="BE15" i="421"/>
  <c r="BG20" i="421"/>
  <c r="BM26" i="421"/>
  <c r="BC33" i="421"/>
  <c r="BI41" i="421"/>
  <c r="BG39" i="421"/>
  <c r="BB25" i="421"/>
  <c r="BH30" i="421"/>
  <c r="BJ39" i="421"/>
  <c r="BF5" i="421"/>
  <c r="BJ11" i="421"/>
  <c r="BD17" i="421"/>
  <c r="BH22" i="421"/>
  <c r="BL28" i="421"/>
  <c r="BK36" i="421"/>
  <c r="BK35" i="421" s="1"/>
  <c r="BC5" i="421"/>
  <c r="BG11" i="421"/>
  <c r="BK16" i="421"/>
  <c r="BE22" i="421"/>
  <c r="BI28" i="421"/>
  <c r="BM34" i="421"/>
  <c r="BJ44" i="421"/>
  <c r="BD41" i="421"/>
  <c r="BE3" i="421"/>
  <c r="BC15" i="421"/>
  <c r="BI20" i="421"/>
  <c r="BK26" i="421"/>
  <c r="BE33" i="421"/>
  <c r="BE43" i="421"/>
  <c r="BE42" i="421" s="1"/>
  <c r="BC8" i="421"/>
  <c r="BH13" i="421"/>
  <c r="BJ18" i="421"/>
  <c r="BC25" i="421"/>
  <c r="BI30" i="421"/>
  <c r="BE40" i="421"/>
  <c r="BJ7" i="421"/>
  <c r="BE13" i="421"/>
  <c r="BG18" i="421"/>
  <c r="BL24" i="421"/>
  <c r="BB30" i="421"/>
  <c r="BB39" i="421"/>
  <c r="BM38" i="421"/>
  <c r="BI16" i="421"/>
  <c r="BK21" i="421"/>
  <c r="BC28" i="421"/>
  <c r="BK34" i="421"/>
  <c r="BL44" i="421"/>
  <c r="BF9" i="421"/>
  <c r="BL14" i="421"/>
  <c r="BB20" i="421"/>
  <c r="BH26" i="421"/>
  <c r="BK31" i="421"/>
  <c r="BM41" i="421"/>
  <c r="BC9" i="421"/>
  <c r="BI14" i="421"/>
  <c r="BM19" i="421"/>
  <c r="BE26" i="421"/>
  <c r="BH31" i="421"/>
  <c r="BL40" i="421"/>
  <c r="BB40" i="421"/>
  <c r="BK17" i="421"/>
  <c r="BB24" i="421"/>
  <c r="BG29" i="421"/>
  <c r="BG38" i="421"/>
  <c r="BG4" i="421"/>
  <c r="BL10" i="421"/>
  <c r="BB16" i="421"/>
  <c r="BH21" i="421"/>
  <c r="BL27" i="421"/>
  <c r="BG34" i="421"/>
  <c r="BH44" i="421"/>
  <c r="BI10" i="421"/>
  <c r="BM15" i="421"/>
  <c r="BE21" i="421"/>
  <c r="BI27" i="421"/>
  <c r="BK33" i="421"/>
  <c r="BB34" i="421"/>
  <c r="BH41" i="421"/>
  <c r="BK13" i="421"/>
  <c r="BC19" i="421"/>
  <c r="BF25" i="421"/>
  <c r="BL30" i="421"/>
  <c r="BD40" i="421"/>
  <c r="BJ5" i="421"/>
  <c r="BE12" i="421"/>
  <c r="BH17" i="421"/>
  <c r="BL22" i="421"/>
  <c r="BD29" i="421"/>
  <c r="BC38" i="421"/>
  <c r="BG5" i="421"/>
  <c r="BK11" i="421"/>
  <c r="BE17" i="421"/>
  <c r="BI22" i="421"/>
  <c r="BM28" i="421"/>
  <c r="BG36" i="421"/>
  <c r="BG35" i="421" s="1"/>
  <c r="BF36" i="421"/>
  <c r="BF35" i="421" s="1"/>
  <c r="BK43" i="421"/>
  <c r="BK42" i="421" s="1"/>
  <c r="BH43" i="421"/>
  <c r="BH42" i="421" s="1"/>
  <c r="BD11" i="421"/>
  <c r="BI44" i="421"/>
  <c r="BF34" i="422" l="1"/>
  <c r="BJ43" i="422"/>
  <c r="BJ42" i="422" s="1"/>
  <c r="BI39" i="422"/>
  <c r="BB20" i="422"/>
  <c r="BD22" i="422"/>
  <c r="BK36" i="422"/>
  <c r="BK35" i="422" s="1"/>
  <c r="BH19" i="422"/>
  <c r="BF25" i="422"/>
  <c r="BB8" i="422"/>
  <c r="BG41" i="422"/>
  <c r="BG21" i="422"/>
  <c r="BG3" i="422"/>
  <c r="BK14" i="422"/>
  <c r="BD29" i="422"/>
  <c r="BF22" i="422"/>
  <c r="BL8" i="422"/>
  <c r="BD10" i="422"/>
  <c r="BE40" i="422"/>
  <c r="BG31" i="422"/>
  <c r="BG19" i="422"/>
  <c r="BD7" i="422"/>
  <c r="BC13" i="422"/>
  <c r="BK39" i="422"/>
  <c r="BJ41" i="422"/>
  <c r="BG9" i="422"/>
  <c r="BI14" i="422"/>
  <c r="BB17" i="422"/>
  <c r="BK4" i="422"/>
  <c r="BM17" i="422"/>
  <c r="BB41" i="422"/>
  <c r="BJ21" i="422"/>
  <c r="BM27" i="422"/>
  <c r="BK15" i="422"/>
  <c r="BJ9" i="422"/>
  <c r="BL11" i="422"/>
  <c r="BB30" i="422"/>
  <c r="BH3" i="422"/>
  <c r="BD4" i="422"/>
  <c r="BH34" i="422"/>
  <c r="BM39" i="422"/>
  <c r="BB18" i="422"/>
  <c r="BC8" i="422"/>
  <c r="BE30" i="422"/>
  <c r="BB10" i="422"/>
  <c r="BB34" i="422"/>
  <c r="BJ13" i="422"/>
  <c r="I44" i="425"/>
  <c r="I48" i="425" s="1"/>
  <c r="A10" i="54"/>
  <c r="BM36" i="422"/>
  <c r="BM35" i="422" s="1"/>
  <c r="BH17" i="422"/>
  <c r="BJ27" i="422"/>
  <c r="BD38" i="422"/>
  <c r="BF29" i="422"/>
  <c r="BL27" i="422"/>
  <c r="BM18" i="422"/>
  <c r="BD8" i="422"/>
  <c r="BI3" i="422"/>
  <c r="BC43" i="422"/>
  <c r="BC42" i="422" s="1"/>
  <c r="BC41" i="422"/>
  <c r="BE9" i="422"/>
  <c r="BM33" i="422"/>
  <c r="BC31" i="422"/>
  <c r="BD43" i="422"/>
  <c r="BD42" i="422" s="1"/>
  <c r="BM40" i="422"/>
  <c r="BB22" i="422"/>
  <c r="BI13" i="422"/>
  <c r="BD31" i="422"/>
  <c r="BH8" i="422"/>
  <c r="BI24" i="422"/>
  <c r="BH9" i="422"/>
  <c r="BE26" i="422"/>
  <c r="BJ4" i="422"/>
  <c r="BF21" i="422"/>
  <c r="BE38" i="422"/>
  <c r="BC29" i="422"/>
  <c r="BH28" i="422"/>
  <c r="BI29" i="422"/>
  <c r="BD17" i="422"/>
  <c r="BM26" i="422"/>
  <c r="BK8" i="422"/>
  <c r="BD36" i="422"/>
  <c r="BD35" i="422" s="1"/>
  <c r="BI19" i="422"/>
  <c r="BG28" i="422"/>
  <c r="BC36" i="422"/>
  <c r="BC35" i="422" s="1"/>
  <c r="BD32" i="421"/>
  <c r="BE22" i="422"/>
  <c r="BH18" i="422"/>
  <c r="BJ20" i="422"/>
  <c r="BE17" i="422"/>
  <c r="BL12" i="422"/>
  <c r="BH7" i="422"/>
  <c r="BB4" i="422"/>
  <c r="BD40" i="422"/>
  <c r="BK33" i="422"/>
  <c r="BL34" i="422"/>
  <c r="BI30" i="422"/>
  <c r="BK25" i="422"/>
  <c r="BB19" i="422"/>
  <c r="BD14" i="422"/>
  <c r="BM9" i="422"/>
  <c r="BL14" i="422"/>
  <c r="BE5" i="422"/>
  <c r="BL31" i="422"/>
  <c r="BK24" i="422"/>
  <c r="BD18" i="422"/>
  <c r="BH33" i="422"/>
  <c r="BF9" i="422"/>
  <c r="BF7" i="422"/>
  <c r="BC3" i="422"/>
  <c r="BE44" i="422"/>
  <c r="BG26" i="422"/>
  <c r="BG8" i="422"/>
  <c r="BF19" i="422"/>
  <c r="BH22" i="422"/>
  <c r="BD24" i="422"/>
  <c r="BG13" i="422"/>
  <c r="BE31" i="422"/>
  <c r="BF11" i="422"/>
  <c r="BE25" i="422"/>
  <c r="BF26" i="422"/>
  <c r="BJ38" i="422"/>
  <c r="BF8" i="422"/>
  <c r="BH38" i="422"/>
  <c r="BK44" i="422"/>
  <c r="BE3" i="422"/>
  <c r="BM11" i="422"/>
  <c r="BH21" i="422"/>
  <c r="BF5" i="422"/>
  <c r="BK10" i="422"/>
  <c r="BL13" i="422"/>
  <c r="BL43" i="422"/>
  <c r="BL42" i="422" s="1"/>
  <c r="BC12" i="422"/>
  <c r="BE19" i="422"/>
  <c r="BC5" i="422"/>
  <c r="BL4" i="422"/>
  <c r="BM5" i="422"/>
  <c r="BM22" i="422"/>
  <c r="BD39" i="422"/>
  <c r="BH4" i="422"/>
  <c r="BH15" i="422"/>
  <c r="BI41" i="422"/>
  <c r="BJ10" i="422"/>
  <c r="BH25" i="422"/>
  <c r="BE4" i="422"/>
  <c r="BL36" i="422"/>
  <c r="BL35" i="422" s="1"/>
  <c r="BK16" i="422"/>
  <c r="BG44" i="422"/>
  <c r="BD19" i="422"/>
  <c r="BM16" i="422"/>
  <c r="BK18" i="422"/>
  <c r="BK12" i="422"/>
  <c r="BF10" i="422"/>
  <c r="BJ24" i="422"/>
  <c r="BE41" i="422"/>
  <c r="BB43" i="422"/>
  <c r="BB42" i="422" s="1"/>
  <c r="BH27" i="422"/>
  <c r="BF18" i="422"/>
  <c r="BB39" i="422"/>
  <c r="BM25" i="422"/>
  <c r="BI15" i="422"/>
  <c r="BI8" i="422"/>
  <c r="BC19" i="422"/>
  <c r="BL30" i="422"/>
  <c r="BK34" i="422"/>
  <c r="BI31" i="422"/>
  <c r="BC10" i="422"/>
  <c r="BG22" i="422"/>
  <c r="BM31" i="422"/>
  <c r="BJ33" i="422"/>
  <c r="BE27" i="422"/>
  <c r="BL28" i="422"/>
  <c r="BD25" i="422"/>
  <c r="BH20" i="422"/>
  <c r="BM15" i="422"/>
  <c r="BK11" i="422"/>
  <c r="BL7" i="422"/>
  <c r="BL10" i="422"/>
  <c r="BK5" i="422"/>
  <c r="BM43" i="422"/>
  <c r="BM42" i="422" s="1"/>
  <c r="BK38" i="422"/>
  <c r="BL26" i="422"/>
  <c r="BL20" i="422"/>
  <c r="BF17" i="422"/>
  <c r="BB21" i="422"/>
  <c r="BE7" i="422"/>
  <c r="BF41" i="422"/>
  <c r="BH36" i="422"/>
  <c r="BH35" i="422" s="1"/>
  <c r="BL25" i="422"/>
  <c r="BB44" i="422"/>
  <c r="BL16" i="422"/>
  <c r="BE14" i="422"/>
  <c r="BG10" i="422"/>
  <c r="BJ36" i="422"/>
  <c r="BJ35" i="422" s="1"/>
  <c r="BE20" i="422"/>
  <c r="BJ22" i="422"/>
  <c r="BJ30" i="422"/>
  <c r="BH31" i="422"/>
  <c r="BL17" i="422"/>
  <c r="BM19" i="422"/>
  <c r="BM41" i="422"/>
  <c r="BI26" i="422"/>
  <c r="BC38" i="422"/>
  <c r="BL38" i="422"/>
  <c r="BB25" i="422"/>
  <c r="BJ5" i="422"/>
  <c r="BG5" i="422"/>
  <c r="BC11" i="422"/>
  <c r="BI10" i="422"/>
  <c r="BL19" i="422"/>
  <c r="BI44" i="422"/>
  <c r="BD13" i="422"/>
  <c r="BC18" i="422"/>
  <c r="BD28" i="422"/>
  <c r="BG36" i="422"/>
  <c r="BG35" i="422" s="1"/>
  <c r="BL5" i="422"/>
  <c r="BL40" i="422"/>
  <c r="BM12" i="422"/>
  <c r="BJ12" i="422"/>
  <c r="BL21" i="422"/>
  <c r="BF33" i="422"/>
  <c r="BF32" i="422" s="1"/>
  <c r="BJ7" i="422"/>
  <c r="BC20" i="422"/>
  <c r="BM21" i="422"/>
  <c r="BC34" i="422"/>
  <c r="BM29" i="422"/>
  <c r="BD21" i="422"/>
  <c r="BM8" i="422"/>
  <c r="BG33" i="422"/>
  <c r="BH13" i="422"/>
  <c r="BG38" i="422"/>
  <c r="BD12" i="422"/>
  <c r="BC22" i="422"/>
  <c r="BM14" i="422"/>
  <c r="BF24" i="422"/>
  <c r="BB13" i="422"/>
  <c r="BG27" i="422"/>
  <c r="BG30" i="422"/>
  <c r="BJ39" i="422"/>
  <c r="BB26" i="422"/>
  <c r="BH14" i="422"/>
  <c r="BM34" i="422"/>
  <c r="BH24" i="422"/>
  <c r="BI12" i="422"/>
  <c r="BD11" i="422"/>
  <c r="BK21" i="422"/>
  <c r="BG34" i="422"/>
  <c r="BH39" i="422"/>
  <c r="BB36" i="422"/>
  <c r="BB35" i="422" s="1"/>
  <c r="BH5" i="422"/>
  <c r="BK28" i="422"/>
  <c r="BB40" i="422"/>
  <c r="BJ15" i="422"/>
  <c r="BB11" i="422"/>
  <c r="BG14" i="422"/>
  <c r="BK9" i="422"/>
  <c r="BB5" i="422"/>
  <c r="BC44" i="422"/>
  <c r="BM30" i="422"/>
  <c r="BD27" i="422"/>
  <c r="BL22" i="422"/>
  <c r="BL24" i="422"/>
  <c r="BG20" i="422"/>
  <c r="BH16" i="422"/>
  <c r="BH12" i="422"/>
  <c r="BG4" i="422"/>
  <c r="BH44" i="422"/>
  <c r="BM7" i="422"/>
  <c r="BI43" i="422"/>
  <c r="BI42" i="422" s="1"/>
  <c r="BE21" i="422"/>
  <c r="BL15" i="422"/>
  <c r="BI11" i="422"/>
  <c r="BJ40" i="422"/>
  <c r="BL44" i="422"/>
  <c r="BE36" i="422"/>
  <c r="BE35" i="422" s="1"/>
  <c r="BC33" i="422"/>
  <c r="BG24" i="422"/>
  <c r="BJ31" i="422"/>
  <c r="BF3" i="422"/>
  <c r="BL3" i="422"/>
  <c r="BL2" i="422" s="1"/>
  <c r="BD16" i="422"/>
  <c r="BG16" i="422"/>
  <c r="BF39" i="422"/>
  <c r="BG39" i="422"/>
  <c r="BK3" i="422"/>
  <c r="BB9" i="422"/>
  <c r="BJ18" i="422"/>
  <c r="BB28" i="422"/>
  <c r="BF13" i="422"/>
  <c r="BI25" i="422"/>
  <c r="BI34" i="422"/>
  <c r="BG25" i="422"/>
  <c r="BC4" i="422"/>
  <c r="BB15" i="422"/>
  <c r="BJ29" i="422"/>
  <c r="BE43" i="422"/>
  <c r="BE42" i="422" s="1"/>
  <c r="BB7" i="422"/>
  <c r="BF40" i="422"/>
  <c r="BG17" i="422"/>
  <c r="BE12" i="422"/>
  <c r="BF15" i="422"/>
  <c r="BH40" i="422"/>
  <c r="BE39" i="422"/>
  <c r="BI9" i="422"/>
  <c r="BF28" i="422"/>
  <c r="BB33" i="422"/>
  <c r="BB32" i="422" s="1"/>
  <c r="BF43" i="422"/>
  <c r="BF42" i="422" s="1"/>
  <c r="BK30" i="422"/>
  <c r="BE16" i="422"/>
  <c r="BE34" i="422"/>
  <c r="BH10" i="422"/>
  <c r="BJ25" i="422"/>
  <c r="BC25" i="422"/>
  <c r="BM20" i="422"/>
  <c r="BC24" i="422"/>
  <c r="BD5" i="422"/>
  <c r="BI22" i="422"/>
  <c r="BG7" i="422"/>
  <c r="BI4" i="422"/>
  <c r="BC21" i="422"/>
  <c r="BF38" i="422"/>
  <c r="BM38" i="422"/>
  <c r="BE29" i="422"/>
  <c r="BF20" i="422"/>
  <c r="BE11" i="422"/>
  <c r="BB27" i="422"/>
  <c r="BI17" i="422"/>
  <c r="BJ3" i="422"/>
  <c r="BI16" i="422"/>
  <c r="BC28" i="422"/>
  <c r="BB31" i="422"/>
  <c r="BJ28" i="422"/>
  <c r="BG43" i="422"/>
  <c r="BG42" i="422" s="1"/>
  <c r="BC17" i="422"/>
  <c r="BF36" i="422"/>
  <c r="BF35" i="422" s="1"/>
  <c r="BL39" i="422"/>
  <c r="BC26" i="422"/>
  <c r="BF14" i="422"/>
  <c r="BB3" i="422"/>
  <c r="BD41" i="422"/>
  <c r="BL33" i="422"/>
  <c r="BF44" i="422"/>
  <c r="BB38" i="422"/>
  <c r="BK29" i="422"/>
  <c r="BE33" i="422"/>
  <c r="BK26" i="422"/>
  <c r="BI20" i="422"/>
  <c r="BC15" i="422"/>
  <c r="BL9" i="422"/>
  <c r="BI7" i="422"/>
  <c r="BC14" i="422"/>
  <c r="BI21" i="422"/>
  <c r="BM28" i="422"/>
  <c r="BK41" i="422"/>
  <c r="BF16" i="422"/>
  <c r="BM24" i="422"/>
  <c r="BK31" i="422"/>
  <c r="BH41" i="422"/>
  <c r="BJ44" i="422"/>
  <c r="BD30" i="422"/>
  <c r="BI18" i="422"/>
  <c r="BK7" i="422"/>
  <c r="BE18" i="422"/>
  <c r="BJ11" i="422"/>
  <c r="BH26" i="422"/>
  <c r="BH11" i="422"/>
  <c r="BD15" i="422"/>
  <c r="BF30" i="422"/>
  <c r="BG15" i="422"/>
  <c r="BK20" i="422"/>
  <c r="BI40" i="422"/>
  <c r="BB14" i="422"/>
  <c r="BM13" i="422"/>
  <c r="BE28" i="422"/>
  <c r="BM4" i="422"/>
  <c r="BK27" i="422"/>
  <c r="BC39" i="422"/>
  <c r="BJ8" i="422"/>
  <c r="BF12" i="422"/>
  <c r="BE15" i="422"/>
  <c r="BJ34" i="422"/>
  <c r="BJ16" i="422"/>
  <c r="BK13" i="422"/>
  <c r="BJ19" i="422"/>
  <c r="BF27" i="422"/>
  <c r="BE24" i="422"/>
  <c r="BI27" i="422"/>
  <c r="BF4" i="422"/>
  <c r="BK22" i="422"/>
  <c r="BD33" i="422"/>
  <c r="BD20" i="422"/>
  <c r="BJ26" i="422"/>
  <c r="BH29" i="422"/>
  <c r="BG40" i="422"/>
  <c r="BL29" i="422"/>
  <c r="BI28" i="422"/>
  <c r="BD26" i="422"/>
  <c r="BI36" i="422"/>
  <c r="BI35" i="422" s="1"/>
  <c r="BM3" i="422"/>
  <c r="BE13" i="422"/>
  <c r="BJ17" i="422"/>
  <c r="BE8" i="422"/>
  <c r="BH30" i="422"/>
  <c r="BL41" i="422"/>
  <c r="BB12" i="422"/>
  <c r="BC16" i="422"/>
  <c r="BG18" i="422"/>
  <c r="M48" i="422"/>
  <c r="BD44" i="422"/>
  <c r="BI5" i="422"/>
  <c r="BE10" i="422"/>
  <c r="BD3" i="422"/>
  <c r="BC9" i="422"/>
  <c r="BG11" i="422"/>
  <c r="BB16" i="422"/>
  <c r="BJ14" i="422"/>
  <c r="BC40" i="422"/>
  <c r="BD34" i="422"/>
  <c r="BK43" i="422"/>
  <c r="BK42" i="422" s="1"/>
  <c r="BB29" i="422"/>
  <c r="BF31" i="422"/>
  <c r="BK19" i="422"/>
  <c r="BD9" i="422"/>
  <c r="BM44" i="422"/>
  <c r="BI38" i="422"/>
  <c r="BC30" i="422"/>
  <c r="BK40" i="422"/>
  <c r="BI33" i="422"/>
  <c r="BC27" i="422"/>
  <c r="BG29" i="422"/>
  <c r="BB24" i="422"/>
  <c r="BK17" i="422"/>
  <c r="BG12" i="422"/>
  <c r="BC7" i="422"/>
  <c r="BM10" i="422"/>
  <c r="BL32" i="421"/>
  <c r="F44" i="425"/>
  <c r="F48" i="425" s="1"/>
  <c r="BJ22" i="124"/>
  <c r="BL7" i="124"/>
  <c r="BH19" i="124"/>
  <c r="BC36" i="124"/>
  <c r="BC35" i="124" s="1"/>
  <c r="BG26" i="124"/>
  <c r="BF39" i="124"/>
  <c r="BK25" i="124"/>
  <c r="BH43" i="124"/>
  <c r="BH42" i="124" s="1"/>
  <c r="BE8" i="124"/>
  <c r="BL3" i="124"/>
  <c r="BB25" i="124"/>
  <c r="BI14" i="124"/>
  <c r="BC31" i="124"/>
  <c r="BD4" i="124"/>
  <c r="BD31" i="124"/>
  <c r="BE26" i="124"/>
  <c r="BF43" i="124"/>
  <c r="BF42" i="124" s="1"/>
  <c r="BM15" i="124"/>
  <c r="BC12" i="124"/>
  <c r="BB8" i="124"/>
  <c r="BD44" i="124"/>
  <c r="BG44" i="124"/>
  <c r="BD33" i="124"/>
  <c r="BF13" i="124"/>
  <c r="BK14" i="124"/>
  <c r="BH15" i="124"/>
  <c r="BI27" i="124"/>
  <c r="BJ16" i="124"/>
  <c r="BI29" i="124"/>
  <c r="BF17" i="124"/>
  <c r="BG13" i="124"/>
  <c r="BD14" i="124"/>
  <c r="BC9" i="124"/>
  <c r="BM43" i="124"/>
  <c r="BM42" i="124" s="1"/>
  <c r="BE25" i="124"/>
  <c r="BE20" i="124"/>
  <c r="BD27" i="124"/>
  <c r="BK39" i="124"/>
  <c r="BK34" i="124"/>
  <c r="BF38" i="124"/>
  <c r="BB20" i="124"/>
  <c r="M48" i="124"/>
  <c r="W15" i="124" s="1"/>
  <c r="BJ14" i="124"/>
  <c r="BG5" i="124"/>
  <c r="BK17" i="124"/>
  <c r="BE28" i="124"/>
  <c r="BM41" i="124"/>
  <c r="BG9" i="124"/>
  <c r="BG3" i="124"/>
  <c r="BM28" i="124"/>
  <c r="BM7" i="124"/>
  <c r="BB4" i="124"/>
  <c r="BE27" i="124"/>
  <c r="BK27" i="124"/>
  <c r="BL39" i="124"/>
  <c r="BC7" i="124"/>
  <c r="BG30" i="124"/>
  <c r="BI40" i="124"/>
  <c r="BB22" i="124"/>
  <c r="BJ7" i="124"/>
  <c r="BL5" i="124"/>
  <c r="BD29" i="124"/>
  <c r="BM18" i="124"/>
  <c r="BK8" i="124"/>
  <c r="BK31" i="124"/>
  <c r="BM19" i="124"/>
  <c r="BM44" i="124"/>
  <c r="BL18" i="124"/>
  <c r="BI9" i="124"/>
  <c r="BL33" i="124"/>
  <c r="BJ20" i="124"/>
  <c r="BI10" i="124"/>
  <c r="BM34" i="124"/>
  <c r="BJ44" i="124"/>
  <c r="BD11" i="124"/>
  <c r="BD20" i="124"/>
  <c r="BK10" i="124"/>
  <c r="BJ36" i="124"/>
  <c r="BJ35" i="124" s="1"/>
  <c r="BD22" i="124"/>
  <c r="BK11" i="124"/>
  <c r="BG38" i="124"/>
  <c r="BG12" i="124"/>
  <c r="BE40" i="124"/>
  <c r="BB24" i="124"/>
  <c r="BD13" i="124"/>
  <c r="BI13" i="124"/>
  <c r="BL25" i="124"/>
  <c r="BL4" i="124"/>
  <c r="BF15" i="124"/>
  <c r="BB44" i="124"/>
  <c r="BB33" i="124"/>
  <c r="BH8" i="124"/>
  <c r="BD15" i="124"/>
  <c r="BK7" i="124"/>
  <c r="BI18" i="124"/>
  <c r="BE41" i="124"/>
  <c r="BC29" i="124"/>
  <c r="BH16" i="124"/>
  <c r="BF3" i="124"/>
  <c r="BF26" i="124"/>
  <c r="BE16" i="124"/>
  <c r="BB5" i="124"/>
  <c r="BH28" i="124"/>
  <c r="BE17" i="124"/>
  <c r="BD41" i="124"/>
  <c r="BJ17" i="124"/>
  <c r="BD7" i="124"/>
  <c r="BJ29" i="124"/>
  <c r="BF18" i="124"/>
  <c r="BK18" i="124"/>
  <c r="BJ43" i="124"/>
  <c r="BJ42" i="124" s="1"/>
  <c r="BB16" i="124"/>
  <c r="BI33" i="124"/>
  <c r="BB34" i="124"/>
  <c r="BF19" i="124"/>
  <c r="BF30" i="124"/>
  <c r="BF12" i="124"/>
  <c r="BH18" i="124"/>
  <c r="BK30" i="124"/>
  <c r="BD16" i="124"/>
  <c r="BJ26" i="124"/>
  <c r="BD10" i="124"/>
  <c r="BL34" i="124"/>
  <c r="BE21" i="124"/>
  <c r="BD30" i="124"/>
  <c r="BH9" i="124"/>
  <c r="BK33" i="124"/>
  <c r="BG21" i="124"/>
  <c r="BF11" i="124"/>
  <c r="BK38" i="124"/>
  <c r="BI22" i="124"/>
  <c r="BF31" i="124"/>
  <c r="BE24" i="124"/>
  <c r="BH12" i="124"/>
  <c r="BB41" i="124"/>
  <c r="BK24" i="124"/>
  <c r="BK43" i="124"/>
  <c r="BK42" i="124" s="1"/>
  <c r="BD39" i="124"/>
  <c r="BC27" i="124"/>
  <c r="BH24" i="124"/>
  <c r="BK9" i="124"/>
  <c r="BE22" i="124"/>
  <c r="BD18" i="124"/>
  <c r="BI38" i="124"/>
  <c r="BJ30" i="124"/>
  <c r="BG8" i="124"/>
  <c r="BE29" i="124"/>
  <c r="BB19" i="124"/>
  <c r="BH4" i="124"/>
  <c r="BD43" i="124"/>
  <c r="BD42" i="124" s="1"/>
  <c r="BL8" i="124"/>
  <c r="BH36" i="124"/>
  <c r="BH35" i="124" s="1"/>
  <c r="BH21" i="124"/>
  <c r="BC10" i="124"/>
  <c r="BK40" i="124"/>
  <c r="BF7" i="124"/>
  <c r="BC39" i="124"/>
  <c r="BH26" i="124"/>
  <c r="BJ8" i="124"/>
  <c r="BE38" i="124"/>
  <c r="BJ18" i="124"/>
  <c r="BB38" i="124"/>
  <c r="BE39" i="124"/>
  <c r="BI11" i="124"/>
  <c r="BB13" i="124"/>
  <c r="BG41" i="124"/>
  <c r="BJ24" i="124"/>
  <c r="BL13" i="124"/>
  <c r="BJ4" i="124"/>
  <c r="BC30" i="124"/>
  <c r="BF8" i="124"/>
  <c r="BJ33" i="124"/>
  <c r="BE11" i="124"/>
  <c r="BC16" i="124"/>
  <c r="BI31" i="124"/>
  <c r="BI20" i="124"/>
  <c r="BH22" i="124"/>
  <c r="BL40" i="124"/>
  <c r="BL31" i="124"/>
  <c r="BD19" i="124"/>
  <c r="BC11" i="124"/>
  <c r="BJ34" i="124"/>
  <c r="BL20" i="124"/>
  <c r="BM29" i="124"/>
  <c r="BL17" i="124"/>
  <c r="BE15" i="124"/>
  <c r="BD3" i="124"/>
  <c r="BB31" i="124"/>
  <c r="BG31" i="124"/>
  <c r="BH7" i="124"/>
  <c r="BM3" i="124"/>
  <c r="BL22" i="124"/>
  <c r="BL43" i="124"/>
  <c r="BL42" i="124" s="1"/>
  <c r="BM24" i="124"/>
  <c r="BC13" i="124"/>
  <c r="BI43" i="124"/>
  <c r="BI42" i="124" s="1"/>
  <c r="BB18" i="124"/>
  <c r="BL19" i="124"/>
  <c r="BF36" i="124"/>
  <c r="BF35" i="124" s="1"/>
  <c r="M44" i="425"/>
  <c r="M48" i="425" s="1"/>
  <c r="D7" i="425"/>
  <c r="D36" i="425"/>
  <c r="BM4" i="124"/>
  <c r="BK5" i="124"/>
  <c r="BG36" i="124"/>
  <c r="BG35" i="124" s="1"/>
  <c r="BB15" i="124"/>
  <c r="BH41" i="124"/>
  <c r="BH27" i="124"/>
  <c r="BL9" i="124"/>
  <c r="BM22" i="124"/>
  <c r="BJ11" i="124"/>
  <c r="BC38" i="124"/>
  <c r="BB36" i="124"/>
  <c r="BB35" i="124" s="1"/>
  <c r="BD21" i="124"/>
  <c r="BM9" i="124"/>
  <c r="BL15" i="124"/>
  <c r="BI26" i="124"/>
  <c r="BE3" i="124"/>
  <c r="BH14" i="124"/>
  <c r="BF25" i="124"/>
  <c r="BC44" i="124"/>
  <c r="BJ13" i="124"/>
  <c r="BM33" i="124"/>
  <c r="BL24" i="124"/>
  <c r="BC41" i="124"/>
  <c r="BM12" i="124"/>
  <c r="BK22" i="124"/>
  <c r="BI36" i="124"/>
  <c r="BI35" i="124" s="1"/>
  <c r="BJ10" i="124"/>
  <c r="BI12" i="124"/>
  <c r="BE7" i="124"/>
  <c r="BI39" i="124"/>
  <c r="BK28" i="124"/>
  <c r="BG22" i="124"/>
  <c r="BC17" i="124"/>
  <c r="BM11" i="124"/>
  <c r="BM5" i="124"/>
  <c r="BM38" i="124"/>
  <c r="BJ28" i="124"/>
  <c r="BF22" i="124"/>
  <c r="BB17" i="124"/>
  <c r="BL11" i="124"/>
  <c r="BH5" i="124"/>
  <c r="BD5" i="124"/>
  <c r="BF28" i="124"/>
  <c r="BM16" i="124"/>
  <c r="BJ5" i="124"/>
  <c r="BF29" i="124"/>
  <c r="BM17" i="124"/>
  <c r="BL41" i="124"/>
  <c r="BF20" i="124"/>
  <c r="BE10" i="124"/>
  <c r="BH34" i="124"/>
  <c r="BF44" i="124"/>
  <c r="BI24" i="124"/>
  <c r="BL12" i="124"/>
  <c r="BJ41" i="124"/>
  <c r="BC25" i="124"/>
  <c r="BM13" i="124"/>
  <c r="BF41" i="124"/>
  <c r="BF16" i="124"/>
  <c r="BC5" i="124"/>
  <c r="BI28" i="124"/>
  <c r="BH39" i="124"/>
  <c r="BM25" i="124"/>
  <c r="BC14" i="124"/>
  <c r="BI17" i="124"/>
  <c r="BD17" i="124"/>
  <c r="BL28" i="124"/>
  <c r="BC4" i="124"/>
  <c r="BC40" i="124"/>
  <c r="BB12" i="124"/>
  <c r="BD38" i="124"/>
  <c r="BJ21" i="124"/>
  <c r="BI21" i="124"/>
  <c r="BH10" i="124"/>
  <c r="BD34" i="124"/>
  <c r="BJ31" i="124"/>
  <c r="BK26" i="124"/>
  <c r="BC20" i="124"/>
  <c r="BC33" i="124"/>
  <c r="BB9" i="124"/>
  <c r="BC19" i="124"/>
  <c r="BH31" i="124"/>
  <c r="BI8" i="124"/>
  <c r="BG43" i="124"/>
  <c r="BG42" i="124" s="1"/>
  <c r="BG18" i="124"/>
  <c r="BB30" i="124"/>
  <c r="BI7" i="124"/>
  <c r="BG17" i="124"/>
  <c r="BJ27" i="124"/>
  <c r="BB11" i="124"/>
  <c r="BK4" i="124"/>
  <c r="BE36" i="124"/>
  <c r="BE35" i="124" s="1"/>
  <c r="BG27" i="124"/>
  <c r="BC21" i="124"/>
  <c r="BK15" i="124"/>
  <c r="BG10" i="124"/>
  <c r="BF4" i="124"/>
  <c r="BD36" i="124"/>
  <c r="BD35" i="124" s="1"/>
  <c r="BF27" i="124"/>
  <c r="BB21" i="124"/>
  <c r="BJ15" i="124"/>
  <c r="BF10" i="124"/>
  <c r="BI4" i="124"/>
  <c r="BH11" i="124"/>
  <c r="BH38" i="124"/>
  <c r="BC22" i="124"/>
  <c r="BE12" i="124"/>
  <c r="BJ39" i="124"/>
  <c r="BD24" i="124"/>
  <c r="BE33" i="124"/>
  <c r="BL26" i="124"/>
  <c r="BI15" i="124"/>
  <c r="BG39" i="124"/>
  <c r="BG7" i="124"/>
  <c r="BE30" i="124"/>
  <c r="BE18" i="124"/>
  <c r="BC8" i="124"/>
  <c r="BM30" i="124"/>
  <c r="BE19" i="124"/>
  <c r="BE44" i="124"/>
  <c r="BL21" i="124"/>
  <c r="BG11" i="124"/>
  <c r="BM36" i="124"/>
  <c r="BM35" i="124" s="1"/>
  <c r="BM8" i="124"/>
  <c r="BM31" i="124"/>
  <c r="BG19" i="124"/>
  <c r="BF9" i="124"/>
  <c r="BH33" i="124"/>
  <c r="BG20" i="124"/>
  <c r="BG29" i="124"/>
  <c r="BC24" i="124"/>
  <c r="BJ12" i="124"/>
  <c r="BM39" i="124"/>
  <c r="BE4" i="124"/>
  <c r="BB27" i="124"/>
  <c r="BG15" i="124"/>
  <c r="BG4" i="124"/>
  <c r="BL27" i="124"/>
  <c r="BG16" i="124"/>
  <c r="BF40" i="124"/>
  <c r="BG25" i="124"/>
  <c r="BE14" i="124"/>
  <c r="BE43" i="124"/>
  <c r="BE42" i="124" s="1"/>
  <c r="BI41" i="124"/>
  <c r="BI30" i="124"/>
  <c r="BD8" i="124"/>
  <c r="BC28" i="124"/>
  <c r="BB28" i="124"/>
  <c r="BB29" i="124"/>
  <c r="BI16" i="124"/>
  <c r="BB40" i="124"/>
  <c r="BC15" i="124"/>
  <c r="BH30" i="124"/>
  <c r="BB39" i="124"/>
  <c r="BK21" i="124"/>
  <c r="BJ3" i="124"/>
  <c r="BJ38" i="124"/>
  <c r="BM10" i="124"/>
  <c r="BE34" i="124"/>
  <c r="BH20" i="124"/>
  <c r="BM27" i="124"/>
  <c r="BK3" i="124"/>
  <c r="BH44" i="124"/>
  <c r="BM14" i="124"/>
  <c r="BD26" i="124"/>
  <c r="BL44" i="124"/>
  <c r="BK13" i="124"/>
  <c r="BI25" i="124"/>
  <c r="BD40" i="124"/>
  <c r="BE13" i="124"/>
  <c r="BG24" i="124"/>
  <c r="BH40" i="124"/>
  <c r="BD12" i="124"/>
  <c r="BF21" i="124"/>
  <c r="BJ9" i="124"/>
  <c r="BH3" i="124"/>
  <c r="BG33" i="124"/>
  <c r="BC26" i="124"/>
  <c r="BK19" i="124"/>
  <c r="BG14" i="124"/>
  <c r="BE9" i="124"/>
  <c r="BC3" i="124"/>
  <c r="BF33" i="124"/>
  <c r="BB26" i="124"/>
  <c r="BJ19" i="124"/>
  <c r="BF14" i="124"/>
  <c r="BD9" i="124"/>
  <c r="BB3" i="124"/>
  <c r="BL16" i="124"/>
  <c r="BI5" i="124"/>
  <c r="BG28" i="124"/>
  <c r="BH17" i="124"/>
  <c r="BB7" i="124"/>
  <c r="BH29" i="124"/>
  <c r="BG40" i="124"/>
  <c r="BF34" i="124"/>
  <c r="BK20" i="124"/>
  <c r="BK29" i="124"/>
  <c r="BK12" i="124"/>
  <c r="BM40" i="124"/>
  <c r="BF24" i="124"/>
  <c r="BH13" i="124"/>
  <c r="BB43" i="124"/>
  <c r="BB42" i="124" s="1"/>
  <c r="BH25" i="124"/>
  <c r="BG34" i="124"/>
  <c r="BD28" i="124"/>
  <c r="BK16" i="124"/>
  <c r="BJ40" i="124"/>
  <c r="BB14" i="124"/>
  <c r="BK44" i="124"/>
  <c r="BJ25" i="124"/>
  <c r="BL14" i="124"/>
  <c r="BI3" i="124"/>
  <c r="BM26" i="124"/>
  <c r="BK36" i="124"/>
  <c r="BK35" i="124" s="1"/>
  <c r="BL29" i="124"/>
  <c r="BC18" i="124"/>
  <c r="BC43" i="124"/>
  <c r="BC42" i="124" s="1"/>
  <c r="BB10" i="124"/>
  <c r="BI34" i="124"/>
  <c r="BM20" i="124"/>
  <c r="BL10" i="124"/>
  <c r="BL36" i="124"/>
  <c r="BL35" i="124" s="1"/>
  <c r="BM21" i="124"/>
  <c r="BL30" i="124"/>
  <c r="BE31" i="124"/>
  <c r="BI19" i="124"/>
  <c r="BI44" i="124"/>
  <c r="BC34" i="124"/>
  <c r="BD25" i="124"/>
  <c r="BK41" i="124"/>
  <c r="BF5" i="124"/>
  <c r="BE5" i="124"/>
  <c r="C22" i="425"/>
  <c r="D22" i="425" s="1"/>
  <c r="BL2" i="421"/>
  <c r="BI2" i="421"/>
  <c r="BC32" i="423"/>
  <c r="BE2" i="423"/>
  <c r="BG32" i="423"/>
  <c r="BE2" i="421"/>
  <c r="BD2" i="423"/>
  <c r="BC37" i="423"/>
  <c r="BG37" i="423"/>
  <c r="BE32" i="423"/>
  <c r="BH32" i="421"/>
  <c r="BE32" i="421"/>
  <c r="BG2" i="421"/>
  <c r="BK32" i="421"/>
  <c r="BF2" i="421"/>
  <c r="BK2" i="421"/>
  <c r="BL23" i="421"/>
  <c r="BE23" i="423"/>
  <c r="BI23" i="423"/>
  <c r="BD37" i="423"/>
  <c r="BK6" i="421"/>
  <c r="BD6" i="421"/>
  <c r="BH37" i="423"/>
  <c r="BL37" i="423"/>
  <c r="BI2" i="423"/>
  <c r="BC37" i="421"/>
  <c r="BB2" i="421"/>
  <c r="BM2" i="423"/>
  <c r="BG37" i="421"/>
  <c r="BJ6" i="421"/>
  <c r="BC32" i="421"/>
  <c r="BM23" i="421"/>
  <c r="BJ32" i="421"/>
  <c r="BF37" i="423"/>
  <c r="BH37" i="421"/>
  <c r="BI37" i="421"/>
  <c r="BD23" i="421"/>
  <c r="BC2" i="421"/>
  <c r="BH2" i="421"/>
  <c r="BM6" i="421"/>
  <c r="BJ23" i="421"/>
  <c r="BF37" i="421"/>
  <c r="BB6" i="423"/>
  <c r="BC6" i="423"/>
  <c r="BK23" i="423"/>
  <c r="BB23" i="423"/>
  <c r="BI6" i="423"/>
  <c r="BL32" i="423"/>
  <c r="BM6" i="423"/>
  <c r="BF2" i="423"/>
  <c r="BG6" i="423"/>
  <c r="BF32" i="423"/>
  <c r="BH2" i="423"/>
  <c r="BI37" i="423"/>
  <c r="BM37" i="423"/>
  <c r="BF6" i="423"/>
  <c r="BD32" i="423"/>
  <c r="BK6" i="423"/>
  <c r="BG2" i="423"/>
  <c r="BE6" i="421"/>
  <c r="BE37" i="421"/>
  <c r="BK37" i="421"/>
  <c r="BL37" i="421"/>
  <c r="BJ2" i="421"/>
  <c r="BI6" i="421"/>
  <c r="BD2" i="421"/>
  <c r="BJ37" i="421"/>
  <c r="BK23" i="421"/>
  <c r="BC6" i="421"/>
  <c r="BH6" i="423"/>
  <c r="BJ6" i="423"/>
  <c r="BE6" i="423"/>
  <c r="BH23" i="423"/>
  <c r="BL23" i="423"/>
  <c r="BM32" i="423"/>
  <c r="BK37" i="423"/>
  <c r="BB2" i="423"/>
  <c r="BJ2" i="423"/>
  <c r="BB23" i="421"/>
  <c r="BM37" i="421"/>
  <c r="BF32" i="421"/>
  <c r="BC23" i="421"/>
  <c r="BG32" i="421"/>
  <c r="BB37" i="421"/>
  <c r="BG6" i="421"/>
  <c r="BH6" i="421"/>
  <c r="BD37" i="421"/>
  <c r="BG23" i="421"/>
  <c r="BM2" i="421"/>
  <c r="BF6" i="421"/>
  <c r="BI32" i="421"/>
  <c r="BE23" i="421"/>
  <c r="BJ37" i="423"/>
  <c r="BD6" i="423"/>
  <c r="BD23" i="423"/>
  <c r="BK32" i="423"/>
  <c r="BB37" i="423"/>
  <c r="BM23" i="423"/>
  <c r="BK2" i="423"/>
  <c r="BM32" i="421"/>
  <c r="BI23" i="421"/>
  <c r="BF23" i="421"/>
  <c r="BB6" i="421"/>
  <c r="BB32" i="421"/>
  <c r="BH23" i="421"/>
  <c r="BL6" i="421"/>
  <c r="BC23" i="423"/>
  <c r="BE37" i="423"/>
  <c r="BF23" i="423"/>
  <c r="BJ23" i="423"/>
  <c r="BI32" i="423"/>
  <c r="BL2" i="423"/>
  <c r="BG23" i="423"/>
  <c r="BL6" i="423"/>
  <c r="BC2" i="423"/>
  <c r="BH32" i="422" l="1"/>
  <c r="BD2" i="422"/>
  <c r="BM32" i="422"/>
  <c r="A11" i="54"/>
  <c r="BM2" i="422"/>
  <c r="BF23" i="422"/>
  <c r="BE37" i="422"/>
  <c r="BL32" i="422"/>
  <c r="BK2" i="422"/>
  <c r="BK32" i="422"/>
  <c r="BM37" i="422"/>
  <c r="BM6" i="422"/>
  <c r="BE2" i="422"/>
  <c r="BH2" i="422"/>
  <c r="BB37" i="422"/>
  <c r="BI2" i="422"/>
  <c r="BG37" i="422"/>
  <c r="BE23" i="422"/>
  <c r="BG2" i="422"/>
  <c r="BE32" i="422"/>
  <c r="BH37" i="422"/>
  <c r="BF37" i="422"/>
  <c r="BH23" i="422"/>
  <c r="BJ2" i="422"/>
  <c r="BJ32" i="422"/>
  <c r="BL6" i="422"/>
  <c r="BC2" i="422"/>
  <c r="BJ37" i="422"/>
  <c r="BG6" i="422"/>
  <c r="BC37" i="422"/>
  <c r="BI6" i="422"/>
  <c r="BG23" i="422"/>
  <c r="BH6" i="422"/>
  <c r="BB2" i="422"/>
  <c r="BD6" i="422"/>
  <c r="BL37" i="422"/>
  <c r="BI32" i="422"/>
  <c r="BF2" i="422"/>
  <c r="BD37" i="422"/>
  <c r="BL23" i="422"/>
  <c r="BC32" i="422"/>
  <c r="BJ23" i="422"/>
  <c r="BG32" i="422"/>
  <c r="BF6" i="422"/>
  <c r="BI37" i="422"/>
  <c r="BC23" i="422"/>
  <c r="BE6" i="422"/>
  <c r="BD32" i="422"/>
  <c r="BJ6" i="422"/>
  <c r="BK37" i="422"/>
  <c r="BK23" i="422"/>
  <c r="BI23" i="422"/>
  <c r="BK6" i="422"/>
  <c r="BB23" i="422"/>
  <c r="BB6" i="422"/>
  <c r="BD23" i="422"/>
  <c r="BM23" i="422"/>
  <c r="BC6" i="422"/>
  <c r="BD32" i="124"/>
  <c r="BK32" i="124"/>
  <c r="BB32" i="124"/>
  <c r="BG2" i="124"/>
  <c r="BK37" i="124"/>
  <c r="BL32" i="124"/>
  <c r="BM32" i="124"/>
  <c r="BI32" i="124"/>
  <c r="BL2" i="124"/>
  <c r="BE37" i="124"/>
  <c r="BJ32" i="124"/>
  <c r="BD2" i="124"/>
  <c r="BI37" i="124"/>
  <c r="BF2" i="124"/>
  <c r="BH2" i="124"/>
  <c r="BJ2" i="124"/>
  <c r="BL37" i="124"/>
  <c r="BB2" i="124"/>
  <c r="BG32" i="124"/>
  <c r="BC2" i="124"/>
  <c r="BF37" i="124"/>
  <c r="BH6" i="124"/>
  <c r="BM2" i="124"/>
  <c r="BH23" i="124"/>
  <c r="BM37" i="124"/>
  <c r="BC6" i="124"/>
  <c r="BD23" i="124"/>
  <c r="BH37" i="124"/>
  <c r="BG37" i="124"/>
  <c r="BE2" i="124"/>
  <c r="BD6" i="124"/>
  <c r="BE32" i="124"/>
  <c r="BC32" i="124"/>
  <c r="BI6" i="124"/>
  <c r="BG6" i="124"/>
  <c r="BK23" i="124"/>
  <c r="BJ6" i="124"/>
  <c r="BK6" i="124"/>
  <c r="BB37" i="124"/>
  <c r="BF32" i="124"/>
  <c r="BG23" i="124"/>
  <c r="BB23" i="124"/>
  <c r="BF6" i="124"/>
  <c r="BE23" i="124"/>
  <c r="BE6" i="124"/>
  <c r="BF23" i="124"/>
  <c r="BK2" i="124"/>
  <c r="BJ37" i="124"/>
  <c r="BC37" i="124"/>
  <c r="BB6" i="124"/>
  <c r="BJ23" i="124"/>
  <c r="BI23" i="124"/>
  <c r="BC23" i="124"/>
  <c r="BI2" i="124"/>
  <c r="BL6" i="124"/>
  <c r="BL23" i="124"/>
  <c r="BH32" i="124"/>
  <c r="BD37" i="124"/>
  <c r="BM23" i="124"/>
  <c r="BM6" i="124"/>
  <c r="C44" i="425"/>
  <c r="A12" i="54" l="1"/>
  <c r="C45" i="425"/>
  <c r="D44" i="425"/>
  <c r="A13" i="54" l="1"/>
  <c r="A14" i="54" l="1"/>
  <c r="A15" i="54" l="1"/>
  <c r="A16" i="54" l="1"/>
  <c r="A17" i="54" l="1"/>
  <c r="A18" i="54" l="1"/>
  <c r="A19" i="54" l="1"/>
  <c r="A20" i="54" l="1"/>
  <c r="A21" i="54" l="1"/>
  <c r="A22" i="54" l="1"/>
  <c r="A24" i="54" l="1"/>
  <c r="A25" i="54" l="1"/>
</calcChain>
</file>

<file path=xl/comments1.xml><?xml version="1.0" encoding="utf-8"?>
<comments xmlns="http://schemas.openxmlformats.org/spreadsheetml/2006/main">
  <authors>
    <author>samis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</commentList>
</comments>
</file>

<file path=xl/comments2.xml><?xml version="1.0" encoding="utf-8"?>
<comments xmlns="http://schemas.openxmlformats.org/spreadsheetml/2006/main">
  <authors>
    <author>samis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samis:</t>
        </r>
        <r>
          <rPr>
            <sz val="9"/>
            <color indexed="81"/>
            <rFont val="Tahoma"/>
            <family val="2"/>
          </rPr>
          <t xml:space="preserve">
Néant</t>
        </r>
      </text>
    </comment>
  </commentList>
</comments>
</file>

<file path=xl/sharedStrings.xml><?xml version="1.0" encoding="utf-8"?>
<sst xmlns="http://schemas.openxmlformats.org/spreadsheetml/2006/main" count="2980" uniqueCount="1246">
  <si>
    <t>Date</t>
  </si>
  <si>
    <t>Total</t>
  </si>
  <si>
    <t>Tax</t>
  </si>
  <si>
    <t>Final</t>
  </si>
  <si>
    <t>Amount</t>
  </si>
  <si>
    <t>Rec. no.</t>
  </si>
  <si>
    <t>N°</t>
  </si>
  <si>
    <t>No.</t>
  </si>
  <si>
    <t>Total differences</t>
  </si>
  <si>
    <t>Total Extractive company Adjustments</t>
  </si>
  <si>
    <t>Total Government Adjustments</t>
  </si>
  <si>
    <t>Company Adjustments</t>
  </si>
  <si>
    <t>Government adjustments</t>
  </si>
  <si>
    <t>Adjustment Company</t>
  </si>
  <si>
    <t>Adjustment Govt</t>
  </si>
  <si>
    <t>Company adjustment summary</t>
  </si>
  <si>
    <t>Government adjustment summary</t>
  </si>
  <si>
    <t>Total adjustments</t>
  </si>
  <si>
    <t>Revenu stream</t>
  </si>
  <si>
    <t xml:space="preserve">Total </t>
  </si>
  <si>
    <t>Unreconciled difference</t>
  </si>
  <si>
    <t>Final difference breakdown</t>
  </si>
  <si>
    <t>Revenu Stream</t>
  </si>
  <si>
    <t>Ref.</t>
  </si>
  <si>
    <t>Finalised</t>
  </si>
  <si>
    <t>Not finalised</t>
  </si>
  <si>
    <t>Others</t>
  </si>
  <si>
    <t>Granite</t>
  </si>
  <si>
    <t>Nomenclature des flux</t>
  </si>
  <si>
    <t>Initial</t>
  </si>
  <si>
    <t>Ajustements</t>
  </si>
  <si>
    <t>Gouvernement</t>
  </si>
  <si>
    <t>Différence Finale</t>
  </si>
  <si>
    <t>Commentaires</t>
  </si>
  <si>
    <t>Nom de la société</t>
  </si>
  <si>
    <t>Année</t>
  </si>
  <si>
    <t>Flux de paiements</t>
  </si>
  <si>
    <t>Ajustements Sociétés</t>
  </si>
  <si>
    <t>Ajustements Gouvernement</t>
  </si>
  <si>
    <t>Réponse</t>
  </si>
  <si>
    <t>Progrès</t>
  </si>
  <si>
    <t>Activité</t>
  </si>
  <si>
    <t>Exploration minière</t>
  </si>
  <si>
    <t>Exploration et Exploitation minière</t>
  </si>
  <si>
    <t>Société de carrière</t>
  </si>
  <si>
    <t>Exploitation minière</t>
  </si>
  <si>
    <t>Taxes payées non reportées</t>
  </si>
  <si>
    <t>Taxes payées hors période de réconciliation</t>
  </si>
  <si>
    <t>Taxes reportées non payées</t>
  </si>
  <si>
    <t>Erreure de classification</t>
  </si>
  <si>
    <t>Différence de change</t>
  </si>
  <si>
    <t>Erreure de reporting (montant et détail)</t>
  </si>
  <si>
    <t>Taxes non reportés par l'Etat</t>
  </si>
  <si>
    <t>Taxes perçues hors de la période de réconciliation</t>
  </si>
  <si>
    <t>Taxe reporté par l'Etat non réellement encaissée</t>
  </si>
  <si>
    <t>FD non soumis par l'Etat</t>
  </si>
  <si>
    <t>FD non soumis par la Société</t>
  </si>
  <si>
    <t>Détail non soumis par l'Etat</t>
  </si>
  <si>
    <t>Taxes non reportées par l'Entreprise Extractive</t>
  </si>
  <si>
    <t>Taxes non reportées par l'Etat</t>
  </si>
  <si>
    <t>Or</t>
  </si>
  <si>
    <t>Sable</t>
  </si>
  <si>
    <t>Argile</t>
  </si>
  <si>
    <t>Société</t>
  </si>
  <si>
    <t>Unité</t>
  </si>
  <si>
    <t>Oui</t>
  </si>
  <si>
    <t>Non</t>
  </si>
  <si>
    <t>N/C (non communiqué)</t>
  </si>
  <si>
    <t xml:space="preserve">Once </t>
  </si>
  <si>
    <t>Kg</t>
  </si>
  <si>
    <t>Statut</t>
  </si>
  <si>
    <t>N/C (non communiquée)</t>
  </si>
  <si>
    <t>Impossibilité d'exprimer une opinion</t>
  </si>
  <si>
    <t>Refus</t>
  </si>
  <si>
    <t>Sans réserve</t>
  </si>
  <si>
    <t>Avec réserve</t>
  </si>
  <si>
    <t>Paiements sociaux obligatoires</t>
  </si>
  <si>
    <t>Confirmé</t>
  </si>
  <si>
    <t>Non confirmé</t>
  </si>
  <si>
    <t>NC</t>
  </si>
  <si>
    <t>Sociétés</t>
  </si>
  <si>
    <t>Taxes</t>
  </si>
  <si>
    <t>Taxes hors périmètre de réconciliation</t>
  </si>
  <si>
    <t>Paiements sociaux volontaires</t>
  </si>
  <si>
    <t>Montant doublement déclaré</t>
  </si>
  <si>
    <t>Perenco Rio Del Rey</t>
  </si>
  <si>
    <t>Perenco Cameroun</t>
  </si>
  <si>
    <t>Addax Petroleum Cam Comapany</t>
  </si>
  <si>
    <t>Rodeo Development LTD</t>
  </si>
  <si>
    <t>C&amp;K Mining</t>
  </si>
  <si>
    <t>ROCAGLIA</t>
  </si>
  <si>
    <t>CAPAM</t>
  </si>
  <si>
    <t>Cimencam</t>
  </si>
  <si>
    <t>Razel</t>
  </si>
  <si>
    <t>ms\itiecame</t>
  </si>
  <si>
    <t>C4mer0un</t>
  </si>
  <si>
    <t>Username</t>
  </si>
  <si>
    <t>Mot de passe</t>
  </si>
  <si>
    <t>Alfred Angoit</t>
  </si>
  <si>
    <t>Opérateur</t>
  </si>
  <si>
    <t>Association</t>
  </si>
  <si>
    <t>Part Etat</t>
  </si>
  <si>
    <t>Ebome</t>
  </si>
  <si>
    <t>Moudi</t>
  </si>
  <si>
    <t xml:space="preserve">bbls </t>
  </si>
  <si>
    <t>Kole</t>
  </si>
  <si>
    <t>Lokele</t>
  </si>
  <si>
    <t>Logbaba</t>
  </si>
  <si>
    <t>scf</t>
  </si>
  <si>
    <t>Production Totale Gaz</t>
  </si>
  <si>
    <t>Production Totale Pétrole</t>
  </si>
  <si>
    <t>Part SNH-Fonctionnement</t>
  </si>
  <si>
    <t>% Part Etat</t>
  </si>
  <si>
    <t>%Part SNH-Fonctionnement</t>
  </si>
  <si>
    <t>En %</t>
  </si>
  <si>
    <t>Impôt sur les sociétés</t>
  </si>
  <si>
    <t>Redevances superficiaires</t>
  </si>
  <si>
    <t>Pétrole</t>
  </si>
  <si>
    <t>Matière</t>
  </si>
  <si>
    <t>Marbre</t>
  </si>
  <si>
    <r>
      <t>m</t>
    </r>
    <r>
      <rPr>
        <vertAlign val="superscript"/>
        <sz val="8"/>
        <color indexed="8"/>
        <rFont val="Arial"/>
        <family val="2"/>
      </rPr>
      <t>3</t>
    </r>
  </si>
  <si>
    <t>Saphir</t>
  </si>
  <si>
    <t xml:space="preserve">Quarzite </t>
  </si>
  <si>
    <t>Disthène</t>
  </si>
  <si>
    <t>kg</t>
  </si>
  <si>
    <t>Pouzzolane</t>
  </si>
  <si>
    <t>Calcaire</t>
  </si>
  <si>
    <t>Tonne</t>
  </si>
  <si>
    <t>Sable NKOMETOU</t>
  </si>
  <si>
    <t>Granulats NKOMETOU</t>
  </si>
  <si>
    <t>Sable LOGBADJECK</t>
  </si>
  <si>
    <t>Granulats LOGBADJECK</t>
  </si>
  <si>
    <t>Production
en quantité
2012</t>
  </si>
  <si>
    <t>Exportation
en quantité
2012</t>
  </si>
  <si>
    <t>Part partenairs</t>
  </si>
  <si>
    <t>Dividendes</t>
  </si>
  <si>
    <t>Production
en quantité
2013</t>
  </si>
  <si>
    <t>Taxe superficiaire</t>
  </si>
  <si>
    <t xml:space="preserve">Paiements Sociaux </t>
  </si>
  <si>
    <t>Autres flux de paiements significatifs (&gt; 25 millions de  FCFA) (reconciliables)</t>
  </si>
  <si>
    <t>Différence de classification</t>
  </si>
  <si>
    <t xml:space="preserve">Détail par quittance non soumis par l'Entreprise Extractive </t>
  </si>
  <si>
    <t>CMM</t>
  </si>
  <si>
    <t>STONES</t>
  </si>
  <si>
    <t>COVEC</t>
  </si>
  <si>
    <t>ETRUSCAN</t>
  </si>
  <si>
    <t>SOMIFI</t>
  </si>
  <si>
    <t>TOGUNA</t>
  </si>
  <si>
    <t>PETROMA</t>
  </si>
  <si>
    <t>Taxe ad valorem</t>
  </si>
  <si>
    <t>Redevance superficiaire</t>
  </si>
  <si>
    <t>Contribution pour prestation de service rendu</t>
  </si>
  <si>
    <t>Impôt spécial sur certains produits (ISCP)</t>
  </si>
  <si>
    <t>IRVM</t>
  </si>
  <si>
    <t>Taxe de logement</t>
  </si>
  <si>
    <t>Taxe de formation professionnelle</t>
  </si>
  <si>
    <t>Contribution forfaitaire à la charge de l’employeur</t>
  </si>
  <si>
    <t>Taxe emploi jeune</t>
  </si>
  <si>
    <t>TVA</t>
  </si>
  <si>
    <t>Impôt sur le traitement des salaires</t>
  </si>
  <si>
    <t>Retenues BIC</t>
  </si>
  <si>
    <t>Retenues TVA</t>
  </si>
  <si>
    <t>Autres retenues à la source</t>
  </si>
  <si>
    <t>DGE</t>
  </si>
  <si>
    <t>Taxe de délivrance</t>
  </si>
  <si>
    <t>Taxe de renouvellement</t>
  </si>
  <si>
    <t>Taxe d’extraction (ramassage)</t>
  </si>
  <si>
    <t>Taxe sur plus value sur transfert de titre</t>
  </si>
  <si>
    <t>Taxe de convention</t>
  </si>
  <si>
    <t>Taxe de transfert</t>
  </si>
  <si>
    <t>Pénalités</t>
  </si>
  <si>
    <t>DNGM</t>
  </si>
  <si>
    <t>DGD</t>
  </si>
  <si>
    <t xml:space="preserve">Droit de douane </t>
  </si>
  <si>
    <t>Pénalités et contentieux</t>
  </si>
  <si>
    <t>Patentes</t>
  </si>
  <si>
    <t>DRI</t>
  </si>
  <si>
    <t>AUREP</t>
  </si>
  <si>
    <t>Taxes de délivrance</t>
  </si>
  <si>
    <t>Fonds de promotion et de formation</t>
  </si>
  <si>
    <t>INPS</t>
  </si>
  <si>
    <t>Cotisations sociales</t>
  </si>
  <si>
    <t>NIF</t>
  </si>
  <si>
    <t>Taxes payées sous un autre NIF</t>
  </si>
  <si>
    <t>Taxes payées par la Ste sur un autre NIF non reporté par l'Etat</t>
  </si>
  <si>
    <t>NEVSUN</t>
  </si>
  <si>
    <t>Erreur de reporting (montant et détail)</t>
  </si>
  <si>
    <t>FD soumis hors delais</t>
  </si>
  <si>
    <t>Taxe de renouvellement (AUREP)</t>
  </si>
  <si>
    <t>Sous-traitants</t>
  </si>
  <si>
    <t>Petroma SA</t>
  </si>
  <si>
    <t>Société des Mines d'Or de Gounkoto SA</t>
  </si>
  <si>
    <t>Somilo SA</t>
  </si>
  <si>
    <t>Gounkoto SA</t>
  </si>
  <si>
    <t>087800766A</t>
  </si>
  <si>
    <t>Semico SA</t>
  </si>
  <si>
    <t>Semos SA</t>
  </si>
  <si>
    <t>087800209E</t>
  </si>
  <si>
    <t>Morila SA</t>
  </si>
  <si>
    <t>Somisy SA</t>
  </si>
  <si>
    <t>Yatela SA</t>
  </si>
  <si>
    <t>Somika SA</t>
  </si>
  <si>
    <t>DCM</t>
  </si>
  <si>
    <t>081104190G</t>
  </si>
  <si>
    <t>Socarco Sarl</t>
  </si>
  <si>
    <t>087800500E</t>
  </si>
  <si>
    <t>Nampala SA</t>
  </si>
  <si>
    <t>087800776J</t>
  </si>
  <si>
    <t>RandGold Sarl</t>
  </si>
  <si>
    <t>Glencar Sarl</t>
  </si>
  <si>
    <t>087800578N</t>
  </si>
  <si>
    <t>081102335F</t>
  </si>
  <si>
    <t>MMR SA</t>
  </si>
  <si>
    <t>087800566G</t>
  </si>
  <si>
    <t>Legend Gold</t>
  </si>
  <si>
    <t>087800533T</t>
  </si>
  <si>
    <t>087800795T</t>
  </si>
  <si>
    <t>Wassoul'Or</t>
  </si>
  <si>
    <t>Songhoi Sarl</t>
  </si>
  <si>
    <t>087800586C</t>
  </si>
  <si>
    <t>n/c</t>
  </si>
  <si>
    <t>IAMGOLD Sarl</t>
  </si>
  <si>
    <t>087800681E</t>
  </si>
  <si>
    <t>Goldfields Sarl</t>
  </si>
  <si>
    <t>084113842B</t>
  </si>
  <si>
    <t>Sous-traitant</t>
  </si>
  <si>
    <t>Effectif des Nationaux permanents</t>
  </si>
  <si>
    <t>Effectif des Nationaux temporaires</t>
  </si>
  <si>
    <t>Effectif des Non Nationaux permanents</t>
  </si>
  <si>
    <t>Effectif des Non Nationaux temporaires</t>
  </si>
  <si>
    <t>SGS Minerals Mali S.A.R.L.U (CFA)</t>
  </si>
  <si>
    <t>UPS – RH</t>
  </si>
  <si>
    <t>ATS</t>
  </si>
  <si>
    <t>AFRILOG MALI</t>
  </si>
  <si>
    <t>SHELL MALI (VIVO ENERGY MALI)</t>
  </si>
  <si>
    <t>AMS</t>
  </si>
  <si>
    <t>SGS</t>
  </si>
  <si>
    <t>AMM</t>
  </si>
  <si>
    <t>SEYDOU KONE PDG</t>
  </si>
  <si>
    <t>HSG</t>
  </si>
  <si>
    <t>Bara Services</t>
  </si>
  <si>
    <t>LAYNE Drilling</t>
  </si>
  <si>
    <t>ETEF</t>
  </si>
  <si>
    <t>ATC</t>
  </si>
  <si>
    <t>Diawei</t>
  </si>
  <si>
    <t>SGS MALI SARLU</t>
  </si>
  <si>
    <t>GEODRILL</t>
  </si>
  <si>
    <t>SAELEN DISTRIBU</t>
  </si>
  <si>
    <t>AMCO DRILLING</t>
  </si>
  <si>
    <t xml:space="preserve">Code License </t>
  </si>
  <si>
    <t xml:space="preserve"> Date d'Application</t>
  </si>
  <si>
    <t>Date d'octroi</t>
  </si>
  <si>
    <t>Date d'expiration</t>
  </si>
  <si>
    <t xml:space="preserve"> Surface (km²) </t>
  </si>
  <si>
    <t>Détenteur</t>
  </si>
  <si>
    <t>Type</t>
  </si>
  <si>
    <t>PE 526/84</t>
  </si>
  <si>
    <t>Avnel Gold LTD ( AVNEL)</t>
  </si>
  <si>
    <t>&lt;2012 Permis d'Exploitation</t>
  </si>
  <si>
    <t>AP 27/11</t>
  </si>
  <si>
    <t>Geo-Mine Mali SARL</t>
  </si>
  <si>
    <t>&lt;2012 Autorisation de Prospection</t>
  </si>
  <si>
    <t>AP 26/11</t>
  </si>
  <si>
    <t>Guiké Exploratation SARL</t>
  </si>
  <si>
    <t>PR 774/13</t>
  </si>
  <si>
    <t>Aficom SARL</t>
  </si>
  <si>
    <t>Permis de Recherche, Groupes 1 et 2</t>
  </si>
  <si>
    <t>PR 379/14</t>
  </si>
  <si>
    <t>Sing King Mines du Mali SARL</t>
  </si>
  <si>
    <t>PR 100/13</t>
  </si>
  <si>
    <t>Khan Lamya Mining SARL ( K L Mining SARL)</t>
  </si>
  <si>
    <t>084120000C</t>
  </si>
  <si>
    <t>PR 279/07</t>
  </si>
  <si>
    <t>Consuldiallo SARL</t>
  </si>
  <si>
    <t>082212584C</t>
  </si>
  <si>
    <t>&lt;2012 Permis de Recherche</t>
  </si>
  <si>
    <t>AP 103/13</t>
  </si>
  <si>
    <t>Marena Gold SARL</t>
  </si>
  <si>
    <t>Autorisation de Prospection, Groupes 1 et 2</t>
  </si>
  <si>
    <t>PE 308/14</t>
  </si>
  <si>
    <t>Songhoï Resources (SORES-SARL)</t>
  </si>
  <si>
    <t>PE 299/13</t>
  </si>
  <si>
    <t>Société des Mines de Finkolo (SOMIFI S.A)</t>
  </si>
  <si>
    <t>PR 200/10</t>
  </si>
  <si>
    <t>Tobon Tondo SARL</t>
  </si>
  <si>
    <t>085118944Y</t>
  </si>
  <si>
    <t>PR 467/13</t>
  </si>
  <si>
    <t>Albab Mining SARL</t>
  </si>
  <si>
    <t>Permis de Recherche, Groupes 3, 4 et 5</t>
  </si>
  <si>
    <t>PR 16/11</t>
  </si>
  <si>
    <t>Great Quest Mali S.A</t>
  </si>
  <si>
    <t>087800783K</t>
  </si>
  <si>
    <t>PR 29/11</t>
  </si>
  <si>
    <t>Compagnie Minière de la Falémé S.A</t>
  </si>
  <si>
    <t>083318818C</t>
  </si>
  <si>
    <t>AE 424/14</t>
  </si>
  <si>
    <t>Bagoé National Corporation (BANCO) SARL</t>
  </si>
  <si>
    <t>&lt;2012 Autorisation D'Exploitation de Petite Mine</t>
  </si>
  <si>
    <t>AE 88/13</t>
  </si>
  <si>
    <t>Afrique Promotion Mali Holding SARL</t>
  </si>
  <si>
    <t>083101989D</t>
  </si>
  <si>
    <t>Autorisation d'Exploitation des Dragues</t>
  </si>
  <si>
    <t>AE 353/09</t>
  </si>
  <si>
    <t>Razel Mali S.A</t>
  </si>
  <si>
    <t>087800709Y</t>
  </si>
  <si>
    <t>Autorisation d'Exploitation des Carrieres</t>
  </si>
  <si>
    <t>PR 265/05</t>
  </si>
  <si>
    <t>Caracal Gold Mali SARL</t>
  </si>
  <si>
    <t>082215038B</t>
  </si>
  <si>
    <t>AP 481/14</t>
  </si>
  <si>
    <t xml:space="preserve">Société Badenya Gold SARL </t>
  </si>
  <si>
    <t>PR 357/11</t>
  </si>
  <si>
    <t>Société Groupe Mining Resources And  Co"SARL</t>
  </si>
  <si>
    <t>PR 96/13</t>
  </si>
  <si>
    <t>Minefinders Mali SARL</t>
  </si>
  <si>
    <t>PE 524/99</t>
  </si>
  <si>
    <t>Morila S.A</t>
  </si>
  <si>
    <t>AE 366/11</t>
  </si>
  <si>
    <t>Société N'Diaye et Frères SARL</t>
  </si>
  <si>
    <t>035000034B</t>
  </si>
  <si>
    <t>PR 155/11</t>
  </si>
  <si>
    <t>Satori Investments SARL</t>
  </si>
  <si>
    <t>410091937T</t>
  </si>
  <si>
    <t>AE 289/13</t>
  </si>
  <si>
    <t>Mandingold Mining SARL</t>
  </si>
  <si>
    <t>Autorisation d'Exploitation de Petite Mine, Groupes 1 et 2</t>
  </si>
  <si>
    <t>PR 147/12</t>
  </si>
  <si>
    <t>Stellar Pacific Mali SARL</t>
  </si>
  <si>
    <t>083324704V</t>
  </si>
  <si>
    <t>PR 447/13</t>
  </si>
  <si>
    <t>S.K Company SARL</t>
  </si>
  <si>
    <t>084115529Y</t>
  </si>
  <si>
    <t>PR 181/11</t>
  </si>
  <si>
    <t>Binké Mining Corporation SARL</t>
  </si>
  <si>
    <t>AE 290/13</t>
  </si>
  <si>
    <t>Fametal Mining Resources Mali</t>
  </si>
  <si>
    <t>PR 220/13</t>
  </si>
  <si>
    <t>PR 337/13</t>
  </si>
  <si>
    <t>PR 245/10</t>
  </si>
  <si>
    <t>Katof Société Minière SARL</t>
  </si>
  <si>
    <t>PR 133/11</t>
  </si>
  <si>
    <t xml:space="preserve">Keita Falaye Entreprise Karan Distribution </t>
  </si>
  <si>
    <t>PR 34/11</t>
  </si>
  <si>
    <t>Sankarani Ressources SARL</t>
  </si>
  <si>
    <t>087800577D</t>
  </si>
  <si>
    <t>PR 59/11</t>
  </si>
  <si>
    <t>Société Minière la Katoise SARL</t>
  </si>
  <si>
    <t>025022027A</t>
  </si>
  <si>
    <t>PR 142/12</t>
  </si>
  <si>
    <t>Société d'Exploration de Siribaya SARL</t>
  </si>
  <si>
    <t>087800767K</t>
  </si>
  <si>
    <t>PR 229/10</t>
  </si>
  <si>
    <t>Dado Mining SARL</t>
  </si>
  <si>
    <t>086138818W</t>
  </si>
  <si>
    <t>PR 14/11</t>
  </si>
  <si>
    <t>Société Traoré et Famille SARL</t>
  </si>
  <si>
    <t>AE 377/12</t>
  </si>
  <si>
    <t xml:space="preserve">Société Générale de Transport et Commerce (SOGETRAC) SARL </t>
  </si>
  <si>
    <t>083301745K</t>
  </si>
  <si>
    <t>AE 458/13</t>
  </si>
  <si>
    <t>Société Investissement Trains Spain Africa (ITSA S.A)</t>
  </si>
  <si>
    <t>PR 252/09</t>
  </si>
  <si>
    <t>Intergold SARL</t>
  </si>
  <si>
    <t>AE 420/11</t>
  </si>
  <si>
    <t>Société Industrielle de Boissons et Eaux du Mali (SIBEM SARL)</t>
  </si>
  <si>
    <t>AE 452/06</t>
  </si>
  <si>
    <t>Stones SARL</t>
  </si>
  <si>
    <t>025001397B</t>
  </si>
  <si>
    <t>AE 417/12</t>
  </si>
  <si>
    <t>Société Mali Developement Resources SARL</t>
  </si>
  <si>
    <t>AE 489/14</t>
  </si>
  <si>
    <t>Rikaz Sarl</t>
  </si>
  <si>
    <t>AE 487/14</t>
  </si>
  <si>
    <t>Xin Sheng Shi Mali Mine Sarl</t>
  </si>
  <si>
    <t>AE 518/14</t>
  </si>
  <si>
    <t>Toka Mining Holding SARL (TMH)</t>
  </si>
  <si>
    <t>083327714C</t>
  </si>
  <si>
    <t>PR 492/14</t>
  </si>
  <si>
    <t>Global Drilling And Blasting Services Mali SARL</t>
  </si>
  <si>
    <t>PR 450/09</t>
  </si>
  <si>
    <t>African Gold Field Corporation (AGFC) SARL</t>
  </si>
  <si>
    <t>PR 189/11</t>
  </si>
  <si>
    <t>Waraba Resources SARL</t>
  </si>
  <si>
    <t>082238590A</t>
  </si>
  <si>
    <t>AE 395/14</t>
  </si>
  <si>
    <t>Tehuan Mining And Logistics SARL</t>
  </si>
  <si>
    <t>PR 285/09</t>
  </si>
  <si>
    <t>PR 281/09</t>
  </si>
  <si>
    <t>Recherche et Exploitation des Métaux Précieux (REXMETAL) SARL</t>
  </si>
  <si>
    <t>083313079N</t>
  </si>
  <si>
    <t>AE 343/07</t>
  </si>
  <si>
    <t>Hungaro-Coop Mali SARL</t>
  </si>
  <si>
    <t>PR 183/11</t>
  </si>
  <si>
    <t>PR 474/14</t>
  </si>
  <si>
    <t>Menankoto SARL</t>
  </si>
  <si>
    <t>PR 162/13</t>
  </si>
  <si>
    <t>Olive Mining SARL</t>
  </si>
  <si>
    <t>086130249A</t>
  </si>
  <si>
    <t>PR 375/14</t>
  </si>
  <si>
    <t>A.Na.Di.S-SARL</t>
  </si>
  <si>
    <t>PR 364/08</t>
  </si>
  <si>
    <t>Gold Partners SARL</t>
  </si>
  <si>
    <t>084118078P</t>
  </si>
  <si>
    <t>AE 376/14</t>
  </si>
  <si>
    <t>Covec-Mali</t>
  </si>
  <si>
    <t>AE 398/09</t>
  </si>
  <si>
    <t>Société d'Exploitation des Calcaires de Dioïla "SECDO" SA</t>
  </si>
  <si>
    <t>PR 164/12</t>
  </si>
  <si>
    <t>Gold Fields Exploration Mali SARL</t>
  </si>
  <si>
    <t>PR 55/11</t>
  </si>
  <si>
    <t>Etruscan Resources Mali SARL</t>
  </si>
  <si>
    <t>PE 527/89</t>
  </si>
  <si>
    <t>Resolute</t>
  </si>
  <si>
    <t>PE 528/99</t>
  </si>
  <si>
    <t>Société d'Exploitation Minière de Loulo ( SOMILO)</t>
  </si>
  <si>
    <t>PE 412/12</t>
  </si>
  <si>
    <t>PR 244/10</t>
  </si>
  <si>
    <t>Tourékounda SARL</t>
  </si>
  <si>
    <t>AE 287/13</t>
  </si>
  <si>
    <t>Malienne d'Exploitation Minière "MADEM" SARL&gt;&gt;</t>
  </si>
  <si>
    <t>PR 160/11</t>
  </si>
  <si>
    <t>Mali Ressources Minières (MRM) SARL</t>
  </si>
  <si>
    <t>082221863W</t>
  </si>
  <si>
    <t>AE 316/08</t>
  </si>
  <si>
    <t>Accord S.A</t>
  </si>
  <si>
    <t>083303751P</t>
  </si>
  <si>
    <t>AE 286/13</t>
  </si>
  <si>
    <t>La Malienne du Dragage SARL &lt;&lt;LMD SARL &gt;&gt;</t>
  </si>
  <si>
    <t>084118249N</t>
  </si>
  <si>
    <t>AE 297/13</t>
  </si>
  <si>
    <t>Ciments et Matériaux du Mali SA</t>
  </si>
  <si>
    <t>AE 298/13</t>
  </si>
  <si>
    <t>PR 148/12</t>
  </si>
  <si>
    <t>Glencar Mali SARL</t>
  </si>
  <si>
    <t>PR 101/13</t>
  </si>
  <si>
    <t>TLG Mining Resources Mali SA</t>
  </si>
  <si>
    <t>084118759T</t>
  </si>
  <si>
    <t>PR 46/11</t>
  </si>
  <si>
    <t>M.B.C Diffusion SARL</t>
  </si>
  <si>
    <t>084113971D</t>
  </si>
  <si>
    <t>PR 178/11</t>
  </si>
  <si>
    <t>PR 111/14</t>
  </si>
  <si>
    <t>Société Minière Wassa SARL</t>
  </si>
  <si>
    <t>PR 130/14</t>
  </si>
  <si>
    <t>Timbuktu Ressources SARL</t>
  </si>
  <si>
    <t>084122677T</t>
  </si>
  <si>
    <t>PR 10/11</t>
  </si>
  <si>
    <t>SIMEX International Group SARL</t>
  </si>
  <si>
    <t>PR 1/09</t>
  </si>
  <si>
    <t>Baraka Mining SARL</t>
  </si>
  <si>
    <t>083322858H</t>
  </si>
  <si>
    <t>AE 422/97</t>
  </si>
  <si>
    <t>Société Malienne d'Exploitation de Carrières "SOMECAR" SARL</t>
  </si>
  <si>
    <t>081103158A</t>
  </si>
  <si>
    <t>PR 137/12</t>
  </si>
  <si>
    <t>Ressources Robex Mali Sarl</t>
  </si>
  <si>
    <t>087800749M</t>
  </si>
  <si>
    <t>AE 464/05</t>
  </si>
  <si>
    <t>PR 110/11</t>
  </si>
  <si>
    <t>Transafrika Mali S.A</t>
  </si>
  <si>
    <t>084112123Y</t>
  </si>
  <si>
    <t>AE 463/05</t>
  </si>
  <si>
    <t>West Africa Cement (WACEM) S.A</t>
  </si>
  <si>
    <t>AE 459/11</t>
  </si>
  <si>
    <t>Diamond Cement Mali S.A</t>
  </si>
  <si>
    <t>AE 325/08</t>
  </si>
  <si>
    <t>Société Gamby &amp; Frère SARL</t>
  </si>
  <si>
    <t>PR 248/10</t>
  </si>
  <si>
    <t>AE 384/09</t>
  </si>
  <si>
    <t>Entreprise Malienne de Construction et de Concassage (EMACCO)</t>
  </si>
  <si>
    <t>AE 288/13</t>
  </si>
  <si>
    <t>Afrika West Minerals Sarl</t>
  </si>
  <si>
    <t>AE 402/06</t>
  </si>
  <si>
    <t>Socarco Mali SARL</t>
  </si>
  <si>
    <t>PR 276/14</t>
  </si>
  <si>
    <t>Hanne General Trading SARL Unipersonnelle</t>
  </si>
  <si>
    <t>PR 186/11</t>
  </si>
  <si>
    <t>Resolute Mali SA</t>
  </si>
  <si>
    <t>087800635A</t>
  </si>
  <si>
    <t>PR 473/12</t>
  </si>
  <si>
    <t>PR 84/13</t>
  </si>
  <si>
    <t>Metedia Mining SARL</t>
  </si>
  <si>
    <t>PR 184/11</t>
  </si>
  <si>
    <t>Mali Goldfields  (M.G.F) SARL</t>
  </si>
  <si>
    <t>087800564J</t>
  </si>
  <si>
    <t>AE 295/13</t>
  </si>
  <si>
    <t>AE 303/05</t>
  </si>
  <si>
    <t>AE 309/12</t>
  </si>
  <si>
    <t>TC Mining Consulting et Services (TCMCS ) SARL</t>
  </si>
  <si>
    <t>AE 302/05</t>
  </si>
  <si>
    <t>AE 315/09</t>
  </si>
  <si>
    <t>AE 314/11</t>
  </si>
  <si>
    <t>Sociéte des Mines du Bouré &lt;&lt;SOMIB SA&gt;&gt;</t>
  </si>
  <si>
    <t>AE 313/11</t>
  </si>
  <si>
    <t>Société Malienne de Développement (SMD) SARL</t>
  </si>
  <si>
    <t>AE 296/13</t>
  </si>
  <si>
    <t>Barila Mining Company SARL</t>
  </si>
  <si>
    <t>083308634H</t>
  </si>
  <si>
    <t>AE 311/11</t>
  </si>
  <si>
    <t>Entreprise de dragage fluvial Sarl</t>
  </si>
  <si>
    <t>AE 301/14</t>
  </si>
  <si>
    <t>Ecomine SARL</t>
  </si>
  <si>
    <t>086125658N</t>
  </si>
  <si>
    <t>AE 292/14</t>
  </si>
  <si>
    <t>Générale d'Exploitation des Carrières du Mali &lt;&lt; GECAMA S.A &gt;&gt;</t>
  </si>
  <si>
    <t>084115498Y</t>
  </si>
  <si>
    <t>AE 318/12</t>
  </si>
  <si>
    <t>Balimaya SARL</t>
  </si>
  <si>
    <t>AE 312/11</t>
  </si>
  <si>
    <t>Tricontinental Transport Corporation S.A</t>
  </si>
  <si>
    <t>AE 291/11</t>
  </si>
  <si>
    <t>Italy Mining SARL</t>
  </si>
  <si>
    <t>085121696Y</t>
  </si>
  <si>
    <t>AE 294/13</t>
  </si>
  <si>
    <t>AE 293/14</t>
  </si>
  <si>
    <t>AE 317/07</t>
  </si>
  <si>
    <t>AE 411/05</t>
  </si>
  <si>
    <t>Compagnie Malienne de Matériaux de Construction " CMMC" SA</t>
  </si>
  <si>
    <t>AE 461/09</t>
  </si>
  <si>
    <t>AE 355/09</t>
  </si>
  <si>
    <t>AE 465/05</t>
  </si>
  <si>
    <t>Kambila-Carrière</t>
  </si>
  <si>
    <t>AE 378/12</t>
  </si>
  <si>
    <t>Société des Carrières et Chaux de Toukoto (C.C.T) S.A</t>
  </si>
  <si>
    <t>086129345A</t>
  </si>
  <si>
    <t>AE 390/09</t>
  </si>
  <si>
    <t>Société Mande Construction Immobilière</t>
  </si>
  <si>
    <t>082219761T</t>
  </si>
  <si>
    <t>AE 319/12</t>
  </si>
  <si>
    <t>Société Minière du Mali SARL</t>
  </si>
  <si>
    <t>082226026G</t>
  </si>
  <si>
    <t>AE 419/12</t>
  </si>
  <si>
    <t>Commerce Industries et Services (CIS) SARL</t>
  </si>
  <si>
    <t>083316002V</t>
  </si>
  <si>
    <t>AE 496/12</t>
  </si>
  <si>
    <t>AE 394/08</t>
  </si>
  <si>
    <t>Entreprise Mamadou Démbélé (E.M.D)</t>
  </si>
  <si>
    <t>086113217G</t>
  </si>
  <si>
    <t>AE 460/10</t>
  </si>
  <si>
    <t>Carrières et Chaux du Mali (CCM-S.A)</t>
  </si>
  <si>
    <t>086123179L</t>
  </si>
  <si>
    <t>AE 323/08</t>
  </si>
  <si>
    <t>Société de Concassage &lt;&lt; L'avenir &gt;&gt; SARL</t>
  </si>
  <si>
    <t>AE 368/10</t>
  </si>
  <si>
    <t>AE 321/12</t>
  </si>
  <si>
    <t>Société d'Exploitation de Marbre &lt;&lt; SOMEX SARL&gt;&gt;</t>
  </si>
  <si>
    <t>AE 391/12</t>
  </si>
  <si>
    <t>AE 324/08</t>
  </si>
  <si>
    <t>Fibromat SARL</t>
  </si>
  <si>
    <t>AE 505/12</t>
  </si>
  <si>
    <t>AE 365/09</t>
  </si>
  <si>
    <t>AE 328/12</t>
  </si>
  <si>
    <t>Toguna Agro-Industries SA</t>
  </si>
  <si>
    <t>087800590V</t>
  </si>
  <si>
    <t>AE 362/11</t>
  </si>
  <si>
    <t>Kristal SARL</t>
  </si>
  <si>
    <t>AE 320/12</t>
  </si>
  <si>
    <t>Usine Falaise SARL</t>
  </si>
  <si>
    <t>AE 485/14</t>
  </si>
  <si>
    <t>DS Consulting SARL</t>
  </si>
  <si>
    <t>084113960G</t>
  </si>
  <si>
    <t>AE 392/12</t>
  </si>
  <si>
    <t>Mineral Development of Mali (MDM) SARL</t>
  </si>
  <si>
    <t>AE 396/14</t>
  </si>
  <si>
    <t>R.S. Aurum Mining-SARL</t>
  </si>
  <si>
    <t>AE 418/12</t>
  </si>
  <si>
    <t>AE 462/05</t>
  </si>
  <si>
    <t>Aïcha Industrie SARL</t>
  </si>
  <si>
    <t>083314927J</t>
  </si>
  <si>
    <t>AE 393/10</t>
  </si>
  <si>
    <t>Kara-Gold SARL</t>
  </si>
  <si>
    <t>086122651M</t>
  </si>
  <si>
    <t>AE 356/11</t>
  </si>
  <si>
    <t>Société Katim Trading SARL</t>
  </si>
  <si>
    <t>AE 486/14</t>
  </si>
  <si>
    <t>Holdor Mali Sarl</t>
  </si>
  <si>
    <t>AE 519/14</t>
  </si>
  <si>
    <t>AP 514/14</t>
  </si>
  <si>
    <t>AP 456/09</t>
  </si>
  <si>
    <t>Pacific Mining SARL</t>
  </si>
  <si>
    <t>AP 369/14</t>
  </si>
  <si>
    <t>Omnium Invest S.A</t>
  </si>
  <si>
    <t>082228395G</t>
  </si>
  <si>
    <t>PE 300/11</t>
  </si>
  <si>
    <t>Sahel Minerals SA</t>
  </si>
  <si>
    <t>PE 494/10</t>
  </si>
  <si>
    <t>Sandeep Garg &amp; Company SARL</t>
  </si>
  <si>
    <t>PE 413/12</t>
  </si>
  <si>
    <t>Nampala S.A</t>
  </si>
  <si>
    <t>PE 482/94</t>
  </si>
  <si>
    <t>Société d'Exploitation des Mines d'Or de Sadiola (SEMOS S.A)</t>
  </si>
  <si>
    <t>PE 483/00</t>
  </si>
  <si>
    <t>Yatela S.A</t>
  </si>
  <si>
    <t>PE 495/11</t>
  </si>
  <si>
    <t>Mali Manganèse S.A</t>
  </si>
  <si>
    <t>PE 507/94</t>
  </si>
  <si>
    <t>Lido SA</t>
  </si>
  <si>
    <t>PE 508/97</t>
  </si>
  <si>
    <t>Wassoulou Or</t>
  </si>
  <si>
    <t>PR 118/12</t>
  </si>
  <si>
    <t>PR 107/13</t>
  </si>
  <si>
    <t>Chiwara SARL</t>
  </si>
  <si>
    <t>084120494X</t>
  </si>
  <si>
    <t>PR 102/13</t>
  </si>
  <si>
    <t>Pink Diamond Company (P.D.C) SARL</t>
  </si>
  <si>
    <t>PE 304/14</t>
  </si>
  <si>
    <t>Nevsun Mali Exploration Limited S.A</t>
  </si>
  <si>
    <t>PR 104/13</t>
  </si>
  <si>
    <t>Mines et Développement Local SARL</t>
  </si>
  <si>
    <t>PR 109/11</t>
  </si>
  <si>
    <t>PR 116/12</t>
  </si>
  <si>
    <t>Roc Resources (Mali) SARL</t>
  </si>
  <si>
    <t>PR 119/12</t>
  </si>
  <si>
    <t>African Resources Mining SARL</t>
  </si>
  <si>
    <t>PR 12/11</t>
  </si>
  <si>
    <t>Société Minière d'Exploration,d'Importation et d'Exportation Abasse et Frères  SARL</t>
  </si>
  <si>
    <t>PR 120/12</t>
  </si>
  <si>
    <t>Mali International Mining Exploration S.A</t>
  </si>
  <si>
    <t>087800660Y</t>
  </si>
  <si>
    <t>PR 106/13</t>
  </si>
  <si>
    <t>Rema SARL</t>
  </si>
  <si>
    <t>082220698G</t>
  </si>
  <si>
    <t>PR 108/13</t>
  </si>
  <si>
    <t>Gold Espagne SARL</t>
  </si>
  <si>
    <t>084115008Y</t>
  </si>
  <si>
    <t>PR 112/12</t>
  </si>
  <si>
    <t>Etruscan Resources Bermuda (Mali) LTD</t>
  </si>
  <si>
    <t>087800416Y</t>
  </si>
  <si>
    <t>PR 113/12</t>
  </si>
  <si>
    <t>PR 121/12</t>
  </si>
  <si>
    <t>Longflex Metals SARL</t>
  </si>
  <si>
    <t>084113906N</t>
  </si>
  <si>
    <t>PE 506/90</t>
  </si>
  <si>
    <t>Société des Eaux Minérales du Mali S.A</t>
  </si>
  <si>
    <t>087800054F</t>
  </si>
  <si>
    <t>PE 307/12</t>
  </si>
  <si>
    <t>New Gold Mali SA</t>
  </si>
  <si>
    <t>087800350L</t>
  </si>
  <si>
    <t>PE 529/96</t>
  </si>
  <si>
    <t>Toguna SARL</t>
  </si>
  <si>
    <t>PR 115/12</t>
  </si>
  <si>
    <t>Golden Rim S.A.R. Exploration SARL</t>
  </si>
  <si>
    <t>087800647G</t>
  </si>
  <si>
    <t>PR 105/13</t>
  </si>
  <si>
    <t>A.J.B. Metals SARL</t>
  </si>
  <si>
    <t>PR 114/12</t>
  </si>
  <si>
    <t>Organisation Tounkara Commerce International Mining Investissement (O.T.C.I Mining Investissement) SARL</t>
  </si>
  <si>
    <t>082230097A</t>
  </si>
  <si>
    <t>PR 117/12</t>
  </si>
  <si>
    <t>PE 305/14</t>
  </si>
  <si>
    <t>Société des Mines de Komana "SMK" SA</t>
  </si>
  <si>
    <t>PR 11/11</t>
  </si>
  <si>
    <t>Prim Gold Mali S.A</t>
  </si>
  <si>
    <t>PE 525/97</t>
  </si>
  <si>
    <t>Segala Mining Company "SEMICO S.A"</t>
  </si>
  <si>
    <t>PR 123/12</t>
  </si>
  <si>
    <t>Société Sahelienne des Mines SARL Unipersonnelle</t>
  </si>
  <si>
    <t>PR 131/14</t>
  </si>
  <si>
    <t>Société Minière du Mandé SARL</t>
  </si>
  <si>
    <t>PR 140/12</t>
  </si>
  <si>
    <t>Sahel Mining LTD</t>
  </si>
  <si>
    <t>PR 134/14</t>
  </si>
  <si>
    <t>CMP Investment Afrique SA</t>
  </si>
  <si>
    <t>PR 135/12</t>
  </si>
  <si>
    <t>Earthstone Resources Mali LTD</t>
  </si>
  <si>
    <t>PR 156/11</t>
  </si>
  <si>
    <t>PR 143/12</t>
  </si>
  <si>
    <t>PR 144/12</t>
  </si>
  <si>
    <t>Gana Mining Company SARL</t>
  </si>
  <si>
    <t>PR 145/12</t>
  </si>
  <si>
    <t>Mali-Canada SARL</t>
  </si>
  <si>
    <t>PR 146/12</t>
  </si>
  <si>
    <t>PR 151/11</t>
  </si>
  <si>
    <t>Société Minière de Koniko SARL</t>
  </si>
  <si>
    <t>PR 153/11</t>
  </si>
  <si>
    <t>Recherche et Exploitation Minière au Mali "REM" SARL</t>
  </si>
  <si>
    <t>PR 149/12</t>
  </si>
  <si>
    <t>Sissoko Mining Company SARL</t>
  </si>
  <si>
    <t>PR 15/12</t>
  </si>
  <si>
    <t>Société Ansongo Minerals SARL</t>
  </si>
  <si>
    <t>PR 128/12</t>
  </si>
  <si>
    <t>PR 159/11</t>
  </si>
  <si>
    <t>Yara Gold SA</t>
  </si>
  <si>
    <t>PR 154/11</t>
  </si>
  <si>
    <t>PR 139/12</t>
  </si>
  <si>
    <t>Samassekou et Fils SARL</t>
  </si>
  <si>
    <t>PR 127/12</t>
  </si>
  <si>
    <t>PR 13/11</t>
  </si>
  <si>
    <t>Cluff Gold PLc</t>
  </si>
  <si>
    <t>PR 122/12</t>
  </si>
  <si>
    <t>Gold Corporation Mali SARL</t>
  </si>
  <si>
    <t>PR 124/12</t>
  </si>
  <si>
    <t>PR 125/12</t>
  </si>
  <si>
    <t>Singking Mines du Mali SARL</t>
  </si>
  <si>
    <t>087800788R</t>
  </si>
  <si>
    <t>PR 141/12</t>
  </si>
  <si>
    <t>Multinationale pour le Commerce,l'Industrie et les Mines au Mali (MUNCIM-HASBOUNA)SARL</t>
  </si>
  <si>
    <t>082221307L</t>
  </si>
  <si>
    <t>PR 138/12</t>
  </si>
  <si>
    <t>PR 126/12</t>
  </si>
  <si>
    <t>CADEM SARL</t>
  </si>
  <si>
    <t>PR 150/12</t>
  </si>
  <si>
    <t>Medou Mining Corporation SARL</t>
  </si>
  <si>
    <t>PR 152/11</t>
  </si>
  <si>
    <t>ML Commodities Limited SARL</t>
  </si>
  <si>
    <t>086105260L</t>
  </si>
  <si>
    <t>PR 136/12</t>
  </si>
  <si>
    <t>PR 157/11</t>
  </si>
  <si>
    <t>PR 158/11</t>
  </si>
  <si>
    <t>Salama Exploration Minière SARL</t>
  </si>
  <si>
    <t>PR 129/14</t>
  </si>
  <si>
    <t>PR 132/14</t>
  </si>
  <si>
    <t>Société Lingot d'Or SARL</t>
  </si>
  <si>
    <t>PR 17/11</t>
  </si>
  <si>
    <t>PR 163/13</t>
  </si>
  <si>
    <t>Sanouco SARL</t>
  </si>
  <si>
    <t>PR 167/12</t>
  </si>
  <si>
    <t>Iamgold Exploration Mali SARL</t>
  </si>
  <si>
    <t>PR 168/11</t>
  </si>
  <si>
    <t>Société d'Exploration de Kalana SARL</t>
  </si>
  <si>
    <t>PR 169/12</t>
  </si>
  <si>
    <t>Orient d'Or Industries du Mali S.A</t>
  </si>
  <si>
    <t>087800595B</t>
  </si>
  <si>
    <t>PR 175/11</t>
  </si>
  <si>
    <t>Mym Mining SARL</t>
  </si>
  <si>
    <t>PR 176/11</t>
  </si>
  <si>
    <t>Kasli Gold SA</t>
  </si>
  <si>
    <t>0855113232R</t>
  </si>
  <si>
    <t>PR 177/11</t>
  </si>
  <si>
    <t>Boubacar Mining Consulting SARL</t>
  </si>
  <si>
    <t>PR 170/11</t>
  </si>
  <si>
    <t>Société Malienne d'Or et de Diamant SARL</t>
  </si>
  <si>
    <t>PR 179/11</t>
  </si>
  <si>
    <t>Somidec Mali Mining Developement SA</t>
  </si>
  <si>
    <t>082222726M</t>
  </si>
  <si>
    <t>PR 18/11</t>
  </si>
  <si>
    <t>Oklo Uranium Limited Mali SARL</t>
  </si>
  <si>
    <t>PR 180/11</t>
  </si>
  <si>
    <t>Tichitt SA</t>
  </si>
  <si>
    <t>082200518F</t>
  </si>
  <si>
    <t>PR 174/11</t>
  </si>
  <si>
    <t>PR 182/11</t>
  </si>
  <si>
    <t>PR 185/11</t>
  </si>
  <si>
    <t>Fasso Mining And International Negoce SARL</t>
  </si>
  <si>
    <t>PR 172/11</t>
  </si>
  <si>
    <t>Gorutumu Mining SARL</t>
  </si>
  <si>
    <t>PR 192/13</t>
  </si>
  <si>
    <t>Camara Diawara Minière SARL</t>
  </si>
  <si>
    <t>PR 195/12</t>
  </si>
  <si>
    <t>Guindo S.A</t>
  </si>
  <si>
    <t>PR 198/14</t>
  </si>
  <si>
    <t>Soudan Mining Compagny "SOMICO" SARL</t>
  </si>
  <si>
    <t>PR 199/14</t>
  </si>
  <si>
    <t>PR 2/10</t>
  </si>
  <si>
    <t>PR 191/08</t>
  </si>
  <si>
    <t>PR 165/12</t>
  </si>
  <si>
    <t>PR 166/12</t>
  </si>
  <si>
    <t>Société Sekou Boukadary Traoré SARL</t>
  </si>
  <si>
    <t>083303336R</t>
  </si>
  <si>
    <t>PR 161/13</t>
  </si>
  <si>
    <t>Camec Mali SA</t>
  </si>
  <si>
    <t>PR 188/11</t>
  </si>
  <si>
    <t>Mali Minerals Resources S.A "M.M.R-SA"</t>
  </si>
  <si>
    <t>PR 171/11</t>
  </si>
  <si>
    <t>Société d'Exploitation des Ressources Minérales et Energétiques SARL</t>
  </si>
  <si>
    <t>087800711T</t>
  </si>
  <si>
    <t>PR 173/11</t>
  </si>
  <si>
    <t>PR 187/11</t>
  </si>
  <si>
    <t>Takine Haba SARL</t>
  </si>
  <si>
    <t>PR 19/11</t>
  </si>
  <si>
    <t>Mali Mining Ore Company LTD</t>
  </si>
  <si>
    <t>PR 190/06</t>
  </si>
  <si>
    <t>Touba Mining SARL</t>
  </si>
  <si>
    <t>087800384L</t>
  </si>
  <si>
    <t>PR 196/12</t>
  </si>
  <si>
    <t>Presco Minier SARL</t>
  </si>
  <si>
    <t>031003054D</t>
  </si>
  <si>
    <t>PR 194/12</t>
  </si>
  <si>
    <t>Pregold Mali S.A</t>
  </si>
  <si>
    <t>087800557H</t>
  </si>
  <si>
    <t>PR 193/12</t>
  </si>
  <si>
    <t>Birim Goldfields Mali SARL</t>
  </si>
  <si>
    <t>PR 204/14</t>
  </si>
  <si>
    <t>Fortune Minière S.A</t>
  </si>
  <si>
    <t>PR 205/14</t>
  </si>
  <si>
    <t>PR 208/14</t>
  </si>
  <si>
    <t>PR 209/14</t>
  </si>
  <si>
    <t>PR 211/14</t>
  </si>
  <si>
    <t>Continental Mining Organisation Mali SARL</t>
  </si>
  <si>
    <t>PR 219/14</t>
  </si>
  <si>
    <t>Pishon Mining SARL</t>
  </si>
  <si>
    <t>085121147P</t>
  </si>
  <si>
    <t>PR 217/13</t>
  </si>
  <si>
    <t>Krishna Mining Corporation SARLU</t>
  </si>
  <si>
    <t>PR 221/14</t>
  </si>
  <si>
    <t>Wasmine Or SARL</t>
  </si>
  <si>
    <t>PR 20/11</t>
  </si>
  <si>
    <t>Delta Exploration Mali SARL</t>
  </si>
  <si>
    <t>082216837R</t>
  </si>
  <si>
    <t>PR 23/11</t>
  </si>
  <si>
    <t>PR 226/10</t>
  </si>
  <si>
    <t>PR 225/14</t>
  </si>
  <si>
    <t>PR 224/13</t>
  </si>
  <si>
    <t>Birimian Gold Mali SARL</t>
  </si>
  <si>
    <t>084116322J</t>
  </si>
  <si>
    <t>PR 210/13</t>
  </si>
  <si>
    <t>PR 203/14</t>
  </si>
  <si>
    <t>Mali Mining Company SARL (MAMICO SARL)</t>
  </si>
  <si>
    <t>PR 223/13</t>
  </si>
  <si>
    <t>Zheng Da Yi Yuan Mines Mali SARL</t>
  </si>
  <si>
    <t>082235986V</t>
  </si>
  <si>
    <t>PR 231/10</t>
  </si>
  <si>
    <t>PR 214/13</t>
  </si>
  <si>
    <t>PR 230/10</t>
  </si>
  <si>
    <t>Sofofi SARL</t>
  </si>
  <si>
    <t>PR 216/13</t>
  </si>
  <si>
    <t>PR 206/14</t>
  </si>
  <si>
    <t>PR 215/13</t>
  </si>
  <si>
    <t>PR 202/10</t>
  </si>
  <si>
    <t>G2I Global Invest International SARL</t>
  </si>
  <si>
    <t>084112717K</t>
  </si>
  <si>
    <t>PR 21/11</t>
  </si>
  <si>
    <t>PR 22/11</t>
  </si>
  <si>
    <t>Tropical Gold du Mali "T.G.M" SARL</t>
  </si>
  <si>
    <t>086119803A</t>
  </si>
  <si>
    <t>PR 207/14</t>
  </si>
  <si>
    <t>PR 237/10</t>
  </si>
  <si>
    <t>Mali Gold Resources SARL</t>
  </si>
  <si>
    <t>PR 233/10</t>
  </si>
  <si>
    <t>Société Dramé et Frères "S.D.F" SARL</t>
  </si>
  <si>
    <t>082228635Y</t>
  </si>
  <si>
    <t>PR 234/10</t>
  </si>
  <si>
    <t>Abdou Dramane Bathily SU-ARL</t>
  </si>
  <si>
    <t>PR 213/13</t>
  </si>
  <si>
    <t>Jia You SARL</t>
  </si>
  <si>
    <t>084119105D</t>
  </si>
  <si>
    <t>PR 212/13</t>
  </si>
  <si>
    <t>Taurian Minerals Mali Sarl</t>
  </si>
  <si>
    <t>PR 222/14</t>
  </si>
  <si>
    <t>PR 218/13</t>
  </si>
  <si>
    <t>PR 24/11</t>
  </si>
  <si>
    <t>PR 257/09</t>
  </si>
  <si>
    <t>PR 25/11</t>
  </si>
  <si>
    <t>Amagold-Fields SARL</t>
  </si>
  <si>
    <t>PR 272/09</t>
  </si>
  <si>
    <t>Ambogo Guindo Minerals Exploration (AGMEX SARL)</t>
  </si>
  <si>
    <t>086106689B</t>
  </si>
  <si>
    <t>PR 258/09</t>
  </si>
  <si>
    <t>Demba Souleymane Pavel Gold "DSP Gold" SARL</t>
  </si>
  <si>
    <t>084126043W</t>
  </si>
  <si>
    <t>PR 238/10</t>
  </si>
  <si>
    <t>PR 275/09</t>
  </si>
  <si>
    <t>Malima SA</t>
  </si>
  <si>
    <t>087800820B</t>
  </si>
  <si>
    <t>PR 246/10</t>
  </si>
  <si>
    <t>PR 239/10</t>
  </si>
  <si>
    <t>Générale d'Equipements de Prestations et de Management "G.E.P.M" SARL</t>
  </si>
  <si>
    <t>PR 266/07</t>
  </si>
  <si>
    <t>PR 242/10</t>
  </si>
  <si>
    <t>PR 243/10</t>
  </si>
  <si>
    <t>PR 259/09</t>
  </si>
  <si>
    <t>PR 262/09</t>
  </si>
  <si>
    <t>Malian Russian Mining Company "Marco Mining" SARL</t>
  </si>
  <si>
    <t>084111175M</t>
  </si>
  <si>
    <t>PR 261/09</t>
  </si>
  <si>
    <t>Merrex Gold Mali SARL</t>
  </si>
  <si>
    <t>PR 274/09</t>
  </si>
  <si>
    <t>Yi Yuan Mines Mali SARL</t>
  </si>
  <si>
    <t>087800787F</t>
  </si>
  <si>
    <t>PR 247/10</t>
  </si>
  <si>
    <t>Sanoubôla SARL</t>
  </si>
  <si>
    <t>084117420D</t>
  </si>
  <si>
    <t>PR 251/10</t>
  </si>
  <si>
    <t>Jag Gold SARL</t>
  </si>
  <si>
    <t>PR 241/10</t>
  </si>
  <si>
    <t>PR 256/09</t>
  </si>
  <si>
    <t>PR 277/09</t>
  </si>
  <si>
    <t>Metalli Exploration And Mining SARL</t>
  </si>
  <si>
    <t>084121704P</t>
  </si>
  <si>
    <t>PR 263/09</t>
  </si>
  <si>
    <t>Bida Minig SARL</t>
  </si>
  <si>
    <t>PR 268/07</t>
  </si>
  <si>
    <t>M.A.S.Trading SARL</t>
  </si>
  <si>
    <t>086102044G</t>
  </si>
  <si>
    <t>PR 349/08</t>
  </si>
  <si>
    <t>Société Camara et Fils (SOCAF-SARL)</t>
  </si>
  <si>
    <t>PR 28/11</t>
  </si>
  <si>
    <t>PR 31/11</t>
  </si>
  <si>
    <t>PR 306/11</t>
  </si>
  <si>
    <t>Dibassy Gold Mine SARL</t>
  </si>
  <si>
    <t>PR 280/05</t>
  </si>
  <si>
    <t>PR 335/13</t>
  </si>
  <si>
    <t>PR 327/14</t>
  </si>
  <si>
    <t>PR 338/12</t>
  </si>
  <si>
    <t>Baniko SARL</t>
  </si>
  <si>
    <t>PR 336/14</t>
  </si>
  <si>
    <t>PR 341/14</t>
  </si>
  <si>
    <t>PR 35/11</t>
  </si>
  <si>
    <t>Sounkkomaw SARL</t>
  </si>
  <si>
    <t>PR 340/08</t>
  </si>
  <si>
    <t>Africa Mining Sarl</t>
  </si>
  <si>
    <t>086121154W</t>
  </si>
  <si>
    <t>PR 344/10</t>
  </si>
  <si>
    <t>L'Orchidée Groupe Industriel et Commercial-SO &amp; CO (L'Orchidée GIC SO &amp; CO) SARL</t>
  </si>
  <si>
    <t>PR 283/10</t>
  </si>
  <si>
    <t>Legend Gold Mali SARL</t>
  </si>
  <si>
    <t>087800799M</t>
  </si>
  <si>
    <t>PR 310/11</t>
  </si>
  <si>
    <t>PR 346/08</t>
  </si>
  <si>
    <t>Africa Resources SARL</t>
  </si>
  <si>
    <t>PR 330/10</t>
  </si>
  <si>
    <t>PR 329/10</t>
  </si>
  <si>
    <t>MGWA-MALI-SARL</t>
  </si>
  <si>
    <t>PR 3/10</t>
  </si>
  <si>
    <t>African Gold Group Mali SARL</t>
  </si>
  <si>
    <t>PR 339/14</t>
  </si>
  <si>
    <t>PR 345/09</t>
  </si>
  <si>
    <t>Robex N'Gary S.A</t>
  </si>
  <si>
    <t>PR 331/10</t>
  </si>
  <si>
    <t>PR 332/11</t>
  </si>
  <si>
    <t>PR 333/10</t>
  </si>
  <si>
    <t>African Malian Gold International &lt;&lt;AMGI.sarl&gt;&gt;</t>
  </si>
  <si>
    <t>PR 32/11</t>
  </si>
  <si>
    <t>PR 348/09</t>
  </si>
  <si>
    <t>Abdiam S.A</t>
  </si>
  <si>
    <t>PR 322/13</t>
  </si>
  <si>
    <t>Diarra Mining SARL</t>
  </si>
  <si>
    <t>PR 33/12</t>
  </si>
  <si>
    <t>Hippo International SARL</t>
  </si>
  <si>
    <t>087800775Y</t>
  </si>
  <si>
    <t>PR 30/11</t>
  </si>
  <si>
    <t>Haizhou Mines Mali SARL</t>
  </si>
  <si>
    <t>PR 370/08</t>
  </si>
  <si>
    <t>PR 36/11</t>
  </si>
  <si>
    <t>SERM SARL</t>
  </si>
  <si>
    <t>PR 374/14</t>
  </si>
  <si>
    <t>Gougui Minning SARL</t>
  </si>
  <si>
    <t>PR 383/05</t>
  </si>
  <si>
    <t>PR 380/14</t>
  </si>
  <si>
    <t>Z. Gold Mining-SARL</t>
  </si>
  <si>
    <t>084118976X</t>
  </si>
  <si>
    <t>PR 381/14</t>
  </si>
  <si>
    <t>PR 382/14</t>
  </si>
  <si>
    <t>Société d'Exploitation Minière Oumahane Sow (Maha Mines) SARL</t>
  </si>
  <si>
    <t>PR 403/13</t>
  </si>
  <si>
    <t>Alkha &amp; Co. Mining-SARL</t>
  </si>
  <si>
    <t>PR 387/13</t>
  </si>
  <si>
    <t>B &amp; B S.A</t>
  </si>
  <si>
    <t>086131373D</t>
  </si>
  <si>
    <t>PR 363/07</t>
  </si>
  <si>
    <t>PR 386/08</t>
  </si>
  <si>
    <t>PR 397/07</t>
  </si>
  <si>
    <t>PR 37/11</t>
  </si>
  <si>
    <t>PR 40/11</t>
  </si>
  <si>
    <t>Bafoulabé Mining SARL</t>
  </si>
  <si>
    <t>086124929N</t>
  </si>
  <si>
    <t>PR 372/08</t>
  </si>
  <si>
    <t>Trading Company Mali SARL</t>
  </si>
  <si>
    <t>PR 401/08</t>
  </si>
  <si>
    <t>PR 39/11</t>
  </si>
  <si>
    <t>PR 373/08</t>
  </si>
  <si>
    <t>Kouroufing Gold SARL</t>
  </si>
  <si>
    <t>PR 361/07</t>
  </si>
  <si>
    <t>Société Ned Gold SARL</t>
  </si>
  <si>
    <t>PR 367/07</t>
  </si>
  <si>
    <t>Gold Resources du Mali SARL</t>
  </si>
  <si>
    <t>PR 399/10</t>
  </si>
  <si>
    <t>Emas Mali SA</t>
  </si>
  <si>
    <t>PR 371/09</t>
  </si>
  <si>
    <t>Ida Gold Mali SA</t>
  </si>
  <si>
    <t>PR 38/12</t>
  </si>
  <si>
    <t>Société Malienne Pour l'Or et le Diamant SARL</t>
  </si>
  <si>
    <t>082236095X</t>
  </si>
  <si>
    <t>PR 388/06</t>
  </si>
  <si>
    <t>ACC Bauxite S.A</t>
  </si>
  <si>
    <t>PR 389/06</t>
  </si>
  <si>
    <t>PR 4/11</t>
  </si>
  <si>
    <t>Or Mali SARL</t>
  </si>
  <si>
    <t>PR 400/10</t>
  </si>
  <si>
    <t>PR 426/11</t>
  </si>
  <si>
    <t>PR 408/14</t>
  </si>
  <si>
    <t>PR 42/14</t>
  </si>
  <si>
    <t>Mali Or SARL</t>
  </si>
  <si>
    <t>PR 43/11</t>
  </si>
  <si>
    <t>PR 427/10</t>
  </si>
  <si>
    <t>PR 41/11</t>
  </si>
  <si>
    <t>PR 445/05</t>
  </si>
  <si>
    <t>Ressources Robex Inc.</t>
  </si>
  <si>
    <t>087800551P</t>
  </si>
  <si>
    <t>PR 416/08</t>
  </si>
  <si>
    <t>PR 442/06</t>
  </si>
  <si>
    <t>Avnel Mali SARL</t>
  </si>
  <si>
    <t>087800491X</t>
  </si>
  <si>
    <t>PR 438/07</t>
  </si>
  <si>
    <t>Coopérative Multifonctionnelle des Orpailleurs de Babara (CMOB)</t>
  </si>
  <si>
    <t>PR 435/08</t>
  </si>
  <si>
    <t>Dianisse SARL</t>
  </si>
  <si>
    <t>PR 441/05</t>
  </si>
  <si>
    <t>PR 440/06</t>
  </si>
  <si>
    <t>PR 409/08</t>
  </si>
  <si>
    <t>PR 432/08</t>
  </si>
  <si>
    <t>PR 415/11</t>
  </si>
  <si>
    <t>Sayomba Sanoukou Ouest SARL</t>
  </si>
  <si>
    <t>083329304X</t>
  </si>
  <si>
    <t>PR 451/09</t>
  </si>
  <si>
    <t>Rockridge Mali SARL</t>
  </si>
  <si>
    <t>PR 437/07</t>
  </si>
  <si>
    <t>PR 439/07</t>
  </si>
  <si>
    <t>Société des Mines et de Transport (MITRAM) SARL</t>
  </si>
  <si>
    <t>PR 444/05</t>
  </si>
  <si>
    <t>PR 446/11</t>
  </si>
  <si>
    <t>PR 448/08</t>
  </si>
  <si>
    <t>PR 449/08</t>
  </si>
  <si>
    <t>PR 45/11</t>
  </si>
  <si>
    <t>PR 44/11</t>
  </si>
  <si>
    <t>Sino King Mining Mali S.A</t>
  </si>
  <si>
    <t>086126946P</t>
  </si>
  <si>
    <t>PR 433/11</t>
  </si>
  <si>
    <t>PR 436/11</t>
  </si>
  <si>
    <t>PR 453/14</t>
  </si>
  <si>
    <t>Cherifienne d'Exploitation Minière "S.C.E.M"</t>
  </si>
  <si>
    <t>PR 429/11</t>
  </si>
  <si>
    <t>PR 434/11</t>
  </si>
  <si>
    <t>PR 454/13</t>
  </si>
  <si>
    <t>PR 455/14</t>
  </si>
  <si>
    <t>PR 49/11</t>
  </si>
  <si>
    <t>Korka Service SARL</t>
  </si>
  <si>
    <t>083302116X</t>
  </si>
  <si>
    <t>PR 503/14</t>
  </si>
  <si>
    <t>PR 468/13</t>
  </si>
  <si>
    <t>PR 472/14</t>
  </si>
  <si>
    <t>Mali Gold Sarl</t>
  </si>
  <si>
    <t>PR 471/14</t>
  </si>
  <si>
    <t>PR 475/12</t>
  </si>
  <si>
    <t>Seed Rock Resources Mali SARL</t>
  </si>
  <si>
    <t>PR 484/14</t>
  </si>
  <si>
    <t>Nyive Resources Mali S.A</t>
  </si>
  <si>
    <t>PR 488/14</t>
  </si>
  <si>
    <t>Macina Mining SARLU</t>
  </si>
  <si>
    <t>PR 490/14</t>
  </si>
  <si>
    <t>Alliance pour une Société Minière au Mali "ASMA" SARL</t>
  </si>
  <si>
    <t>PR 491/14</t>
  </si>
  <si>
    <t>El Baraka SARL</t>
  </si>
  <si>
    <t>082230886Y</t>
  </si>
  <si>
    <t>PR 50/11</t>
  </si>
  <si>
    <t>Gold Mine Invest SARL</t>
  </si>
  <si>
    <t>PR 511/14</t>
  </si>
  <si>
    <t>PR 512/14</t>
  </si>
  <si>
    <t>Société Bintou Camara et Fils (SOBICAF) SARL</t>
  </si>
  <si>
    <t>PR 513/14</t>
  </si>
  <si>
    <t>Tag Ressources Mali SARL</t>
  </si>
  <si>
    <t>PR 515/14</t>
  </si>
  <si>
    <t>PR 5/11</t>
  </si>
  <si>
    <t>PR 477/08</t>
  </si>
  <si>
    <t>Compagnie Minière de l'Ouest Africain "CMOA" S.A</t>
  </si>
  <si>
    <t>PR 478/13</t>
  </si>
  <si>
    <t>PR 47/11</t>
  </si>
  <si>
    <t>Golden Spear Mali SARL</t>
  </si>
  <si>
    <t>0878005574V</t>
  </si>
  <si>
    <t>PR 480/11</t>
  </si>
  <si>
    <t>PR 51/11</t>
  </si>
  <si>
    <t>Geonegoce-Mali-SARL</t>
  </si>
  <si>
    <t>086103348B</t>
  </si>
  <si>
    <t>PR 469/12</t>
  </si>
  <si>
    <t>GH Mining SARL</t>
  </si>
  <si>
    <t>PR 476/13</t>
  </si>
  <si>
    <t>Khadija Mining Sarl</t>
  </si>
  <si>
    <t>PR 48/11</t>
  </si>
  <si>
    <t>Xinga Gold SARL</t>
  </si>
  <si>
    <t>PR 479/13</t>
  </si>
  <si>
    <t>Long Sheng Mali S.A</t>
  </si>
  <si>
    <t>PR 516/14</t>
  </si>
  <si>
    <t>Mackenas Gold Mining SARL</t>
  </si>
  <si>
    <t>PR 52/11</t>
  </si>
  <si>
    <t>PR 521/14</t>
  </si>
  <si>
    <t>Ahmed Dembélé et Fils SARL</t>
  </si>
  <si>
    <t>PR 522/14</t>
  </si>
  <si>
    <t>Eaux souterraines du Mali Sarl</t>
  </si>
  <si>
    <t>PR 523/14</t>
  </si>
  <si>
    <t>Prodigy Resources LTD</t>
  </si>
  <si>
    <t>PR 58/11</t>
  </si>
  <si>
    <t>Randgold Resources Mali SARL</t>
  </si>
  <si>
    <t>087800180A</t>
  </si>
  <si>
    <t>PR 517/14</t>
  </si>
  <si>
    <t>PR 54/11</t>
  </si>
  <si>
    <t>PR 53/11</t>
  </si>
  <si>
    <t>Gold Diamond Trading SARL</t>
  </si>
  <si>
    <t>083328223N</t>
  </si>
  <si>
    <t>PR 57/11</t>
  </si>
  <si>
    <t>PR 61/11</t>
  </si>
  <si>
    <t>PR 60/11</t>
  </si>
  <si>
    <t>Mali Minerals SARL</t>
  </si>
  <si>
    <t>PR 6/11</t>
  </si>
  <si>
    <t>Sarama Mining Mali SARL</t>
  </si>
  <si>
    <t>087800732A</t>
  </si>
  <si>
    <t>PR 56/11</t>
  </si>
  <si>
    <t>PR 63/11</t>
  </si>
  <si>
    <t>ECOSUD SARL</t>
  </si>
  <si>
    <t>082236820P</t>
  </si>
  <si>
    <t>PR 62/11</t>
  </si>
  <si>
    <t>Inyeto Mining SARL</t>
  </si>
  <si>
    <t>PR 65/12</t>
  </si>
  <si>
    <t>PR 67/12</t>
  </si>
  <si>
    <t>Maniame Mines SARL</t>
  </si>
  <si>
    <t>PR 678/14</t>
  </si>
  <si>
    <t>Comi-Or SARL</t>
  </si>
  <si>
    <t>PR 68/12</t>
  </si>
  <si>
    <t>PR 69/12</t>
  </si>
  <si>
    <t>Jekasoro SARL</t>
  </si>
  <si>
    <t>PR 662/13</t>
  </si>
  <si>
    <t>PR 66/12</t>
  </si>
  <si>
    <t>Gold Fields Yanfolila Resources SARL</t>
  </si>
  <si>
    <t>087800723B</t>
  </si>
  <si>
    <t>PR 7/11</t>
  </si>
  <si>
    <t>PR 64/12</t>
  </si>
  <si>
    <t>PR 70/14</t>
  </si>
  <si>
    <t>PR 71/14</t>
  </si>
  <si>
    <t>Camara Gold SARL</t>
  </si>
  <si>
    <t>PR 74/11</t>
  </si>
  <si>
    <t>Dilinké Négoce S.A</t>
  </si>
  <si>
    <t>PR 8/11</t>
  </si>
  <si>
    <t>PR 80/13</t>
  </si>
  <si>
    <t>Macina Gold</t>
  </si>
  <si>
    <t>PR 83/13</t>
  </si>
  <si>
    <t>PR 85/13</t>
  </si>
  <si>
    <t>Emas Keikoro SARL</t>
  </si>
  <si>
    <t>PR 9/11</t>
  </si>
  <si>
    <t>PR 91/13</t>
  </si>
  <si>
    <t>PR 98/13</t>
  </si>
  <si>
    <t>PR 72/14</t>
  </si>
  <si>
    <t>PR 99/13</t>
  </si>
  <si>
    <t>PR 81/13</t>
  </si>
  <si>
    <t>PR 76/13</t>
  </si>
  <si>
    <t>PR 82/13</t>
  </si>
  <si>
    <t>PR 77/13</t>
  </si>
  <si>
    <t>Avion Mali Exploration SA</t>
  </si>
  <si>
    <t>PR 79/13</t>
  </si>
  <si>
    <t>PR 86/13</t>
  </si>
  <si>
    <t>PR 90/13</t>
  </si>
  <si>
    <t>PR 92/13</t>
  </si>
  <si>
    <t>PR 75/13</t>
  </si>
  <si>
    <t>PR 89/13</t>
  </si>
  <si>
    <t>Alliance Ressources SARL</t>
  </si>
  <si>
    <t>PR 94/13</t>
  </si>
  <si>
    <t>PR 78/13</t>
  </si>
  <si>
    <t>PR 87/13</t>
  </si>
  <si>
    <t>PR 95/13</t>
  </si>
  <si>
    <t>Samalofila Rex Invest SARL</t>
  </si>
  <si>
    <t>081129847X</t>
  </si>
  <si>
    <t>PR 73/11</t>
  </si>
  <si>
    <t>Pompei Gold Mining SARL</t>
  </si>
  <si>
    <t>PR 93/13</t>
  </si>
  <si>
    <t>PR 97/13</t>
  </si>
  <si>
    <t>Société Malienne de Recherche et d'Exploitation Minière SARL</t>
  </si>
  <si>
    <t>ENTREPRISE GENERALE TRAORE &amp; FRERES SARL</t>
  </si>
  <si>
    <t>HYSPEC (AFRICA) LIMITED</t>
  </si>
  <si>
    <t>OPERATIONS D'ENERGIE DE MORILA</t>
  </si>
  <si>
    <t>AIR LIQUIDE - MALIGAZ</t>
  </si>
  <si>
    <t>AGENCE MALI MANAGEMENT SARL</t>
  </si>
  <si>
    <t>BINTHILY EXPRESS SA</t>
  </si>
  <si>
    <t>FRASER ALEXANDER MALI SARL</t>
  </si>
  <si>
    <t>SEMM</t>
  </si>
  <si>
    <t>NF CONSULT</t>
  </si>
  <si>
    <t>Non significatif &lt; 500 000 FCFA</t>
  </si>
  <si>
    <t>SISTRA</t>
  </si>
  <si>
    <t>GIGUIYA</t>
  </si>
  <si>
    <t>BTS</t>
  </si>
  <si>
    <t>NEPAV</t>
  </si>
  <si>
    <t>AGBE ET FILS</t>
  </si>
  <si>
    <t>LEGRAND</t>
  </si>
  <si>
    <t>DA KO ZI</t>
  </si>
  <si>
    <t>EBS</t>
  </si>
  <si>
    <t>SDS</t>
  </si>
  <si>
    <t>AL-ZEITOUN</t>
  </si>
  <si>
    <t>Droit de Timbre</t>
  </si>
  <si>
    <t>Droit d'enregistrement</t>
  </si>
  <si>
    <t>Retenues IRF</t>
  </si>
  <si>
    <t xml:space="preserve"> GOUNKOTO </t>
  </si>
  <si>
    <t xml:space="preserve"> MORILA </t>
  </si>
  <si>
    <t xml:space="preserve"> NAMPALA </t>
  </si>
  <si>
    <t xml:space="preserve"> SEMICO </t>
  </si>
  <si>
    <t xml:space="preserve"> SEMOS </t>
  </si>
  <si>
    <t xml:space="preserve"> SOMIKA </t>
  </si>
  <si>
    <t xml:space="preserve"> SOMILO </t>
  </si>
  <si>
    <t xml:space="preserve"> SOMISY </t>
  </si>
  <si>
    <t xml:space="preserve"> WASSOULOU </t>
  </si>
  <si>
    <t xml:space="preserve"> YATELA </t>
  </si>
  <si>
    <t xml:space="preserve"> FEKOLA (*) </t>
  </si>
  <si>
    <t xml:space="preserve"> RAZEL MALI </t>
  </si>
  <si>
    <t xml:space="preserve"> SOCARCO </t>
  </si>
  <si>
    <t xml:space="preserve"> CMM </t>
  </si>
  <si>
    <t xml:space="preserve"> DIAMOND CEMENT </t>
  </si>
  <si>
    <t xml:space="preserve"> EMM </t>
  </si>
  <si>
    <t xml:space="preserve"> RANDGOLD </t>
  </si>
  <si>
    <t xml:space="preserve"> IAMGOLD </t>
  </si>
  <si>
    <t xml:space="preserve"> NEVSUN </t>
  </si>
  <si>
    <t xml:space="preserve"> SONGHOÎ </t>
  </si>
  <si>
    <t xml:space="preserve"> MMR </t>
  </si>
  <si>
    <t xml:space="preserve"> KOFI.SA (**)</t>
  </si>
  <si>
    <t xml:space="preserve"> SOMIFI.SA (**)</t>
  </si>
  <si>
    <t xml:space="preserve"> SMK koumana</t>
  </si>
  <si>
    <t>Réconcilier</t>
  </si>
  <si>
    <t>Fiche de réconciliation enovyé la société</t>
  </si>
  <si>
    <t>Fiche de réconciliation enovyé la DGE</t>
  </si>
  <si>
    <t>Email reçu de la DGE</t>
  </si>
  <si>
    <t>Email reçu de la société</t>
  </si>
  <si>
    <t>OUI</t>
  </si>
  <si>
    <t>FD non parvenu</t>
  </si>
  <si>
    <t>A ne pas envoyé à la DGE</t>
  </si>
  <si>
    <t>N/a</t>
  </si>
  <si>
    <t>Pas d'écart pour la DGE</t>
  </si>
  <si>
    <t>Fiche de réconciliation enovyé la DNGM</t>
  </si>
  <si>
    <t>Email reçu de la DNGM</t>
  </si>
  <si>
    <t xml:space="preserve"> WASSOUL'OR</t>
  </si>
  <si>
    <t>Montants soumis par l'Etat non confirmés par la société</t>
  </si>
  <si>
    <t>Différences provenant des détails soumis par une partie et non confirmés par l'autre</t>
  </si>
  <si>
    <t>Quittances rapportées par l'Etat non confirmées par l'Entreprise Extractive</t>
  </si>
  <si>
    <t xml:space="preserve"> KOFI.SA</t>
  </si>
  <si>
    <t>DND</t>
  </si>
  <si>
    <t>C (1)'!A1</t>
  </si>
  <si>
    <t>C (2)'!A1</t>
  </si>
  <si>
    <t>C (3)'!A1</t>
  </si>
  <si>
    <t>C (4)'!A1</t>
  </si>
  <si>
    <t>C (5)'!A1</t>
  </si>
  <si>
    <t>C (6)'!A1</t>
  </si>
  <si>
    <t>C (8)'!A1</t>
  </si>
  <si>
    <t>C (7)'!A1</t>
  </si>
  <si>
    <t>C (9)'!A1</t>
  </si>
  <si>
    <t>C (10)'!A1</t>
  </si>
  <si>
    <t>C (11)'!A1</t>
  </si>
  <si>
    <t>C (12)'!A1</t>
  </si>
  <si>
    <t>C (13)'!A1</t>
  </si>
  <si>
    <t>C (14)'!A1</t>
  </si>
  <si>
    <t>C (15)'!A1</t>
  </si>
  <si>
    <t>C (16)'!A1</t>
  </si>
  <si>
    <t>C (17)'!A1</t>
  </si>
  <si>
    <t>C (18)'!A1</t>
  </si>
  <si>
    <t>C (19)'!A1</t>
  </si>
  <si>
    <t>C (20)'!A1</t>
  </si>
  <si>
    <t>C (21)'!A1</t>
  </si>
  <si>
    <t>C (22)'!A1</t>
  </si>
  <si>
    <t>C (23)'!A1</t>
  </si>
  <si>
    <t>C (24)'!A1</t>
  </si>
  <si>
    <t>Companies!A1</t>
  </si>
  <si>
    <t>Lien vers fiches de conciliation</t>
  </si>
  <si>
    <t xml:space="preserve"> SOMIFI.SA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</si>
</sst>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.00_-;\-* #,##0.00_-;_-* &quot;-&quot;_-;_-@_-"/>
    <numFmt numFmtId="169" formatCode="[$-40C]dddd\ d\ mmmm\ yyyy"/>
    <numFmt numFmtId="170" formatCode="#,##0\ &quot;€&quot;"/>
    <numFmt numFmtId="171" formatCode="#,##0_);\(&quot;&quot;#,##0\);_-* &quot;-&quot;??_-;_-@_-"/>
    <numFmt numFmtId="172" formatCode="#,##0_ ;[Red]\-#,##0\ "/>
    <numFmt numFmtId="173" formatCode="dd/mm/yy;@"/>
    <numFmt numFmtId="174" formatCode="0.0%"/>
    <numFmt numFmtId="175" formatCode="_-* #,##0\ _€_-;\-* #,##0\ _€_-;_-* &quot;-&quot;??\ _€_-;_-@_-"/>
    <numFmt numFmtId="176" formatCode="#,##0.0_);\(&quot;&quot;#,##0.0\);_-* &quot;-&quot;??_-;_-@_-"/>
    <numFmt numFmtId="177" formatCode="0.0"/>
    <numFmt numFmtId="178" formatCode="[$-40C]mmm\-yy;@"/>
    <numFmt numFmtId="179" formatCode="_(&quot;$&quot;* #,##0.00_);_(&quot;$&quot;* \(#,##0.00\);_(&quot;$&quot;* &quot;-&quot;??_);_(@_)"/>
  </numFmts>
  <fonts count="138">
    <font>
      <sz val="10"/>
      <name val="Arial"/>
      <family val="2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Trebuchet MS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u val="singleAccounting"/>
      <sz val="8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1"/>
      <color theme="1"/>
      <name val="Arial"/>
      <family val="2"/>
    </font>
    <font>
      <sz val="8"/>
      <color rgb="FF000000"/>
      <name val="Tahoma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u/>
      <sz val="11.6"/>
      <color theme="10"/>
      <name val="Arial"/>
      <family val="2"/>
    </font>
    <font>
      <u/>
      <sz val="11"/>
      <color theme="1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1"/>
      <name val="Century Gothic"/>
      <family val="2"/>
    </font>
    <font>
      <sz val="9"/>
      <name val="Arial"/>
      <family val="2"/>
    </font>
    <font>
      <sz val="10"/>
      <name val="Calibri"/>
      <family val="2"/>
    </font>
    <font>
      <vertAlign val="superscript"/>
      <sz val="8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Trebuchet MS"/>
      <family val="2"/>
      <scheme val="minor"/>
    </font>
    <font>
      <sz val="8"/>
      <name val="Trebuchet MS"/>
      <family val="2"/>
      <scheme val="major"/>
    </font>
    <font>
      <sz val="9"/>
      <name val="Trebuchet MS"/>
      <family val="2"/>
      <scheme val="major"/>
    </font>
    <font>
      <b/>
      <sz val="8"/>
      <color rgb="FFFFFFFF"/>
      <name val="Trebuchet MS"/>
      <family val="2"/>
      <scheme val="major"/>
    </font>
    <font>
      <b/>
      <sz val="8"/>
      <name val="Trebuchet MS"/>
      <family val="2"/>
      <scheme val="major"/>
    </font>
    <font>
      <sz val="8"/>
      <color theme="1"/>
      <name val="Trebuchet MS"/>
      <family val="2"/>
      <scheme val="major"/>
    </font>
    <font>
      <u/>
      <sz val="10"/>
      <color theme="10"/>
      <name val="Trebuchet MS"/>
      <family val="2"/>
      <scheme val="major"/>
    </font>
    <font>
      <b/>
      <u/>
      <sz val="8"/>
      <name val="Trebuchet MS"/>
      <family val="2"/>
      <scheme val="major"/>
    </font>
    <font>
      <b/>
      <sz val="8"/>
      <color theme="0"/>
      <name val="Trebuchet MS"/>
      <family val="2"/>
      <scheme val="major"/>
    </font>
    <font>
      <sz val="8"/>
      <color theme="0"/>
      <name val="Trebuchet MS"/>
      <family val="2"/>
      <scheme val="major"/>
    </font>
    <font>
      <sz val="9"/>
      <color theme="1"/>
      <name val="Trebuchet MS"/>
      <family val="2"/>
      <scheme val="major"/>
    </font>
    <font>
      <b/>
      <u val="singleAccounting"/>
      <sz val="8"/>
      <name val="Trebuchet MS"/>
      <family val="2"/>
      <scheme val="major"/>
    </font>
    <font>
      <u/>
      <sz val="8"/>
      <color theme="10"/>
      <name val="Trebuchet MS"/>
      <family val="2"/>
      <scheme val="maj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gray125">
        <bgColor theme="4" tint="0.59999389629810485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0070C0"/>
      </top>
      <bottom/>
      <diagonal/>
    </border>
    <border>
      <left/>
      <right/>
      <top/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4069">
    <xf numFmtId="0" fontId="0" fillId="0" borderId="0"/>
    <xf numFmtId="0" fontId="52" fillId="0" borderId="0"/>
    <xf numFmtId="0" fontId="53" fillId="0" borderId="0"/>
    <xf numFmtId="0" fontId="54" fillId="0" borderId="0"/>
    <xf numFmtId="0" fontId="52" fillId="0" borderId="0"/>
    <xf numFmtId="0" fontId="55" fillId="0" borderId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6" fillId="20" borderId="1" applyNumberFormat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3" fillId="21" borderId="3" applyNumberFormat="0" applyFon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165" fontId="52" fillId="0" borderId="0" applyFont="0" applyFill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168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4" fontId="59" fillId="0" borderId="0" applyFont="0" applyFill="0" applyBorder="0" applyAlignment="0" applyProtection="0"/>
    <xf numFmtId="169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63" fillId="0" borderId="0"/>
    <xf numFmtId="0" fontId="6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wrapText="1"/>
    </xf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1" fillId="0" borderId="0"/>
    <xf numFmtId="0" fontId="62" fillId="0" borderId="0"/>
    <xf numFmtId="0" fontId="52" fillId="0" borderId="0"/>
    <xf numFmtId="0" fontId="52" fillId="0" borderId="0"/>
    <xf numFmtId="0" fontId="60" fillId="0" borderId="0"/>
    <xf numFmtId="0" fontId="52" fillId="0" borderId="0">
      <alignment wrapText="1"/>
    </xf>
    <xf numFmtId="0" fontId="6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2" fillId="20" borderId="4" applyNumberForma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0" fontId="78" fillId="23" borderId="9" applyNumberFormat="0" applyAlignment="0" applyProtection="0"/>
    <xf numFmtId="9" fontId="52" fillId="0" borderId="0" applyFont="0" applyFill="0" applyBorder="0" applyAlignment="0" applyProtection="0"/>
    <xf numFmtId="166" fontId="80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50" fillId="0" borderId="0"/>
    <xf numFmtId="9" fontId="80" fillId="0" borderId="0" applyFont="0" applyFill="0" applyBorder="0" applyAlignment="0" applyProtection="0"/>
    <xf numFmtId="0" fontId="80" fillId="0" borderId="0"/>
    <xf numFmtId="0" fontId="49" fillId="0" borderId="0"/>
    <xf numFmtId="0" fontId="49" fillId="0" borderId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81" fillId="0" borderId="0"/>
    <xf numFmtId="0" fontId="82" fillId="2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10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2" fillId="0" borderId="0"/>
    <xf numFmtId="0" fontId="81" fillId="0" borderId="0"/>
    <xf numFmtId="0" fontId="84" fillId="0" borderId="0" applyNumberFormat="0" applyFill="0" applyBorder="0" applyAlignment="0" applyProtection="0">
      <alignment vertical="center"/>
    </xf>
    <xf numFmtId="0" fontId="85" fillId="0" borderId="5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52" fillId="0" borderId="0"/>
    <xf numFmtId="0" fontId="89" fillId="4" borderId="0" applyNumberFormat="0" applyBorder="0" applyAlignment="0" applyProtection="0">
      <alignment vertical="center"/>
    </xf>
    <xf numFmtId="0" fontId="90" fillId="0" borderId="8" applyNumberFormat="0" applyFill="0" applyAlignment="0" applyProtection="0">
      <alignment vertical="center"/>
    </xf>
    <xf numFmtId="0" fontId="91" fillId="20" borderId="1" applyNumberFormat="0" applyAlignment="0" applyProtection="0">
      <alignment vertical="center"/>
    </xf>
    <xf numFmtId="0" fontId="92" fillId="23" borderId="9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3" fillId="18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96" fillId="22" borderId="0" applyNumberFormat="0" applyBorder="0" applyAlignment="0" applyProtection="0">
      <alignment vertical="center"/>
    </xf>
    <xf numFmtId="0" fontId="97" fillId="20" borderId="4" applyNumberFormat="0" applyAlignment="0" applyProtection="0">
      <alignment vertical="center"/>
    </xf>
    <xf numFmtId="0" fontId="98" fillId="7" borderId="1" applyNumberFormat="0" applyAlignment="0" applyProtection="0">
      <alignment vertical="center"/>
    </xf>
    <xf numFmtId="0" fontId="52" fillId="21" borderId="3" applyNumberFormat="0" applyFont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167" fontId="52" fillId="0" borderId="0" applyFont="0" applyFill="0" applyBorder="0" applyAlignment="0" applyProtection="0"/>
    <xf numFmtId="0" fontId="52" fillId="0" borderId="0"/>
    <xf numFmtId="166" fontId="52" fillId="0" borderId="0" applyFont="0" applyFill="0" applyBorder="0" applyAlignment="0" applyProtection="0"/>
    <xf numFmtId="0" fontId="49" fillId="0" borderId="0"/>
    <xf numFmtId="166" fontId="52" fillId="0" borderId="0" applyFont="0" applyFill="0" applyBorder="0" applyAlignment="0" applyProtection="0"/>
    <xf numFmtId="0" fontId="49" fillId="0" borderId="0"/>
    <xf numFmtId="9" fontId="52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48" fillId="0" borderId="0"/>
    <xf numFmtId="0" fontId="48" fillId="0" borderId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48" fillId="0" borderId="0"/>
    <xf numFmtId="9" fontId="52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106" fillId="0" borderId="0" applyNumberFormat="0" applyFill="0" applyBorder="0" applyAlignment="0" applyProtection="0"/>
    <xf numFmtId="0" fontId="44" fillId="0" borderId="0"/>
    <xf numFmtId="167" fontId="5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7" fontId="5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52" fillId="0" borderId="0"/>
    <xf numFmtId="169" fontId="108" fillId="0" borderId="0"/>
    <xf numFmtId="169" fontId="52" fillId="0" borderId="0"/>
    <xf numFmtId="169" fontId="108" fillId="0" borderId="0"/>
    <xf numFmtId="169" fontId="40" fillId="0" borderId="0"/>
    <xf numFmtId="169" fontId="40" fillId="0" borderId="0"/>
    <xf numFmtId="0" fontId="109" fillId="0" borderId="0">
      <alignment horizontal="center" vertical="center"/>
    </xf>
    <xf numFmtId="0" fontId="39" fillId="0" borderId="0"/>
    <xf numFmtId="0" fontId="108" fillId="0" borderId="0"/>
    <xf numFmtId="0" fontId="52" fillId="0" borderId="0"/>
    <xf numFmtId="0" fontId="38" fillId="0" borderId="0"/>
    <xf numFmtId="0" fontId="38" fillId="0" borderId="0"/>
    <xf numFmtId="167" fontId="52" fillId="0" borderId="0" applyFont="0" applyFill="0" applyBorder="0" applyAlignment="0" applyProtection="0"/>
    <xf numFmtId="0" fontId="37" fillId="0" borderId="0"/>
    <xf numFmtId="167" fontId="37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36" fillId="0" borderId="0"/>
    <xf numFmtId="0" fontId="35" fillId="0" borderId="0"/>
    <xf numFmtId="0" fontId="11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99" fillId="0" borderId="0"/>
    <xf numFmtId="0" fontId="31" fillId="0" borderId="0"/>
    <xf numFmtId="0" fontId="99" fillId="0" borderId="0"/>
    <xf numFmtId="0" fontId="99" fillId="0" borderId="0"/>
    <xf numFmtId="9" fontId="99" fillId="0" borderId="0" applyFon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99" fillId="0" borderId="0"/>
    <xf numFmtId="0" fontId="99" fillId="0" borderId="0"/>
    <xf numFmtId="0" fontId="99" fillId="0" borderId="0"/>
    <xf numFmtId="0" fontId="99" fillId="0" borderId="0"/>
    <xf numFmtId="0" fontId="30" fillId="0" borderId="0"/>
    <xf numFmtId="0" fontId="99" fillId="0" borderId="0"/>
    <xf numFmtId="166" fontId="99" fillId="0" borderId="0" applyFont="0" applyFill="0" applyBorder="0" applyAlignment="0" applyProtection="0"/>
    <xf numFmtId="0" fontId="62" fillId="0" borderId="0">
      <alignment vertical="top"/>
    </xf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29" fillId="0" borderId="0"/>
    <xf numFmtId="0" fontId="99" fillId="0" borderId="0"/>
    <xf numFmtId="0" fontId="29" fillId="0" borderId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29" fillId="0" borderId="0"/>
    <xf numFmtId="169" fontId="29" fillId="0" borderId="0"/>
    <xf numFmtId="166" fontId="5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8" fillId="0" borderId="0"/>
    <xf numFmtId="0" fontId="28" fillId="0" borderId="0"/>
    <xf numFmtId="0" fontId="116" fillId="0" borderId="0" applyNumberFormat="0" applyFill="0" applyBorder="0" applyAlignment="0" applyProtection="0"/>
    <xf numFmtId="0" fontId="99" fillId="0" borderId="0"/>
    <xf numFmtId="0" fontId="27" fillId="0" borderId="0"/>
    <xf numFmtId="0" fontId="99" fillId="0" borderId="0"/>
    <xf numFmtId="0" fontId="27" fillId="0" borderId="0"/>
    <xf numFmtId="0" fontId="27" fillId="0" borderId="0"/>
    <xf numFmtId="0" fontId="27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107" fillId="0" borderId="0" applyNumberFormat="0" applyFill="0" applyBorder="0" applyAlignment="0" applyProtection="0"/>
    <xf numFmtId="166" fontId="99" fillId="0" borderId="0" applyFont="0" applyFill="0" applyBorder="0" applyAlignment="0" applyProtection="0"/>
    <xf numFmtId="0" fontId="26" fillId="0" borderId="0"/>
    <xf numFmtId="0" fontId="26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166" fontId="26" fillId="0" borderId="0" applyFont="0" applyFill="0" applyBorder="0" applyAlignment="0" applyProtection="0"/>
    <xf numFmtId="0" fontId="117" fillId="0" borderId="14" applyNumberFormat="0" applyFill="0" applyAlignment="0" applyProtection="0"/>
    <xf numFmtId="0" fontId="118" fillId="33" borderId="0" applyNumberFormat="0" applyBorder="0" applyAlignment="0" applyProtection="0"/>
    <xf numFmtId="0" fontId="118" fillId="34" borderId="0" applyNumberFormat="0" applyBorder="0" applyAlignment="0" applyProtection="0"/>
    <xf numFmtId="0" fontId="118" fillId="35" borderId="0" applyNumberFormat="0" applyBorder="0" applyAlignment="0" applyProtection="0"/>
    <xf numFmtId="0" fontId="118" fillId="36" borderId="0" applyNumberFormat="0" applyBorder="0" applyAlignment="0" applyProtection="0"/>
    <xf numFmtId="0" fontId="118" fillId="37" borderId="0" applyNumberFormat="0" applyBorder="0" applyAlignment="0" applyProtection="0"/>
    <xf numFmtId="0" fontId="118" fillId="38" borderId="0" applyNumberFormat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166" fontId="99" fillId="0" borderId="0" applyFont="0" applyFill="0" applyBorder="0" applyAlignment="0" applyProtection="0"/>
    <xf numFmtId="0" fontId="99" fillId="0" borderId="0"/>
    <xf numFmtId="0" fontId="25" fillId="0" borderId="0"/>
    <xf numFmtId="0" fontId="99" fillId="0" borderId="0"/>
    <xf numFmtId="0" fontId="25" fillId="0" borderId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166" fontId="99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6" fontId="9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6" fontId="99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166" fontId="99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165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9" fillId="0" borderId="0"/>
    <xf numFmtId="166" fontId="5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6" fontId="52" fillId="0" borderId="0" applyFont="0" applyFill="0" applyBorder="0" applyAlignment="0" applyProtection="0"/>
    <xf numFmtId="0" fontId="19" fillId="0" borderId="0"/>
    <xf numFmtId="166" fontId="52" fillId="0" borderId="0" applyFont="0" applyFill="0" applyBorder="0" applyAlignment="0" applyProtection="0"/>
    <xf numFmtId="0" fontId="19" fillId="0" borderId="0"/>
    <xf numFmtId="166" fontId="52" fillId="0" borderId="0" applyFont="0" applyFill="0" applyBorder="0" applyAlignment="0" applyProtection="0"/>
    <xf numFmtId="0" fontId="19" fillId="0" borderId="0"/>
    <xf numFmtId="0" fontId="19" fillId="0" borderId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19" fillId="0" borderId="0"/>
    <xf numFmtId="0" fontId="19" fillId="0" borderId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169" fontId="19" fillId="0" borderId="0"/>
    <xf numFmtId="166" fontId="5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0" fontId="19" fillId="0" borderId="0"/>
    <xf numFmtId="0" fontId="19" fillId="0" borderId="0"/>
    <xf numFmtId="166" fontId="99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166" fontId="9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166" fontId="9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6" fontId="9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6" fontId="9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5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0" fontId="9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9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169" fontId="19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99" fillId="0" borderId="0" applyFon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166" fontId="99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6" fontId="9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99" fillId="0" borderId="0" applyFont="0" applyFill="0" applyBorder="0" applyAlignment="0" applyProtection="0"/>
    <xf numFmtId="0" fontId="17" fillId="0" borderId="0"/>
    <xf numFmtId="0" fontId="17" fillId="0" borderId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6" fontId="9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6" fontId="9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169" fontId="14" fillId="0" borderId="0"/>
    <xf numFmtId="16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/>
    <xf numFmtId="169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9" fontId="14" fillId="0" borderId="0"/>
    <xf numFmtId="16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/>
    <xf numFmtId="169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9" fontId="14" fillId="0" borderId="0"/>
    <xf numFmtId="16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/>
    <xf numFmtId="169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99" fillId="0" borderId="0" applyFont="0" applyFill="0" applyBorder="0" applyAlignment="0" applyProtection="0"/>
    <xf numFmtId="0" fontId="13" fillId="0" borderId="0"/>
    <xf numFmtId="0" fontId="13" fillId="0" borderId="0"/>
    <xf numFmtId="179" fontId="99" fillId="0" borderId="0" applyFont="0" applyFill="0" applyBorder="0" applyAlignment="0" applyProtection="0"/>
    <xf numFmtId="0" fontId="13" fillId="0" borderId="0"/>
    <xf numFmtId="0" fontId="13" fillId="0" borderId="0"/>
    <xf numFmtId="0" fontId="99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166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0" fontId="1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0" borderId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0" fontId="99" fillId="0" borderId="0"/>
    <xf numFmtId="0" fontId="11" fillId="0" borderId="0"/>
    <xf numFmtId="0" fontId="11" fillId="0" borderId="0"/>
    <xf numFmtId="0" fontId="11" fillId="0" borderId="0"/>
    <xf numFmtId="166" fontId="9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9" fillId="0" borderId="0"/>
    <xf numFmtId="0" fontId="10" fillId="0" borderId="0"/>
    <xf numFmtId="0" fontId="10" fillId="0" borderId="0"/>
    <xf numFmtId="0" fontId="10" fillId="0" borderId="0"/>
    <xf numFmtId="166" fontId="9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0" borderId="0"/>
    <xf numFmtId="166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9" fillId="0" borderId="0" applyFont="0" applyFill="0" applyBorder="0" applyAlignment="0" applyProtection="0"/>
    <xf numFmtId="0" fontId="3" fillId="0" borderId="0"/>
    <xf numFmtId="0" fontId="125" fillId="0" borderId="0"/>
    <xf numFmtId="164" fontId="9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75">
    <xf numFmtId="0" fontId="0" fillId="0" borderId="0" xfId="0"/>
    <xf numFmtId="0" fontId="57" fillId="0" borderId="0" xfId="0" applyFont="1" applyFill="1" applyBorder="1"/>
    <xf numFmtId="0" fontId="57" fillId="0" borderId="0" xfId="0" applyFont="1" applyBorder="1" applyAlignment="1">
      <alignment horizontal="center" vertical="center"/>
    </xf>
    <xf numFmtId="0" fontId="57" fillId="0" borderId="0" xfId="0" applyFont="1" applyFill="1"/>
    <xf numFmtId="0" fontId="57" fillId="0" borderId="0" xfId="0" applyFont="1" applyAlignment="1">
      <alignment horizontal="center"/>
    </xf>
    <xf numFmtId="0" fontId="57" fillId="0" borderId="0" xfId="0" applyFont="1"/>
    <xf numFmtId="172" fontId="57" fillId="0" borderId="0" xfId="4" applyNumberFormat="1" applyFont="1" applyFill="1" applyBorder="1" applyAlignment="1">
      <alignment horizontal="left" vertical="center" wrapText="1"/>
    </xf>
    <xf numFmtId="172" fontId="57" fillId="27" borderId="0" xfId="4" applyNumberFormat="1" applyFont="1" applyFill="1" applyBorder="1" applyAlignment="1">
      <alignment horizontal="left" vertical="center" wrapText="1"/>
    </xf>
    <xf numFmtId="0" fontId="56" fillId="0" borderId="0" xfId="0" applyFont="1" applyAlignment="1">
      <alignment horizontal="right" vertical="center"/>
    </xf>
    <xf numFmtId="0" fontId="56" fillId="24" borderId="0" xfId="0" applyFont="1" applyFill="1"/>
    <xf numFmtId="0" fontId="57" fillId="0" borderId="0" xfId="0" applyFont="1" applyAlignment="1">
      <alignment horizontal="left"/>
    </xf>
    <xf numFmtId="0" fontId="56" fillId="0" borderId="0" xfId="0" applyFont="1" applyFill="1"/>
    <xf numFmtId="0" fontId="57" fillId="0" borderId="0" xfId="0" applyFont="1" applyFill="1" applyAlignment="1">
      <alignment horizontal="left"/>
    </xf>
    <xf numFmtId="0" fontId="56" fillId="24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56" fillId="24" borderId="0" xfId="0" applyFont="1" applyFill="1" applyAlignment="1">
      <alignment horizontal="right" vertical="center"/>
    </xf>
    <xf numFmtId="0" fontId="56" fillId="28" borderId="0" xfId="0" applyFont="1" applyFill="1" applyAlignment="1">
      <alignment horizontal="right" vertical="center"/>
    </xf>
    <xf numFmtId="0" fontId="100" fillId="31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0" fontId="56" fillId="28" borderId="11" xfId="0" applyFont="1" applyFill="1" applyBorder="1" applyAlignment="1">
      <alignment vertical="center"/>
    </xf>
    <xf numFmtId="0" fontId="57" fillId="0" borderId="0" xfId="0" applyFont="1" applyAlignment="1">
      <alignment wrapText="1"/>
    </xf>
    <xf numFmtId="0" fontId="102" fillId="32" borderId="0" xfId="0" applyFont="1" applyFill="1" applyBorder="1" applyAlignment="1">
      <alignment horizontal="left" vertical="center"/>
    </xf>
    <xf numFmtId="171" fontId="56" fillId="0" borderId="0" xfId="0" applyNumberFormat="1" applyFont="1" applyAlignment="1">
      <alignment vertical="center"/>
    </xf>
    <xf numFmtId="0" fontId="104" fillId="0" borderId="0" xfId="0" applyFont="1" applyAlignment="1">
      <alignment horizontal="left" vertical="center"/>
    </xf>
    <xf numFmtId="173" fontId="57" fillId="0" borderId="0" xfId="0" applyNumberFormat="1" applyFont="1" applyAlignment="1">
      <alignment horizontal="center" vertical="center"/>
    </xf>
    <xf numFmtId="171" fontId="56" fillId="28" borderId="0" xfId="5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left" vertical="center" wrapText="1"/>
    </xf>
    <xf numFmtId="171" fontId="57" fillId="0" borderId="0" xfId="0" applyNumberFormat="1" applyFont="1" applyAlignment="1">
      <alignment vertical="center"/>
    </xf>
    <xf numFmtId="0" fontId="57" fillId="27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0" fontId="100" fillId="29" borderId="13" xfId="0" applyFont="1" applyFill="1" applyBorder="1" applyAlignment="1">
      <alignment horizontal="center" vertical="center" wrapText="1"/>
    </xf>
    <xf numFmtId="175" fontId="57" fillId="0" borderId="0" xfId="1853" applyNumberFormat="1" applyFont="1" applyFill="1" applyBorder="1" applyAlignment="1">
      <alignment vertical="center"/>
    </xf>
    <xf numFmtId="0" fontId="100" fillId="31" borderId="0" xfId="0" applyFont="1" applyFill="1" applyBorder="1" applyAlignment="1">
      <alignment vertical="center" wrapText="1"/>
    </xf>
    <xf numFmtId="14" fontId="57" fillId="0" borderId="0" xfId="3" applyNumberFormat="1" applyFont="1" applyFill="1" applyBorder="1" applyAlignment="1">
      <alignment horizontal="center" vertical="center"/>
    </xf>
    <xf numFmtId="175" fontId="57" fillId="0" borderId="0" xfId="1853" applyNumberFormat="1" applyFont="1" applyAlignment="1">
      <alignment vertical="center"/>
    </xf>
    <xf numFmtId="0" fontId="99" fillId="0" borderId="0" xfId="0" applyFont="1" applyFill="1" applyBorder="1"/>
    <xf numFmtId="0" fontId="99" fillId="0" borderId="0" xfId="0" applyFont="1" applyFill="1"/>
    <xf numFmtId="173" fontId="57" fillId="0" borderId="0" xfId="0" applyNumberFormat="1" applyFont="1" applyBorder="1" applyAlignment="1">
      <alignment horizontal="center" vertical="center"/>
    </xf>
    <xf numFmtId="173" fontId="57" fillId="0" borderId="0" xfId="0" applyNumberFormat="1" applyFont="1" applyFill="1" applyBorder="1" applyAlignment="1">
      <alignment horizontal="center" vertical="center"/>
    </xf>
    <xf numFmtId="0" fontId="113" fillId="0" borderId="0" xfId="3" applyFont="1" applyFill="1" applyBorder="1" applyAlignment="1">
      <alignment horizontal="right" vertical="center"/>
    </xf>
    <xf numFmtId="1" fontId="57" fillId="0" borderId="0" xfId="0" applyNumberFormat="1" applyFont="1" applyFill="1" applyBorder="1" applyAlignment="1">
      <alignment horizontal="center" vertical="center"/>
    </xf>
    <xf numFmtId="0" fontId="100" fillId="31" borderId="0" xfId="0" applyFont="1" applyFill="1" applyBorder="1" applyAlignment="1">
      <alignment horizontal="left" vertical="center"/>
    </xf>
    <xf numFmtId="0" fontId="100" fillId="25" borderId="10" xfId="0" applyFont="1" applyFill="1" applyBorder="1" applyAlignment="1">
      <alignment vertical="center"/>
    </xf>
    <xf numFmtId="0" fontId="100" fillId="29" borderId="10" xfId="0" applyFont="1" applyFill="1" applyBorder="1" applyAlignment="1">
      <alignment vertical="center"/>
    </xf>
    <xf numFmtId="0" fontId="56" fillId="0" borderId="0" xfId="0" applyFont="1" applyAlignment="1">
      <alignment horizontal="left" vertical="center" wrapText="1"/>
    </xf>
    <xf numFmtId="3" fontId="57" fillId="0" borderId="0" xfId="1025" applyNumberFormat="1" applyFont="1" applyFill="1" applyBorder="1" applyAlignment="1">
      <alignment vertical="center"/>
    </xf>
    <xf numFmtId="171" fontId="57" fillId="0" borderId="0" xfId="0" applyNumberFormat="1" applyFont="1" applyAlignment="1">
      <alignment wrapText="1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172" fontId="57" fillId="27" borderId="0" xfId="4" applyNumberFormat="1" applyFont="1" applyFill="1" applyBorder="1" applyAlignment="1">
      <alignment horizontal="left" vertical="center"/>
    </xf>
    <xf numFmtId="171" fontId="56" fillId="28" borderId="11" xfId="5" applyNumberFormat="1" applyFont="1" applyFill="1" applyBorder="1" applyAlignment="1">
      <alignment vertical="center"/>
    </xf>
    <xf numFmtId="171" fontId="56" fillId="0" borderId="0" xfId="0" applyNumberFormat="1" applyFont="1" applyFill="1" applyBorder="1" applyAlignment="1">
      <alignment vertical="center"/>
    </xf>
    <xf numFmtId="0" fontId="57" fillId="0" borderId="0" xfId="0" applyFont="1"/>
    <xf numFmtId="0" fontId="100" fillId="31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vertical="center"/>
    </xf>
    <xf numFmtId="0" fontId="56" fillId="0" borderId="0" xfId="0" applyFont="1" applyAlignment="1">
      <alignment horizontal="left"/>
    </xf>
    <xf numFmtId="0" fontId="57" fillId="0" borderId="0" xfId="0" applyFont="1" applyFill="1" applyBorder="1" applyAlignment="1">
      <alignment horizontal="left" vertical="center" wrapText="1"/>
    </xf>
    <xf numFmtId="0" fontId="56" fillId="32" borderId="11" xfId="0" applyFont="1" applyFill="1" applyBorder="1" applyAlignment="1">
      <alignment vertical="center"/>
    </xf>
    <xf numFmtId="0" fontId="101" fillId="32" borderId="11" xfId="0" applyFont="1" applyFill="1" applyBorder="1" applyAlignment="1">
      <alignment vertical="center"/>
    </xf>
    <xf numFmtId="171" fontId="56" fillId="32" borderId="11" xfId="0" applyNumberFormat="1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/>
    </xf>
    <xf numFmtId="171" fontId="56" fillId="28" borderId="11" xfId="0" applyNumberFormat="1" applyFont="1" applyFill="1" applyBorder="1" applyAlignment="1">
      <alignment vertical="center"/>
    </xf>
    <xf numFmtId="0" fontId="56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center" vertical="center" wrapText="1"/>
    </xf>
    <xf numFmtId="1" fontId="56" fillId="0" borderId="0" xfId="0" applyNumberFormat="1" applyFont="1" applyAlignment="1">
      <alignment horizontal="center" vertical="center" wrapText="1"/>
    </xf>
    <xf numFmtId="14" fontId="57" fillId="27" borderId="0" xfId="0" applyNumberFormat="1" applyFont="1" applyFill="1" applyBorder="1" applyAlignment="1">
      <alignment horizontal="left" vertical="center" wrapText="1"/>
    </xf>
    <xf numFmtId="171" fontId="57" fillId="0" borderId="0" xfId="0" applyNumberFormat="1" applyFont="1"/>
    <xf numFmtId="171" fontId="57" fillId="39" borderId="0" xfId="5" applyNumberFormat="1" applyFont="1" applyFill="1" applyBorder="1" applyAlignment="1">
      <alignment vertical="center"/>
    </xf>
    <xf numFmtId="0" fontId="100" fillId="25" borderId="16" xfId="0" applyFont="1" applyFill="1" applyBorder="1" applyAlignment="1">
      <alignment horizontal="center" vertical="center" wrapText="1"/>
    </xf>
    <xf numFmtId="0" fontId="100" fillId="25" borderId="16" xfId="0" applyFont="1" applyFill="1" applyBorder="1" applyAlignment="1">
      <alignment horizontal="center" vertical="center"/>
    </xf>
    <xf numFmtId="171" fontId="57" fillId="1" borderId="0" xfId="5" applyNumberFormat="1" applyFont="1" applyFill="1" applyBorder="1" applyAlignment="1">
      <alignment vertical="center"/>
    </xf>
    <xf numFmtId="0" fontId="56" fillId="28" borderId="11" xfId="0" applyFont="1" applyFill="1" applyBorder="1" applyAlignment="1">
      <alignment vertical="center"/>
    </xf>
    <xf numFmtId="14" fontId="57" fillId="39" borderId="0" xfId="0" applyNumberFormat="1" applyFont="1" applyFill="1" applyBorder="1" applyAlignment="1">
      <alignment horizontal="left" vertical="center" wrapText="1"/>
    </xf>
    <xf numFmtId="0" fontId="100" fillId="25" borderId="16" xfId="0" applyFont="1" applyFill="1" applyBorder="1" applyAlignment="1">
      <alignment horizontal="left" vertical="center" wrapText="1"/>
    </xf>
    <xf numFmtId="0" fontId="57" fillId="0" borderId="0" xfId="0" applyFont="1" applyFill="1" applyBorder="1"/>
    <xf numFmtId="0" fontId="57" fillId="0" borderId="0" xfId="0" applyFont="1"/>
    <xf numFmtId="171" fontId="57" fillId="27" borderId="0" xfId="5" applyNumberFormat="1" applyFont="1" applyFill="1" applyBorder="1" applyAlignment="1">
      <alignment vertical="center"/>
    </xf>
    <xf numFmtId="171" fontId="57" fillId="0" borderId="0" xfId="5" applyNumberFormat="1" applyFont="1" applyFill="1" applyBorder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28" borderId="11" xfId="0" applyFont="1" applyFill="1" applyBorder="1" applyAlignment="1">
      <alignment horizontal="center" vertical="center"/>
    </xf>
    <xf numFmtId="0" fontId="101" fillId="32" borderId="0" xfId="0" applyFont="1" applyFill="1" applyBorder="1" applyAlignment="1">
      <alignment vertical="center"/>
    </xf>
    <xf numFmtId="171" fontId="56" fillId="32" borderId="0" xfId="0" applyNumberFormat="1" applyFont="1" applyFill="1" applyBorder="1" applyAlignment="1">
      <alignment vertical="center"/>
    </xf>
    <xf numFmtId="0" fontId="57" fillId="27" borderId="0" xfId="0" applyFont="1" applyFill="1" applyAlignment="1">
      <alignment horizontal="left" vertical="center"/>
    </xf>
    <xf numFmtId="0" fontId="57" fillId="0" borderId="0" xfId="0" applyFont="1" applyFill="1" applyAlignment="1">
      <alignment horizontal="left" vertical="center"/>
    </xf>
    <xf numFmtId="0" fontId="57" fillId="0" borderId="0" xfId="0" applyFont="1" applyAlignment="1">
      <alignment vertical="center" wrapText="1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left" vertical="center"/>
    </xf>
    <xf numFmtId="14" fontId="57" fillId="0" borderId="0" xfId="0" applyNumberFormat="1" applyFont="1" applyAlignment="1">
      <alignment horizontal="center" vertical="center"/>
    </xf>
    <xf numFmtId="0" fontId="100" fillId="25" borderId="16" xfId="0" applyFont="1" applyFill="1" applyBorder="1" applyAlignment="1">
      <alignment horizontal="center" vertical="center" wrapText="1"/>
    </xf>
    <xf numFmtId="174" fontId="57" fillId="27" borderId="0" xfId="1352" applyNumberFormat="1" applyFont="1" applyFill="1" applyBorder="1" applyAlignment="1">
      <alignment vertical="center"/>
    </xf>
    <xf numFmtId="174" fontId="56" fillId="28" borderId="11" xfId="1352" applyNumberFormat="1" applyFont="1" applyFill="1" applyBorder="1" applyAlignment="1">
      <alignment vertical="center"/>
    </xf>
    <xf numFmtId="174" fontId="57" fillId="0" borderId="0" xfId="0" applyNumberFormat="1" applyFont="1"/>
    <xf numFmtId="0" fontId="100" fillId="25" borderId="0" xfId="0" applyFont="1" applyFill="1" applyBorder="1" applyAlignment="1">
      <alignment horizontal="center" vertical="center" wrapText="1"/>
    </xf>
    <xf numFmtId="171" fontId="57" fillId="0" borderId="0" xfId="5" applyNumberFormat="1" applyFont="1" applyFill="1" applyBorder="1" applyAlignment="1">
      <alignment horizontal="center" vertical="center"/>
    </xf>
    <xf numFmtId="14" fontId="57" fillId="0" borderId="0" xfId="0" applyNumberFormat="1" applyFont="1" applyFill="1" applyBorder="1" applyAlignment="1">
      <alignment horizontal="left" vertical="center" wrapText="1"/>
    </xf>
    <xf numFmtId="174" fontId="57" fillId="0" borderId="0" xfId="1352" applyNumberFormat="1" applyFont="1" applyFill="1" applyBorder="1" applyAlignment="1">
      <alignment horizontal="right" vertical="center"/>
    </xf>
    <xf numFmtId="171" fontId="57" fillId="0" borderId="0" xfId="5" applyNumberFormat="1" applyFont="1" applyFill="1" applyBorder="1" applyAlignment="1">
      <alignment horizontal="right" vertical="center"/>
    </xf>
    <xf numFmtId="0" fontId="57" fillId="0" borderId="15" xfId="0" applyFont="1" applyFill="1" applyBorder="1" applyAlignment="1">
      <alignment horizontal="left" vertical="center" wrapText="1"/>
    </xf>
    <xf numFmtId="171" fontId="57" fillId="0" borderId="15" xfId="5" applyNumberFormat="1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 wrapText="1"/>
    </xf>
    <xf numFmtId="0" fontId="100" fillId="25" borderId="0" xfId="0" applyFont="1" applyFill="1" applyBorder="1" applyAlignment="1">
      <alignment horizontal="left" vertical="center" wrapText="1"/>
    </xf>
    <xf numFmtId="174" fontId="57" fillId="0" borderId="0" xfId="1352" applyNumberFormat="1" applyFont="1" applyFill="1" applyBorder="1"/>
    <xf numFmtId="2" fontId="57" fillId="0" borderId="0" xfId="0" applyNumberFormat="1" applyFont="1"/>
    <xf numFmtId="0" fontId="120" fillId="0" borderId="0" xfId="0" applyFont="1" applyBorder="1" applyAlignment="1">
      <alignment vertical="center"/>
    </xf>
    <xf numFmtId="171" fontId="56" fillId="0" borderId="17" xfId="0" applyNumberFormat="1" applyFont="1" applyBorder="1"/>
    <xf numFmtId="0" fontId="100" fillId="25" borderId="0" xfId="0" applyFont="1" applyFill="1" applyBorder="1" applyAlignment="1">
      <alignment horizontal="left" vertical="center" wrapText="1"/>
    </xf>
    <xf numFmtId="0" fontId="56" fillId="0" borderId="17" xfId="0" applyFont="1" applyBorder="1"/>
    <xf numFmtId="171" fontId="57" fillId="27" borderId="0" xfId="5" applyNumberFormat="1" applyFont="1" applyFill="1" applyBorder="1" applyAlignment="1">
      <alignment vertical="center"/>
    </xf>
    <xf numFmtId="0" fontId="100" fillId="25" borderId="0" xfId="0" applyFont="1" applyFill="1" applyBorder="1" applyAlignment="1">
      <alignment horizontal="left" vertical="center" wrapText="1"/>
    </xf>
    <xf numFmtId="176" fontId="57" fillId="27" borderId="0" xfId="5" applyNumberFormat="1" applyFont="1" applyFill="1" applyBorder="1" applyAlignment="1">
      <alignment vertical="center"/>
    </xf>
    <xf numFmtId="176" fontId="57" fillId="0" borderId="0" xfId="5" applyNumberFormat="1" applyFont="1" applyFill="1" applyBorder="1" applyAlignment="1">
      <alignment vertical="center"/>
    </xf>
    <xf numFmtId="177" fontId="57" fillId="0" borderId="0" xfId="0" applyNumberFormat="1" applyFont="1"/>
    <xf numFmtId="0" fontId="100" fillId="25" borderId="0" xfId="0" applyFont="1" applyFill="1" applyBorder="1" applyAlignment="1">
      <alignment horizontal="center" vertical="center" wrapText="1"/>
    </xf>
    <xf numFmtId="174" fontId="57" fillId="0" borderId="0" xfId="1352" applyNumberFormat="1" applyFont="1" applyFill="1" applyBorder="1" applyAlignment="1">
      <alignment horizontal="right" vertical="center"/>
    </xf>
    <xf numFmtId="171" fontId="57" fillId="0" borderId="0" xfId="5" applyNumberFormat="1" applyFont="1" applyFill="1" applyBorder="1" applyAlignment="1">
      <alignment horizontal="right" vertical="center"/>
    </xf>
    <xf numFmtId="178" fontId="99" fillId="0" borderId="0" xfId="0" applyNumberFormat="1" applyFont="1" applyFill="1" applyBorder="1"/>
    <xf numFmtId="3" fontId="123" fillId="0" borderId="0" xfId="3" applyNumberFormat="1" applyFont="1" applyFill="1" applyBorder="1" applyAlignment="1">
      <alignment horizontal="right" vertical="center"/>
    </xf>
    <xf numFmtId="14" fontId="120" fillId="0" borderId="0" xfId="1359" applyNumberFormat="1" applyFont="1" applyFill="1" applyBorder="1" applyAlignment="1">
      <alignment horizontal="left" vertical="center"/>
    </xf>
    <xf numFmtId="3" fontId="123" fillId="0" borderId="0" xfId="1359" applyNumberFormat="1" applyFont="1" applyFill="1" applyBorder="1" applyAlignment="1">
      <alignment horizontal="right" vertical="center"/>
    </xf>
    <xf numFmtId="0" fontId="120" fillId="0" borderId="0" xfId="0" applyFont="1" applyFill="1" applyBorder="1" applyAlignment="1">
      <alignment horizontal="center"/>
    </xf>
    <xf numFmtId="0" fontId="120" fillId="0" borderId="0" xfId="0" applyFont="1" applyFill="1" applyBorder="1" applyAlignment="1">
      <alignment horizontal="center" vertical="center"/>
    </xf>
    <xf numFmtId="0" fontId="120" fillId="0" borderId="0" xfId="0" applyFont="1" applyBorder="1" applyAlignment="1">
      <alignment horizontal="right"/>
    </xf>
    <xf numFmtId="3" fontId="99" fillId="0" borderId="0" xfId="3" applyNumberFormat="1" applyFont="1" applyFill="1" applyBorder="1" applyAlignment="1">
      <alignment horizontal="right" vertical="center"/>
    </xf>
    <xf numFmtId="14" fontId="57" fillId="27" borderId="0" xfId="0" applyNumberFormat="1" applyFont="1" applyFill="1" applyBorder="1" applyAlignment="1">
      <alignment horizontal="left" vertical="center" wrapText="1"/>
    </xf>
    <xf numFmtId="171" fontId="57" fillId="0" borderId="0" xfId="5" applyNumberFormat="1" applyFont="1" applyFill="1" applyBorder="1" applyAlignment="1">
      <alignment horizontal="center" vertical="center"/>
    </xf>
    <xf numFmtId="14" fontId="57" fillId="0" borderId="0" xfId="0" applyNumberFormat="1" applyFont="1" applyFill="1" applyBorder="1" applyAlignment="1">
      <alignment horizontal="left" vertical="center" wrapText="1"/>
    </xf>
    <xf numFmtId="171" fontId="57" fillId="27" borderId="0" xfId="5" applyNumberFormat="1" applyFont="1" applyFill="1" applyBorder="1" applyAlignment="1">
      <alignment vertical="center"/>
    </xf>
    <xf numFmtId="0" fontId="100" fillId="25" borderId="0" xfId="0" applyFont="1" applyFill="1" applyBorder="1" applyAlignment="1">
      <alignment horizontal="left" vertical="center" wrapText="1"/>
    </xf>
    <xf numFmtId="10" fontId="57" fillId="0" borderId="0" xfId="0" applyNumberFormat="1" applyFont="1"/>
    <xf numFmtId="9" fontId="56" fillId="0" borderId="17" xfId="1352" applyFont="1" applyBorder="1"/>
    <xf numFmtId="0" fontId="57" fillId="0" borderId="19" xfId="0" applyFont="1" applyFill="1" applyBorder="1" applyAlignment="1">
      <alignment horizontal="left" vertical="center" wrapText="1"/>
    </xf>
    <xf numFmtId="14" fontId="57" fillId="27" borderId="20" xfId="0" applyNumberFormat="1" applyFont="1" applyFill="1" applyBorder="1" applyAlignment="1">
      <alignment horizontal="left" vertical="center" wrapText="1"/>
    </xf>
    <xf numFmtId="14" fontId="57" fillId="0" borderId="18" xfId="0" applyNumberFormat="1" applyFont="1" applyFill="1" applyBorder="1" applyAlignment="1">
      <alignment horizontal="left" vertical="center" wrapText="1"/>
    </xf>
    <xf numFmtId="3" fontId="57" fillId="0" borderId="19" xfId="0" applyNumberFormat="1" applyFont="1" applyBorder="1"/>
    <xf numFmtId="3" fontId="57" fillId="27" borderId="20" xfId="5" applyNumberFormat="1" applyFont="1" applyFill="1" applyBorder="1" applyAlignment="1">
      <alignment vertical="center"/>
    </xf>
    <xf numFmtId="3" fontId="57" fillId="0" borderId="18" xfId="5" applyNumberFormat="1" applyFont="1" applyFill="1" applyBorder="1" applyAlignment="1">
      <alignment vertical="center"/>
    </xf>
    <xf numFmtId="174" fontId="57" fillId="0" borderId="19" xfId="1352" applyNumberFormat="1" applyFont="1" applyBorder="1"/>
    <xf numFmtId="174" fontId="57" fillId="0" borderId="20" xfId="1352" applyNumberFormat="1" applyFont="1" applyBorder="1"/>
    <xf numFmtId="174" fontId="57" fillId="0" borderId="18" xfId="1352" applyNumberFormat="1" applyFont="1" applyBorder="1"/>
    <xf numFmtId="0" fontId="56" fillId="0" borderId="0" xfId="0" applyFont="1" applyAlignment="1">
      <alignment horizontal="right" vertical="center" wrapText="1"/>
    </xf>
    <xf numFmtId="0" fontId="56" fillId="0" borderId="0" xfId="0" applyFont="1" applyAlignment="1">
      <alignment vertical="center" wrapText="1"/>
    </xf>
    <xf numFmtId="0" fontId="56" fillId="32" borderId="0" xfId="0" applyFont="1" applyFill="1" applyBorder="1" applyAlignment="1">
      <alignment vertical="center" wrapText="1"/>
    </xf>
    <xf numFmtId="0" fontId="57" fillId="41" borderId="0" xfId="0" applyFont="1" applyFill="1" applyBorder="1" applyAlignment="1">
      <alignment horizontal="center" vertical="center" wrapText="1"/>
    </xf>
    <xf numFmtId="0" fontId="57" fillId="41" borderId="0" xfId="0" applyFont="1" applyFill="1" applyBorder="1" applyAlignment="1">
      <alignment horizontal="center" vertical="center"/>
    </xf>
    <xf numFmtId="171" fontId="57" fillId="41" borderId="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/>
    </xf>
    <xf numFmtId="0" fontId="57" fillId="0" borderId="0" xfId="0" applyFont="1"/>
    <xf numFmtId="0" fontId="56" fillId="30" borderId="0" xfId="0" applyFont="1" applyFill="1" applyAlignment="1">
      <alignment horizontal="right" vertical="center"/>
    </xf>
    <xf numFmtId="171" fontId="103" fillId="30" borderId="0" xfId="0" applyNumberFormat="1" applyFont="1" applyFill="1" applyAlignment="1">
      <alignment vertical="center"/>
    </xf>
    <xf numFmtId="0" fontId="58" fillId="30" borderId="0" xfId="0" applyFont="1" applyFill="1" applyAlignment="1">
      <alignment horizontal="right" vertical="center"/>
    </xf>
    <xf numFmtId="0" fontId="57" fillId="0" borderId="0" xfId="0" applyFont="1" applyFill="1" applyAlignment="1">
      <alignment vertical="center"/>
    </xf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center"/>
    </xf>
    <xf numFmtId="166" fontId="99" fillId="0" borderId="0" xfId="1853" applyFont="1" applyFill="1" applyBorder="1"/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Alignment="1"/>
    <xf numFmtId="14" fontId="57" fillId="0" borderId="0" xfId="0" applyNumberFormat="1" applyFont="1" applyFill="1" applyBorder="1" applyAlignment="1"/>
    <xf numFmtId="0" fontId="57" fillId="0" borderId="0" xfId="0" applyFont="1" applyFill="1" applyBorder="1" applyAlignment="1">
      <alignment vertical="center" wrapText="1"/>
    </xf>
    <xf numFmtId="171" fontId="57" fillId="0" borderId="0" xfId="5" applyNumberFormat="1" applyFont="1" applyFill="1" applyBorder="1" applyAlignment="1">
      <alignment horizontal="center" vertical="center"/>
    </xf>
    <xf numFmtId="171" fontId="57" fillId="27" borderId="0" xfId="5" applyNumberFormat="1" applyFont="1" applyFill="1" applyBorder="1" applyAlignment="1">
      <alignment horizontal="center" vertical="center"/>
    </xf>
    <xf numFmtId="0" fontId="100" fillId="25" borderId="10" xfId="0" applyFont="1" applyFill="1" applyBorder="1" applyAlignment="1">
      <alignment horizontal="center" vertical="center" wrapText="1"/>
    </xf>
    <xf numFmtId="171" fontId="57" fillId="27" borderId="0" xfId="5" applyNumberFormat="1" applyFont="1" applyFill="1" applyBorder="1" applyAlignment="1">
      <alignment vertical="center"/>
    </xf>
    <xf numFmtId="172" fontId="57" fillId="0" borderId="0" xfId="4" applyNumberFormat="1" applyFont="1" applyFill="1" applyBorder="1" applyAlignment="1">
      <alignment horizontal="left" vertical="center"/>
    </xf>
    <xf numFmtId="172" fontId="57" fillId="27" borderId="0" xfId="4" applyNumberFormat="1" applyFont="1" applyFill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100" fillId="29" borderId="10" xfId="0" applyFont="1" applyFill="1" applyBorder="1" applyAlignment="1">
      <alignment vertical="center" wrapText="1"/>
    </xf>
    <xf numFmtId="0" fontId="100" fillId="29" borderId="10" xfId="0" applyFont="1" applyFill="1" applyBorder="1" applyAlignment="1">
      <alignment horizontal="center" vertical="center" wrapText="1"/>
    </xf>
    <xf numFmtId="0" fontId="56" fillId="32" borderId="0" xfId="0" applyFont="1" applyFill="1" applyBorder="1" applyAlignment="1">
      <alignment vertical="center"/>
    </xf>
    <xf numFmtId="0" fontId="57" fillId="26" borderId="0" xfId="0" applyFont="1" applyFill="1" applyAlignment="1">
      <alignment horizontal="left" vertical="center" wrapText="1"/>
    </xf>
    <xf numFmtId="0" fontId="57" fillId="40" borderId="0" xfId="0" applyFont="1" applyFill="1" applyAlignment="1">
      <alignment horizontal="left" vertical="center" wrapText="1"/>
    </xf>
    <xf numFmtId="0" fontId="56" fillId="32" borderId="0" xfId="0" applyFont="1" applyFill="1" applyBorder="1" applyAlignment="1">
      <alignment vertical="center"/>
    </xf>
    <xf numFmtId="172" fontId="57" fillId="27" borderId="0" xfId="4" applyNumberFormat="1" applyFont="1" applyFill="1" applyBorder="1" applyAlignment="1">
      <alignment horizontal="left" vertical="center" wrapText="1"/>
    </xf>
    <xf numFmtId="172" fontId="57" fillId="0" borderId="0" xfId="4" applyNumberFormat="1" applyFont="1" applyFill="1" applyBorder="1" applyAlignment="1">
      <alignment horizontal="left" vertical="center" wrapText="1"/>
    </xf>
    <xf numFmtId="171" fontId="57" fillId="0" borderId="0" xfId="0" applyNumberFormat="1" applyFont="1" applyAlignment="1">
      <alignment horizontal="center" vertical="center"/>
    </xf>
    <xf numFmtId="0" fontId="100" fillId="29" borderId="12" xfId="0" applyFont="1" applyFill="1" applyBorder="1" applyAlignment="1">
      <alignment horizontal="center" vertical="center" wrapText="1"/>
    </xf>
    <xf numFmtId="171" fontId="56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left" vertical="center"/>
    </xf>
    <xf numFmtId="14" fontId="120" fillId="0" borderId="0" xfId="3" applyNumberFormat="1" applyFont="1" applyFill="1" applyBorder="1" applyAlignment="1">
      <alignment horizontal="left" vertical="center"/>
    </xf>
    <xf numFmtId="3" fontId="120" fillId="0" borderId="0" xfId="0" applyNumberFormat="1" applyFont="1" applyFill="1" applyBorder="1"/>
    <xf numFmtId="0" fontId="100" fillId="25" borderId="0" xfId="0" applyFont="1" applyFill="1" applyAlignment="1">
      <alignment horizontal="center" vertical="center" wrapText="1"/>
    </xf>
    <xf numFmtId="0" fontId="100" fillId="25" borderId="21" xfId="0" applyFont="1" applyFill="1" applyBorder="1" applyAlignment="1">
      <alignment horizontal="center" vertical="center" wrapText="1"/>
    </xf>
    <xf numFmtId="0" fontId="105" fillId="0" borderId="0" xfId="0" applyFont="1" applyAlignment="1">
      <alignment horizontal="left" vertical="center" wrapText="1"/>
    </xf>
    <xf numFmtId="0" fontId="105" fillId="40" borderId="0" xfId="0" applyFont="1" applyFill="1" applyAlignment="1">
      <alignment horizontal="left" vertical="center" wrapText="1"/>
    </xf>
    <xf numFmtId="0" fontId="100" fillId="25" borderId="23" xfId="0" applyFont="1" applyFill="1" applyBorder="1" applyAlignment="1">
      <alignment horizontal="center" vertical="center" wrapText="1"/>
    </xf>
    <xf numFmtId="0" fontId="105" fillId="0" borderId="21" xfId="0" applyFont="1" applyBorder="1" applyAlignment="1">
      <alignment horizontal="left" vertical="center" wrapText="1"/>
    </xf>
    <xf numFmtId="0" fontId="105" fillId="0" borderId="21" xfId="0" applyFont="1" applyBorder="1" applyAlignment="1">
      <alignment horizontal="right" vertical="center" wrapText="1"/>
    </xf>
    <xf numFmtId="0" fontId="105" fillId="26" borderId="21" xfId="0" applyFont="1" applyFill="1" applyBorder="1" applyAlignment="1">
      <alignment horizontal="left" vertical="center" wrapText="1"/>
    </xf>
    <xf numFmtId="0" fontId="105" fillId="26" borderId="21" xfId="0" applyFont="1" applyFill="1" applyBorder="1" applyAlignment="1">
      <alignment horizontal="right" vertical="center" wrapText="1"/>
    </xf>
    <xf numFmtId="0" fontId="105" fillId="26" borderId="0" xfId="0" applyFont="1" applyFill="1" applyAlignment="1">
      <alignment horizontal="left" vertical="center" wrapText="1"/>
    </xf>
    <xf numFmtId="0" fontId="105" fillId="40" borderId="21" xfId="0" applyFont="1" applyFill="1" applyBorder="1" applyAlignment="1">
      <alignment horizontal="left" vertical="center" wrapText="1"/>
    </xf>
    <xf numFmtId="14" fontId="105" fillId="26" borderId="0" xfId="0" applyNumberFormat="1" applyFont="1" applyFill="1" applyAlignment="1">
      <alignment horizontal="center" vertical="center" wrapText="1"/>
    </xf>
    <xf numFmtId="14" fontId="105" fillId="40" borderId="0" xfId="0" applyNumberFormat="1" applyFont="1" applyFill="1" applyAlignment="1">
      <alignment horizontal="center" vertical="center" wrapText="1"/>
    </xf>
    <xf numFmtId="4" fontId="105" fillId="40" borderId="0" xfId="0" applyNumberFormat="1" applyFont="1" applyFill="1" applyAlignment="1">
      <alignment horizontal="left" vertical="center" wrapText="1"/>
    </xf>
    <xf numFmtId="4" fontId="105" fillId="26" borderId="0" xfId="0" applyNumberFormat="1" applyFont="1" applyFill="1" applyAlignment="1">
      <alignment horizontal="left" vertical="center" wrapText="1"/>
    </xf>
    <xf numFmtId="0" fontId="105" fillId="0" borderId="21" xfId="0" applyFont="1" applyBorder="1" applyAlignment="1">
      <alignment horizontal="left" vertical="center" wrapText="1"/>
    </xf>
    <xf numFmtId="0" fontId="105" fillId="26" borderId="21" xfId="0" applyFont="1" applyFill="1" applyBorder="1" applyAlignment="1">
      <alignment horizontal="left" vertical="center" wrapText="1"/>
    </xf>
    <xf numFmtId="0" fontId="105" fillId="0" borderId="21" xfId="0" applyFont="1" applyBorder="1" applyAlignment="1">
      <alignment horizontal="left" vertical="center" wrapText="1"/>
    </xf>
    <xf numFmtId="0" fontId="0" fillId="24" borderId="0" xfId="0" applyFill="1"/>
    <xf numFmtId="0" fontId="105" fillId="26" borderId="21" xfId="0" applyFont="1" applyFill="1" applyBorder="1" applyAlignment="1">
      <alignment horizontal="left" vertical="center" wrapText="1"/>
    </xf>
    <xf numFmtId="0" fontId="121" fillId="0" borderId="21" xfId="0" applyFont="1" applyFill="1" applyBorder="1" applyAlignment="1">
      <alignment vertical="center" wrapText="1"/>
    </xf>
    <xf numFmtId="0" fontId="105" fillId="0" borderId="21" xfId="0" applyFont="1" applyFill="1" applyBorder="1" applyAlignment="1">
      <alignment horizontal="right" vertical="center" wrapText="1"/>
    </xf>
    <xf numFmtId="0" fontId="105" fillId="0" borderId="21" xfId="0" applyFont="1" applyFill="1" applyBorder="1" applyAlignment="1">
      <alignment horizontal="left" vertical="center" wrapText="1"/>
    </xf>
    <xf numFmtId="0" fontId="105" fillId="40" borderId="21" xfId="0" applyFont="1" applyFill="1" applyBorder="1" applyAlignment="1">
      <alignment horizontal="left" vertical="center" wrapText="1"/>
    </xf>
    <xf numFmtId="174" fontId="0" fillId="0" borderId="0" xfId="1352" applyNumberFormat="1" applyFont="1"/>
    <xf numFmtId="172" fontId="57" fillId="27" borderId="0" xfId="4" applyNumberFormat="1" applyFont="1" applyFill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105" fillId="0" borderId="0" xfId="0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left" vertical="center" wrapText="1"/>
    </xf>
    <xf numFmtId="0" fontId="57" fillId="27" borderId="0" xfId="0" applyFont="1" applyFill="1" applyAlignment="1">
      <alignment vertical="center"/>
    </xf>
    <xf numFmtId="0" fontId="0" fillId="42" borderId="0" xfId="0" applyFill="1"/>
    <xf numFmtId="172" fontId="57" fillId="0" borderId="0" xfId="4" applyNumberFormat="1" applyFont="1" applyFill="1" applyBorder="1" applyAlignment="1">
      <alignment horizontal="left" vertical="center"/>
    </xf>
    <xf numFmtId="172" fontId="57" fillId="27" borderId="0" xfId="4" applyNumberFormat="1" applyFont="1" applyFill="1" applyBorder="1" applyAlignment="1">
      <alignment horizontal="left" vertical="center"/>
    </xf>
    <xf numFmtId="0" fontId="100" fillId="25" borderId="10" xfId="0" applyFont="1" applyFill="1" applyBorder="1" applyAlignment="1">
      <alignment horizontal="center" vertical="center" wrapText="1"/>
    </xf>
    <xf numFmtId="0" fontId="100" fillId="29" borderId="0" xfId="0" applyFont="1" applyFill="1" applyBorder="1" applyAlignment="1">
      <alignment horizontal="center" vertical="center" wrapText="1"/>
    </xf>
    <xf numFmtId="0" fontId="100" fillId="29" borderId="10" xfId="0" applyFont="1" applyFill="1" applyBorder="1" applyAlignment="1">
      <alignment horizontal="center" vertical="center" wrapText="1"/>
    </xf>
    <xf numFmtId="0" fontId="100" fillId="29" borderId="10" xfId="0" applyFont="1" applyFill="1" applyBorder="1" applyAlignment="1">
      <alignment vertical="center" wrapText="1"/>
    </xf>
    <xf numFmtId="0" fontId="57" fillId="29" borderId="0" xfId="0" applyFont="1" applyFill="1" applyAlignment="1">
      <alignment vertical="center"/>
    </xf>
    <xf numFmtId="0" fontId="57" fillId="32" borderId="0" xfId="0" applyFont="1" applyFill="1" applyAlignment="1">
      <alignment vertical="center"/>
    </xf>
    <xf numFmtId="0" fontId="56" fillId="28" borderId="0" xfId="0" applyFont="1" applyFill="1" applyBorder="1" applyAlignment="1">
      <alignment vertical="center"/>
    </xf>
    <xf numFmtId="0" fontId="56" fillId="28" borderId="0" xfId="0" applyFont="1" applyFill="1" applyBorder="1" applyAlignment="1">
      <alignment vertical="center" wrapText="1"/>
    </xf>
    <xf numFmtId="0" fontId="57" fillId="28" borderId="0" xfId="0" applyFont="1" applyFill="1" applyAlignment="1">
      <alignment vertical="center"/>
    </xf>
    <xf numFmtId="171" fontId="56" fillId="28" borderId="0" xfId="0" applyNumberFormat="1" applyFont="1" applyFill="1" applyBorder="1" applyAlignment="1">
      <alignment vertical="center"/>
    </xf>
    <xf numFmtId="0" fontId="102" fillId="28" borderId="0" xfId="0" applyFont="1" applyFill="1" applyBorder="1" applyAlignment="1">
      <alignment horizontal="left" vertical="center"/>
    </xf>
    <xf numFmtId="0" fontId="110" fillId="32" borderId="0" xfId="0" applyFont="1" applyFill="1" applyBorder="1" applyAlignment="1">
      <alignment vertical="center"/>
    </xf>
    <xf numFmtId="0" fontId="105" fillId="27" borderId="0" xfId="0" applyFont="1" applyFill="1" applyBorder="1" applyAlignment="1">
      <alignment horizontal="center" vertical="center" wrapText="1"/>
    </xf>
    <xf numFmtId="0" fontId="105" fillId="27" borderId="0" xfId="0" applyFont="1" applyFill="1" applyBorder="1" applyAlignment="1">
      <alignment horizontal="left" vertical="center" wrapText="1"/>
    </xf>
    <xf numFmtId="0" fontId="56" fillId="32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 wrapText="1"/>
    </xf>
    <xf numFmtId="0" fontId="57" fillId="27" borderId="0" xfId="0" applyFont="1" applyFill="1" applyBorder="1"/>
    <xf numFmtId="0" fontId="57" fillId="27" borderId="0" xfId="0" applyFont="1" applyFill="1"/>
    <xf numFmtId="0" fontId="101" fillId="29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43" borderId="0" xfId="0" applyFill="1"/>
    <xf numFmtId="0" fontId="0" fillId="43" borderId="17" xfId="0" applyFill="1" applyBorder="1"/>
    <xf numFmtId="0" fontId="0" fillId="0" borderId="2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/>
    <xf numFmtId="0" fontId="0" fillId="0" borderId="0" xfId="0" applyFill="1"/>
    <xf numFmtId="172" fontId="126" fillId="27" borderId="0" xfId="4" applyNumberFormat="1" applyFont="1" applyFill="1" applyBorder="1" applyAlignment="1">
      <alignment horizontal="left" vertical="center" wrapText="1"/>
    </xf>
    <xf numFmtId="171" fontId="126" fillId="27" borderId="0" xfId="5" applyNumberFormat="1" applyFont="1" applyFill="1" applyBorder="1" applyAlignment="1">
      <alignment vertical="center"/>
    </xf>
    <xf numFmtId="171" fontId="126" fillId="0" borderId="0" xfId="5" applyNumberFormat="1" applyFont="1" applyFill="1" applyBorder="1" applyAlignment="1">
      <alignment vertical="center"/>
    </xf>
    <xf numFmtId="0" fontId="126" fillId="27" borderId="0" xfId="0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center" vertical="center" wrapText="1"/>
    </xf>
    <xf numFmtId="0" fontId="130" fillId="0" borderId="0" xfId="1440" applyFont="1" applyAlignment="1">
      <alignment vertical="center"/>
    </xf>
    <xf numFmtId="0" fontId="130" fillId="0" borderId="0" xfId="1440" applyFont="1" applyFill="1" applyAlignment="1">
      <alignment vertical="center"/>
    </xf>
    <xf numFmtId="0" fontId="130" fillId="0" borderId="0" xfId="1440" applyFont="1" applyAlignment="1">
      <alignment horizontal="center" vertical="center"/>
    </xf>
    <xf numFmtId="0" fontId="130" fillId="0" borderId="0" xfId="1440" applyFont="1" applyAlignment="1">
      <alignment horizontal="left" vertical="center"/>
    </xf>
    <xf numFmtId="0" fontId="126" fillId="27" borderId="0" xfId="1441" applyFont="1" applyFill="1" applyBorder="1" applyAlignment="1">
      <alignment horizontal="left" vertical="center" wrapText="1"/>
    </xf>
    <xf numFmtId="0" fontId="126" fillId="0" borderId="0" xfId="1441" applyFont="1" applyFill="1" applyBorder="1" applyAlignment="1">
      <alignment horizontal="left" vertical="center" wrapText="1"/>
    </xf>
    <xf numFmtId="0" fontId="126" fillId="0" borderId="0" xfId="0" applyFont="1" applyAlignment="1">
      <alignment horizontal="center" vertical="center"/>
    </xf>
    <xf numFmtId="0" fontId="129" fillId="0" borderId="0" xfId="0" applyFont="1" applyAlignment="1">
      <alignment horizontal="right" vertical="center" wrapText="1"/>
    </xf>
    <xf numFmtId="0" fontId="126" fillId="0" borderId="0" xfId="0" applyFont="1" applyFill="1" applyAlignment="1">
      <alignment vertical="center"/>
    </xf>
    <xf numFmtId="0" fontId="129" fillId="0" borderId="0" xfId="0" applyFont="1" applyAlignment="1">
      <alignment horizontal="left" vertical="center" wrapText="1"/>
    </xf>
    <xf numFmtId="0" fontId="129" fillId="0" borderId="0" xfId="0" applyFont="1" applyAlignment="1">
      <alignment horizontal="center" vertical="center"/>
    </xf>
    <xf numFmtId="0" fontId="126" fillId="0" borderId="0" xfId="0" applyFont="1" applyAlignment="1">
      <alignment vertical="center"/>
    </xf>
    <xf numFmtId="0" fontId="131" fillId="0" borderId="0" xfId="1441" applyFont="1" applyAlignment="1">
      <alignment horizontal="center" vertical="center"/>
    </xf>
    <xf numFmtId="171" fontId="126" fillId="0" borderId="0" xfId="0" applyNumberFormat="1" applyFont="1" applyAlignment="1">
      <alignment vertical="center"/>
    </xf>
    <xf numFmtId="0" fontId="128" fillId="29" borderId="10" xfId="0" applyFont="1" applyFill="1" applyBorder="1" applyAlignment="1">
      <alignment horizontal="center" vertical="center" wrapText="1"/>
    </xf>
    <xf numFmtId="0" fontId="129" fillId="0" borderId="0" xfId="0" applyFont="1" applyAlignment="1">
      <alignment vertical="center" wrapText="1"/>
    </xf>
    <xf numFmtId="0" fontId="126" fillId="0" borderId="0" xfId="0" applyFont="1" applyAlignment="1">
      <alignment horizontal="left" vertical="center"/>
    </xf>
    <xf numFmtId="0" fontId="129" fillId="32" borderId="0" xfId="0" applyFont="1" applyFill="1" applyBorder="1" applyAlignment="1">
      <alignment vertical="center"/>
    </xf>
    <xf numFmtId="171" fontId="129" fillId="32" borderId="0" xfId="0" applyNumberFormat="1" applyFont="1" applyFill="1" applyBorder="1" applyAlignment="1">
      <alignment vertical="center"/>
    </xf>
    <xf numFmtId="0" fontId="126" fillId="29" borderId="0" xfId="0" applyFont="1" applyFill="1" applyAlignment="1">
      <alignment vertical="center"/>
    </xf>
    <xf numFmtId="0" fontId="126" fillId="27" borderId="0" xfId="0" applyFont="1" applyFill="1" applyBorder="1" applyAlignment="1">
      <alignment horizontal="center" vertical="center"/>
    </xf>
    <xf numFmtId="0" fontId="129" fillId="32" borderId="0" xfId="0" applyFont="1" applyFill="1" applyBorder="1" applyAlignment="1">
      <alignment vertical="center" wrapText="1"/>
    </xf>
    <xf numFmtId="0" fontId="126" fillId="32" borderId="0" xfId="0" applyFont="1" applyFill="1" applyAlignment="1">
      <alignment vertical="center"/>
    </xf>
    <xf numFmtId="0" fontId="134" fillId="32" borderId="0" xfId="0" applyFont="1" applyFill="1" applyBorder="1" applyAlignment="1">
      <alignment horizontal="left" vertical="center"/>
    </xf>
    <xf numFmtId="0" fontId="126" fillId="27" borderId="0" xfId="0" applyFont="1" applyFill="1" applyAlignment="1">
      <alignment vertical="center"/>
    </xf>
    <xf numFmtId="0" fontId="126" fillId="27" borderId="0" xfId="0" applyFont="1" applyFill="1" applyAlignment="1">
      <alignment horizontal="left" vertical="center"/>
    </xf>
    <xf numFmtId="171" fontId="129" fillId="0" borderId="0" xfId="0" applyNumberFormat="1" applyFont="1" applyAlignment="1">
      <alignment vertical="center"/>
    </xf>
    <xf numFmtId="0" fontId="126" fillId="0" borderId="0" xfId="0" applyFont="1" applyBorder="1" applyAlignment="1">
      <alignment horizontal="center" vertical="center"/>
    </xf>
    <xf numFmtId="172" fontId="126" fillId="0" borderId="0" xfId="4" applyNumberFormat="1" applyFont="1" applyFill="1" applyBorder="1" applyAlignment="1">
      <alignment horizontal="left" vertical="center" wrapText="1"/>
    </xf>
    <xf numFmtId="0" fontId="126" fillId="0" borderId="0" xfId="0" applyFont="1" applyFill="1" applyAlignment="1">
      <alignment horizontal="left" vertical="center"/>
    </xf>
    <xf numFmtId="0" fontId="126" fillId="0" borderId="0" xfId="0" applyFont="1" applyFill="1" applyBorder="1" applyAlignment="1">
      <alignment horizontal="center" vertical="center"/>
    </xf>
    <xf numFmtId="0" fontId="129" fillId="28" borderId="0" xfId="0" applyFont="1" applyFill="1" applyBorder="1" applyAlignment="1">
      <alignment vertical="center"/>
    </xf>
    <xf numFmtId="0" fontId="129" fillId="28" borderId="0" xfId="0" applyFont="1" applyFill="1" applyBorder="1" applyAlignment="1">
      <alignment vertical="center" wrapText="1"/>
    </xf>
    <xf numFmtId="0" fontId="126" fillId="28" borderId="0" xfId="0" applyFont="1" applyFill="1" applyAlignment="1">
      <alignment vertical="center"/>
    </xf>
    <xf numFmtId="171" fontId="129" fillId="28" borderId="0" xfId="0" applyNumberFormat="1" applyFont="1" applyFill="1" applyBorder="1" applyAlignment="1">
      <alignment vertical="center"/>
    </xf>
    <xf numFmtId="0" fontId="134" fillId="28" borderId="0" xfId="0" applyFont="1" applyFill="1" applyBorder="1" applyAlignment="1">
      <alignment horizontal="left" vertical="center"/>
    </xf>
    <xf numFmtId="0" fontId="126" fillId="0" borderId="0" xfId="0" applyFont="1" applyAlignment="1">
      <alignment vertical="center" wrapText="1"/>
    </xf>
    <xf numFmtId="0" fontId="126" fillId="0" borderId="0" xfId="0" applyFont="1" applyFill="1" applyBorder="1" applyAlignment="1">
      <alignment vertical="center" wrapText="1"/>
    </xf>
    <xf numFmtId="0" fontId="126" fillId="0" borderId="0" xfId="0" applyFont="1" applyFill="1" applyBorder="1" applyAlignment="1">
      <alignment vertical="center"/>
    </xf>
    <xf numFmtId="3" fontId="130" fillId="0" borderId="0" xfId="3" applyNumberFormat="1" applyFont="1" applyFill="1" applyBorder="1" applyAlignment="1">
      <alignment horizontal="right" vertical="center"/>
    </xf>
    <xf numFmtId="178" fontId="130" fillId="0" borderId="0" xfId="0" applyNumberFormat="1" applyFont="1" applyFill="1" applyBorder="1"/>
    <xf numFmtId="3" fontId="135" fillId="0" borderId="0" xfId="3" applyNumberFormat="1" applyFont="1" applyFill="1" applyBorder="1" applyAlignment="1">
      <alignment horizontal="right" vertical="center"/>
    </xf>
    <xf numFmtId="0" fontId="126" fillId="0" borderId="0" xfId="0" applyFont="1" applyFill="1" applyBorder="1" applyAlignment="1">
      <alignment horizontal="left"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0" xfId="0" applyFont="1" applyBorder="1" applyAlignment="1">
      <alignment vertical="center"/>
    </xf>
    <xf numFmtId="0" fontId="127" fillId="0" borderId="0" xfId="0" applyFont="1" applyBorder="1" applyAlignment="1">
      <alignment horizontal="right"/>
    </xf>
    <xf numFmtId="0" fontId="130" fillId="0" borderId="0" xfId="0" applyFont="1" applyFill="1" applyBorder="1"/>
    <xf numFmtId="0" fontId="126" fillId="0" borderId="0" xfId="0" applyFont="1" applyFill="1" applyBorder="1" applyAlignment="1">
      <alignment horizontal="center"/>
    </xf>
    <xf numFmtId="14" fontId="126" fillId="0" borderId="0" xfId="0" applyNumberFormat="1" applyFont="1" applyFill="1" applyBorder="1" applyAlignment="1"/>
    <xf numFmtId="166" fontId="130" fillId="0" borderId="0" xfId="1853" applyFont="1" applyFill="1" applyBorder="1"/>
    <xf numFmtId="14" fontId="126" fillId="0" borderId="0" xfId="0" applyNumberFormat="1" applyFont="1" applyAlignment="1">
      <alignment horizontal="center" vertical="center"/>
    </xf>
    <xf numFmtId="175" fontId="126" fillId="0" borderId="0" xfId="1853" applyNumberFormat="1" applyFont="1" applyAlignment="1">
      <alignment vertical="center"/>
    </xf>
    <xf numFmtId="0" fontId="126" fillId="0" borderId="0" xfId="0" applyFont="1" applyBorder="1" applyAlignment="1">
      <alignment vertical="center"/>
    </xf>
    <xf numFmtId="0" fontId="126" fillId="0" borderId="0" xfId="0" applyFont="1" applyBorder="1" applyAlignment="1">
      <alignment horizontal="left" vertical="center"/>
    </xf>
    <xf numFmtId="173" fontId="126" fillId="0" borderId="0" xfId="0" applyNumberFormat="1" applyFont="1" applyAlignment="1">
      <alignment horizontal="center" vertical="center"/>
    </xf>
    <xf numFmtId="0" fontId="129" fillId="30" borderId="0" xfId="0" applyFont="1" applyFill="1" applyAlignment="1">
      <alignment horizontal="right" vertical="center"/>
    </xf>
    <xf numFmtId="0" fontId="132" fillId="30" borderId="0" xfId="0" applyFont="1" applyFill="1" applyAlignment="1">
      <alignment horizontal="right" vertical="center"/>
    </xf>
    <xf numFmtId="171" fontId="136" fillId="30" borderId="0" xfId="0" applyNumberFormat="1" applyFont="1" applyFill="1" applyAlignment="1">
      <alignment vertical="center"/>
    </xf>
    <xf numFmtId="1" fontId="129" fillId="0" borderId="0" xfId="0" applyNumberFormat="1" applyFont="1" applyAlignment="1">
      <alignment horizontal="left" vertical="center" wrapText="1"/>
    </xf>
    <xf numFmtId="1" fontId="126" fillId="0" borderId="0" xfId="0" applyNumberFormat="1" applyFont="1" applyAlignment="1">
      <alignment vertical="center"/>
    </xf>
    <xf numFmtId="1" fontId="128" fillId="29" borderId="10" xfId="0" applyNumberFormat="1" applyFont="1" applyFill="1" applyBorder="1" applyAlignment="1">
      <alignment horizontal="center" vertical="center" wrapText="1"/>
    </xf>
    <xf numFmtId="1" fontId="126" fillId="0" borderId="0" xfId="5" applyNumberFormat="1" applyFont="1" applyFill="1" applyBorder="1" applyAlignment="1">
      <alignment vertical="center"/>
    </xf>
    <xf numFmtId="1" fontId="130" fillId="0" borderId="0" xfId="3" applyNumberFormat="1" applyFont="1" applyFill="1" applyBorder="1" applyAlignment="1">
      <alignment horizontal="right" vertical="center"/>
    </xf>
    <xf numFmtId="1" fontId="126" fillId="0" borderId="0" xfId="0" applyNumberFormat="1" applyFont="1" applyFill="1" applyBorder="1" applyAlignment="1">
      <alignment horizontal="center"/>
    </xf>
    <xf numFmtId="1" fontId="126" fillId="0" borderId="0" xfId="0" applyNumberFormat="1" applyFont="1" applyAlignment="1">
      <alignment horizontal="center" vertical="center"/>
    </xf>
    <xf numFmtId="1" fontId="129" fillId="30" borderId="0" xfId="0" applyNumberFormat="1" applyFont="1" applyFill="1" applyAlignment="1">
      <alignment horizontal="right" vertical="center"/>
    </xf>
    <xf numFmtId="0" fontId="126" fillId="0" borderId="28" xfId="0" applyFont="1" applyFill="1" applyBorder="1" applyAlignment="1">
      <alignment horizontal="center" vertical="center" wrapText="1"/>
    </xf>
    <xf numFmtId="0" fontId="126" fillId="0" borderId="28" xfId="1441" applyFont="1" applyFill="1" applyBorder="1" applyAlignment="1">
      <alignment horizontal="left" vertical="center" wrapText="1"/>
    </xf>
    <xf numFmtId="0" fontId="137" fillId="27" borderId="0" xfId="1441" quotePrefix="1" applyFont="1" applyFill="1" applyAlignment="1">
      <alignment vertical="center"/>
    </xf>
    <xf numFmtId="0" fontId="137" fillId="0" borderId="0" xfId="1441" quotePrefix="1" applyFont="1" applyFill="1" applyAlignment="1">
      <alignment vertical="center"/>
    </xf>
    <xf numFmtId="0" fontId="137" fillId="27" borderId="29" xfId="1441" quotePrefix="1" applyFont="1" applyFill="1" applyBorder="1" applyAlignment="1">
      <alignment vertical="center"/>
    </xf>
    <xf numFmtId="0" fontId="130" fillId="0" borderId="29" xfId="144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28" fillId="29" borderId="0" xfId="0" applyFont="1" applyFill="1" applyBorder="1" applyAlignment="1">
      <alignment horizontal="left" vertical="center" wrapText="1"/>
    </xf>
    <xf numFmtId="0" fontId="128" fillId="29" borderId="28" xfId="0" applyFont="1" applyFill="1" applyBorder="1" applyAlignment="1">
      <alignment horizontal="left" vertical="center" wrapText="1"/>
    </xf>
    <xf numFmtId="0" fontId="128" fillId="29" borderId="0" xfId="0" applyFont="1" applyFill="1" applyBorder="1" applyAlignment="1">
      <alignment horizontal="center" vertical="center"/>
    </xf>
    <xf numFmtId="0" fontId="128" fillId="29" borderId="28" xfId="0" applyFont="1" applyFill="1" applyBorder="1" applyAlignment="1">
      <alignment horizontal="center" vertical="center"/>
    </xf>
    <xf numFmtId="0" fontId="57" fillId="0" borderId="0" xfId="0" applyFont="1" applyAlignment="1">
      <alignment horizontal="right" vertical="center"/>
    </xf>
    <xf numFmtId="176" fontId="57" fillId="27" borderId="0" xfId="5" applyNumberFormat="1" applyFont="1" applyFill="1" applyBorder="1" applyAlignment="1">
      <alignment horizontal="right" vertical="center"/>
    </xf>
    <xf numFmtId="0" fontId="56" fillId="27" borderId="0" xfId="0" applyFont="1" applyFill="1" applyBorder="1" applyAlignment="1">
      <alignment horizontal="center" vertical="center" wrapText="1"/>
    </xf>
    <xf numFmtId="0" fontId="57" fillId="27" borderId="0" xfId="0" applyFont="1" applyFill="1" applyBorder="1" applyAlignment="1">
      <alignment horizontal="left" vertical="center" wrapText="1"/>
    </xf>
    <xf numFmtId="172" fontId="57" fillId="0" borderId="0" xfId="4" applyNumberFormat="1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 vertical="center" wrapText="1"/>
    </xf>
    <xf numFmtId="14" fontId="57" fillId="0" borderId="0" xfId="0" applyNumberFormat="1" applyFont="1" applyFill="1" applyBorder="1" applyAlignment="1">
      <alignment horizontal="left" vertical="center" wrapText="1"/>
    </xf>
    <xf numFmtId="172" fontId="57" fillId="27" borderId="0" xfId="4" applyNumberFormat="1" applyFont="1" applyFill="1" applyBorder="1" applyAlignment="1">
      <alignment horizontal="left" vertical="center"/>
    </xf>
    <xf numFmtId="14" fontId="57" fillId="27" borderId="0" xfId="0" applyNumberFormat="1" applyFont="1" applyFill="1" applyBorder="1" applyAlignment="1">
      <alignment horizontal="left" vertical="center" wrapText="1"/>
    </xf>
    <xf numFmtId="14" fontId="57" fillId="27" borderId="10" xfId="0" applyNumberFormat="1" applyFont="1" applyFill="1" applyBorder="1" applyAlignment="1">
      <alignment horizontal="left" vertical="center" wrapText="1"/>
    </xf>
    <xf numFmtId="0" fontId="128" fillId="29" borderId="10" xfId="0" applyFont="1" applyFill="1" applyBorder="1" applyAlignment="1">
      <alignment horizontal="left" vertical="center" wrapText="1"/>
    </xf>
    <xf numFmtId="0" fontId="133" fillId="29" borderId="0" xfId="0" applyFont="1" applyFill="1" applyBorder="1" applyAlignment="1">
      <alignment horizontal="center" vertical="center"/>
    </xf>
    <xf numFmtId="0" fontId="133" fillId="29" borderId="10" xfId="0" applyFont="1" applyFill="1" applyBorder="1" applyAlignment="1">
      <alignment horizontal="center" vertical="center"/>
    </xf>
    <xf numFmtId="0" fontId="133" fillId="29" borderId="0" xfId="0" applyFont="1" applyFill="1" applyBorder="1" applyAlignment="1">
      <alignment horizontal="left" vertical="center" wrapText="1"/>
    </xf>
    <xf numFmtId="0" fontId="133" fillId="29" borderId="10" xfId="0" applyFont="1" applyFill="1" applyBorder="1" applyAlignment="1">
      <alignment horizontal="left" vertical="center" wrapText="1"/>
    </xf>
    <xf numFmtId="0" fontId="133" fillId="29" borderId="0" xfId="0" applyFont="1" applyFill="1" applyBorder="1" applyAlignment="1">
      <alignment horizontal="center" vertical="center" wrapText="1"/>
    </xf>
    <xf numFmtId="0" fontId="128" fillId="29" borderId="0" xfId="0" applyFont="1" applyFill="1" applyBorder="1" applyAlignment="1">
      <alignment horizontal="center" vertical="center" wrapText="1"/>
    </xf>
    <xf numFmtId="0" fontId="128" fillId="29" borderId="10" xfId="0" applyFont="1" applyFill="1" applyBorder="1" applyAlignment="1">
      <alignment horizontal="center" vertical="center" wrapText="1"/>
    </xf>
    <xf numFmtId="0" fontId="56" fillId="24" borderId="0" xfId="0" applyFont="1" applyFill="1" applyAlignment="1">
      <alignment horizontal="center" vertical="center"/>
    </xf>
    <xf numFmtId="0" fontId="101" fillId="29" borderId="0" xfId="0" applyFont="1" applyFill="1" applyBorder="1" applyAlignment="1">
      <alignment horizontal="center" vertical="center" wrapText="1"/>
    </xf>
    <xf numFmtId="0" fontId="100" fillId="29" borderId="0" xfId="0" applyFont="1" applyFill="1" applyBorder="1" applyAlignment="1">
      <alignment horizontal="center" vertical="center" wrapText="1"/>
    </xf>
    <xf numFmtId="0" fontId="100" fillId="29" borderId="10" xfId="0" applyFont="1" applyFill="1" applyBorder="1" applyAlignment="1">
      <alignment horizontal="center" vertical="center" wrapText="1"/>
    </xf>
    <xf numFmtId="0" fontId="100" fillId="29" borderId="0" xfId="0" applyFont="1" applyFill="1" applyBorder="1" applyAlignment="1">
      <alignment horizontal="left" vertical="center" wrapText="1"/>
    </xf>
    <xf numFmtId="0" fontId="100" fillId="29" borderId="10" xfId="0" applyFont="1" applyFill="1" applyBorder="1" applyAlignment="1">
      <alignment horizontal="left" vertical="center" wrapText="1"/>
    </xf>
    <xf numFmtId="0" fontId="101" fillId="29" borderId="0" xfId="0" applyFont="1" applyFill="1" applyBorder="1" applyAlignment="1">
      <alignment horizontal="center" vertical="center"/>
    </xf>
    <xf numFmtId="0" fontId="101" fillId="29" borderId="10" xfId="0" applyFont="1" applyFill="1" applyBorder="1" applyAlignment="1">
      <alignment horizontal="center" vertical="center"/>
    </xf>
    <xf numFmtId="0" fontId="101" fillId="29" borderId="0" xfId="0" applyFont="1" applyFill="1" applyBorder="1" applyAlignment="1">
      <alignment horizontal="left" vertical="center" wrapText="1"/>
    </xf>
    <xf numFmtId="0" fontId="101" fillId="29" borderId="10" xfId="0" applyFont="1" applyFill="1" applyBorder="1" applyAlignment="1">
      <alignment horizontal="left" vertical="center" wrapText="1"/>
    </xf>
    <xf numFmtId="0" fontId="100" fillId="25" borderId="12" xfId="0" applyFont="1" applyFill="1" applyBorder="1" applyAlignment="1">
      <alignment horizontal="center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0" fillId="25" borderId="10" xfId="0" applyFont="1" applyFill="1" applyBorder="1" applyAlignment="1">
      <alignment horizontal="center" vertical="center" wrapText="1"/>
    </xf>
    <xf numFmtId="0" fontId="100" fillId="25" borderId="0" xfId="0" applyFont="1" applyFill="1" applyBorder="1" applyAlignment="1">
      <alignment horizontal="left" vertical="center" wrapText="1"/>
    </xf>
    <xf numFmtId="0" fontId="100" fillId="25" borderId="10" xfId="0" applyFont="1" applyFill="1" applyBorder="1" applyAlignment="1">
      <alignment horizontal="left" vertical="center" wrapText="1"/>
    </xf>
    <xf numFmtId="0" fontId="101" fillId="29" borderId="0" xfId="0" applyFont="1" applyFill="1" applyBorder="1" applyAlignment="1">
      <alignment horizontal="left" vertical="center"/>
    </xf>
    <xf numFmtId="0" fontId="105" fillId="0" borderId="22" xfId="0" applyFont="1" applyBorder="1" applyAlignment="1">
      <alignment horizontal="left" vertical="center" wrapText="1"/>
    </xf>
    <xf numFmtId="0" fontId="105" fillId="0" borderId="21" xfId="0" applyFont="1" applyBorder="1" applyAlignment="1">
      <alignment horizontal="left" vertical="center" wrapText="1"/>
    </xf>
    <xf numFmtId="0" fontId="105" fillId="26" borderId="22" xfId="0" applyFont="1" applyFill="1" applyBorder="1" applyAlignment="1">
      <alignment horizontal="left" vertical="center" wrapText="1"/>
    </xf>
    <xf numFmtId="0" fontId="105" fillId="26" borderId="21" xfId="0" applyFont="1" applyFill="1" applyBorder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105" fillId="26" borderId="0" xfId="0" applyFont="1" applyFill="1" applyAlignment="1">
      <alignment horizontal="left" vertical="center" wrapText="1"/>
    </xf>
    <xf numFmtId="0" fontId="105" fillId="40" borderId="22" xfId="0" applyFont="1" applyFill="1" applyBorder="1" applyAlignment="1">
      <alignment horizontal="left" vertical="center" wrapText="1"/>
    </xf>
    <xf numFmtId="0" fontId="105" fillId="40" borderId="21" xfId="0" applyFont="1" applyFill="1" applyBorder="1" applyAlignment="1">
      <alignment horizontal="left" vertical="center" wrapText="1"/>
    </xf>
    <xf numFmtId="0" fontId="105" fillId="0" borderId="22" xfId="0" applyFont="1" applyFill="1" applyBorder="1" applyAlignment="1">
      <alignment horizontal="left" vertical="center" wrapText="1"/>
    </xf>
    <xf numFmtId="0" fontId="105" fillId="0" borderId="21" xfId="0" applyFont="1" applyFill="1" applyBorder="1" applyAlignment="1">
      <alignment horizontal="left" vertical="center" wrapText="1"/>
    </xf>
    <xf numFmtId="0" fontId="105" fillId="0" borderId="0" xfId="0" applyFont="1" applyBorder="1" applyAlignment="1">
      <alignment horizontal="left" vertical="center" wrapText="1"/>
    </xf>
  </cellXfs>
  <cellStyles count="4069">
    <cellStyle name="20 % - Accent1 10 2" xfId="6"/>
    <cellStyle name="20 % - Accent1 10 3" xfId="7"/>
    <cellStyle name="20 % - Accent1 11 2" xfId="8"/>
    <cellStyle name="20 % - Accent1 11 3" xfId="9"/>
    <cellStyle name="20 % - Accent1 12 2" xfId="10"/>
    <cellStyle name="20 % - Accent1 12 3" xfId="11"/>
    <cellStyle name="20 % - Accent1 13 2" xfId="12"/>
    <cellStyle name="20 % - Accent1 13 3" xfId="13"/>
    <cellStyle name="20 % - Accent1 14 2" xfId="14"/>
    <cellStyle name="20 % - Accent1 14 3" xfId="15"/>
    <cellStyle name="20 % - Accent1 15 2" xfId="16"/>
    <cellStyle name="20 % - Accent1 15 3" xfId="17"/>
    <cellStyle name="20 % - Accent1 16 2" xfId="18"/>
    <cellStyle name="20 % - Accent1 16 3" xfId="19"/>
    <cellStyle name="20 % - Accent1 17 2" xfId="20"/>
    <cellStyle name="20 % - Accent1 17 3" xfId="21"/>
    <cellStyle name="20 % - Accent1 2 2" xfId="22"/>
    <cellStyle name="20 % - Accent1 2 3" xfId="23"/>
    <cellStyle name="20 % - Accent1 3 2" xfId="24"/>
    <cellStyle name="20 % - Accent1 3 3" xfId="25"/>
    <cellStyle name="20 % - Accent1 4 2" xfId="26"/>
    <cellStyle name="20 % - Accent1 4 3" xfId="27"/>
    <cellStyle name="20 % - Accent1 5 2" xfId="28"/>
    <cellStyle name="20 % - Accent1 5 3" xfId="29"/>
    <cellStyle name="20 % - Accent1 6 2" xfId="30"/>
    <cellStyle name="20 % - Accent1 6 3" xfId="31"/>
    <cellStyle name="20 % - Accent1 7 2" xfId="32"/>
    <cellStyle name="20 % - Accent1 7 3" xfId="33"/>
    <cellStyle name="20 % - Accent1 8 2" xfId="34"/>
    <cellStyle name="20 % - Accent1 8 3" xfId="35"/>
    <cellStyle name="20 % - Accent1 9 2" xfId="36"/>
    <cellStyle name="20 % - Accent1 9 3" xfId="37"/>
    <cellStyle name="20 % - Accent2 10 2" xfId="38"/>
    <cellStyle name="20 % - Accent2 10 3" xfId="39"/>
    <cellStyle name="20 % - Accent2 11 2" xfId="40"/>
    <cellStyle name="20 % - Accent2 11 3" xfId="41"/>
    <cellStyle name="20 % - Accent2 12 2" xfId="42"/>
    <cellStyle name="20 % - Accent2 12 3" xfId="43"/>
    <cellStyle name="20 % - Accent2 13 2" xfId="44"/>
    <cellStyle name="20 % - Accent2 13 3" xfId="45"/>
    <cellStyle name="20 % - Accent2 14 2" xfId="46"/>
    <cellStyle name="20 % - Accent2 14 3" xfId="47"/>
    <cellStyle name="20 % - Accent2 15 2" xfId="48"/>
    <cellStyle name="20 % - Accent2 15 3" xfId="49"/>
    <cellStyle name="20 % - Accent2 16 2" xfId="50"/>
    <cellStyle name="20 % - Accent2 16 3" xfId="51"/>
    <cellStyle name="20 % - Accent2 17 2" xfId="52"/>
    <cellStyle name="20 % - Accent2 17 3" xfId="53"/>
    <cellStyle name="20 % - Accent2 2 2" xfId="54"/>
    <cellStyle name="20 % - Accent2 2 3" xfId="55"/>
    <cellStyle name="20 % - Accent2 3 2" xfId="56"/>
    <cellStyle name="20 % - Accent2 3 3" xfId="57"/>
    <cellStyle name="20 % - Accent2 4 2" xfId="58"/>
    <cellStyle name="20 % - Accent2 4 3" xfId="59"/>
    <cellStyle name="20 % - Accent2 5 2" xfId="60"/>
    <cellStyle name="20 % - Accent2 5 3" xfId="61"/>
    <cellStyle name="20 % - Accent2 6 2" xfId="62"/>
    <cellStyle name="20 % - Accent2 6 3" xfId="63"/>
    <cellStyle name="20 % - Accent2 7 2" xfId="64"/>
    <cellStyle name="20 % - Accent2 7 3" xfId="65"/>
    <cellStyle name="20 % - Accent2 8 2" xfId="66"/>
    <cellStyle name="20 % - Accent2 8 3" xfId="67"/>
    <cellStyle name="20 % - Accent2 9 2" xfId="68"/>
    <cellStyle name="20 % - Accent2 9 3" xfId="69"/>
    <cellStyle name="20 % - Accent3 10 2" xfId="70"/>
    <cellStyle name="20 % - Accent3 10 3" xfId="71"/>
    <cellStyle name="20 % - Accent3 11 2" xfId="72"/>
    <cellStyle name="20 % - Accent3 11 3" xfId="73"/>
    <cellStyle name="20 % - Accent3 12 2" xfId="74"/>
    <cellStyle name="20 % - Accent3 12 3" xfId="75"/>
    <cellStyle name="20 % - Accent3 13 2" xfId="76"/>
    <cellStyle name="20 % - Accent3 13 3" xfId="77"/>
    <cellStyle name="20 % - Accent3 14 2" xfId="78"/>
    <cellStyle name="20 % - Accent3 14 3" xfId="79"/>
    <cellStyle name="20 % - Accent3 15 2" xfId="80"/>
    <cellStyle name="20 % - Accent3 15 3" xfId="81"/>
    <cellStyle name="20 % - Accent3 16 2" xfId="82"/>
    <cellStyle name="20 % - Accent3 16 3" xfId="83"/>
    <cellStyle name="20 % - Accent3 17 2" xfId="84"/>
    <cellStyle name="20 % - Accent3 17 3" xfId="85"/>
    <cellStyle name="20 % - Accent3 2 2" xfId="86"/>
    <cellStyle name="20 % - Accent3 2 3" xfId="87"/>
    <cellStyle name="20 % - Accent3 3 2" xfId="88"/>
    <cellStyle name="20 % - Accent3 3 3" xfId="89"/>
    <cellStyle name="20 % - Accent3 4 2" xfId="90"/>
    <cellStyle name="20 % - Accent3 4 3" xfId="91"/>
    <cellStyle name="20 % - Accent3 5 2" xfId="92"/>
    <cellStyle name="20 % - Accent3 5 3" xfId="93"/>
    <cellStyle name="20 % - Accent3 6 2" xfId="94"/>
    <cellStyle name="20 % - Accent3 6 3" xfId="95"/>
    <cellStyle name="20 % - Accent3 7 2" xfId="96"/>
    <cellStyle name="20 % - Accent3 7 3" xfId="97"/>
    <cellStyle name="20 % - Accent3 8 2" xfId="98"/>
    <cellStyle name="20 % - Accent3 8 3" xfId="99"/>
    <cellStyle name="20 % - Accent3 9 2" xfId="100"/>
    <cellStyle name="20 % - Accent3 9 3" xfId="101"/>
    <cellStyle name="20 % - Accent4 10 2" xfId="102"/>
    <cellStyle name="20 % - Accent4 10 3" xfId="103"/>
    <cellStyle name="20 % - Accent4 11 2" xfId="104"/>
    <cellStyle name="20 % - Accent4 11 3" xfId="105"/>
    <cellStyle name="20 % - Accent4 12 2" xfId="106"/>
    <cellStyle name="20 % - Accent4 12 3" xfId="107"/>
    <cellStyle name="20 % - Accent4 13 2" xfId="108"/>
    <cellStyle name="20 % - Accent4 13 3" xfId="109"/>
    <cellStyle name="20 % - Accent4 14 2" xfId="110"/>
    <cellStyle name="20 % - Accent4 14 3" xfId="111"/>
    <cellStyle name="20 % - Accent4 15 2" xfId="112"/>
    <cellStyle name="20 % - Accent4 15 3" xfId="113"/>
    <cellStyle name="20 % - Accent4 16 2" xfId="114"/>
    <cellStyle name="20 % - Accent4 16 3" xfId="115"/>
    <cellStyle name="20 % - Accent4 17 2" xfId="116"/>
    <cellStyle name="20 % - Accent4 17 3" xfId="117"/>
    <cellStyle name="20 % - Accent4 2 2" xfId="118"/>
    <cellStyle name="20 % - Accent4 2 3" xfId="119"/>
    <cellStyle name="20 % - Accent4 3 2" xfId="120"/>
    <cellStyle name="20 % - Accent4 3 3" xfId="121"/>
    <cellStyle name="20 % - Accent4 4 2" xfId="122"/>
    <cellStyle name="20 % - Accent4 4 3" xfId="123"/>
    <cellStyle name="20 % - Accent4 5 2" xfId="124"/>
    <cellStyle name="20 % - Accent4 5 3" xfId="125"/>
    <cellStyle name="20 % - Accent4 6 2" xfId="126"/>
    <cellStyle name="20 % - Accent4 6 3" xfId="127"/>
    <cellStyle name="20 % - Accent4 7 2" xfId="128"/>
    <cellStyle name="20 % - Accent4 7 3" xfId="129"/>
    <cellStyle name="20 % - Accent4 8 2" xfId="130"/>
    <cellStyle name="20 % - Accent4 8 3" xfId="131"/>
    <cellStyle name="20 % - Accent4 9 2" xfId="132"/>
    <cellStyle name="20 % - Accent4 9 3" xfId="133"/>
    <cellStyle name="20 % - Accent5 10 2" xfId="134"/>
    <cellStyle name="20 % - Accent5 10 3" xfId="135"/>
    <cellStyle name="20 % - Accent5 11 2" xfId="136"/>
    <cellStyle name="20 % - Accent5 11 3" xfId="137"/>
    <cellStyle name="20 % - Accent5 12 2" xfId="138"/>
    <cellStyle name="20 % - Accent5 12 3" xfId="139"/>
    <cellStyle name="20 % - Accent5 13 2" xfId="140"/>
    <cellStyle name="20 % - Accent5 13 3" xfId="141"/>
    <cellStyle name="20 % - Accent5 14 2" xfId="142"/>
    <cellStyle name="20 % - Accent5 14 3" xfId="143"/>
    <cellStyle name="20 % - Accent5 15 2" xfId="144"/>
    <cellStyle name="20 % - Accent5 15 3" xfId="145"/>
    <cellStyle name="20 % - Accent5 16 2" xfId="146"/>
    <cellStyle name="20 % - Accent5 16 3" xfId="147"/>
    <cellStyle name="20 % - Accent5 17 2" xfId="148"/>
    <cellStyle name="20 % - Accent5 17 3" xfId="149"/>
    <cellStyle name="20 % - Accent5 2 2" xfId="150"/>
    <cellStyle name="20 % - Accent5 2 3" xfId="151"/>
    <cellStyle name="20 % - Accent5 3 2" xfId="152"/>
    <cellStyle name="20 % - Accent5 3 3" xfId="153"/>
    <cellStyle name="20 % - Accent5 4 2" xfId="154"/>
    <cellStyle name="20 % - Accent5 4 3" xfId="155"/>
    <cellStyle name="20 % - Accent5 5 2" xfId="156"/>
    <cellStyle name="20 % - Accent5 5 3" xfId="157"/>
    <cellStyle name="20 % - Accent5 6 2" xfId="158"/>
    <cellStyle name="20 % - Accent5 6 3" xfId="159"/>
    <cellStyle name="20 % - Accent5 7 2" xfId="160"/>
    <cellStyle name="20 % - Accent5 7 3" xfId="161"/>
    <cellStyle name="20 % - Accent5 8 2" xfId="162"/>
    <cellStyle name="20 % - Accent5 8 3" xfId="163"/>
    <cellStyle name="20 % - Accent5 9 2" xfId="164"/>
    <cellStyle name="20 % - Accent5 9 3" xfId="165"/>
    <cellStyle name="20 % - Accent6 10 2" xfId="166"/>
    <cellStyle name="20 % - Accent6 10 3" xfId="167"/>
    <cellStyle name="20 % - Accent6 11 2" xfId="168"/>
    <cellStyle name="20 % - Accent6 11 3" xfId="169"/>
    <cellStyle name="20 % - Accent6 12 2" xfId="170"/>
    <cellStyle name="20 % - Accent6 12 3" xfId="171"/>
    <cellStyle name="20 % - Accent6 13 2" xfId="172"/>
    <cellStyle name="20 % - Accent6 13 3" xfId="173"/>
    <cellStyle name="20 % - Accent6 14 2" xfId="174"/>
    <cellStyle name="20 % - Accent6 14 3" xfId="175"/>
    <cellStyle name="20 % - Accent6 15 2" xfId="176"/>
    <cellStyle name="20 % - Accent6 15 3" xfId="177"/>
    <cellStyle name="20 % - Accent6 16 2" xfId="178"/>
    <cellStyle name="20 % - Accent6 16 3" xfId="179"/>
    <cellStyle name="20 % - Accent6 17 2" xfId="180"/>
    <cellStyle name="20 % - Accent6 17 3" xfId="181"/>
    <cellStyle name="20 % - Accent6 2 2" xfId="182"/>
    <cellStyle name="20 % - Accent6 2 3" xfId="183"/>
    <cellStyle name="20 % - Accent6 3 2" xfId="184"/>
    <cellStyle name="20 % - Accent6 3 3" xfId="185"/>
    <cellStyle name="20 % - Accent6 4 2" xfId="186"/>
    <cellStyle name="20 % - Accent6 4 3" xfId="187"/>
    <cellStyle name="20 % - Accent6 5 2" xfId="188"/>
    <cellStyle name="20 % - Accent6 5 3" xfId="189"/>
    <cellStyle name="20 % - Accent6 6 2" xfId="190"/>
    <cellStyle name="20 % - Accent6 6 3" xfId="191"/>
    <cellStyle name="20 % - Accent6 7 2" xfId="192"/>
    <cellStyle name="20 % - Accent6 7 3" xfId="193"/>
    <cellStyle name="20 % - Accent6 8 2" xfId="194"/>
    <cellStyle name="20 % - Accent6 8 3" xfId="195"/>
    <cellStyle name="20 % - Accent6 9 2" xfId="196"/>
    <cellStyle name="20 % - Accent6 9 3" xfId="197"/>
    <cellStyle name="20% - 强调文字颜色 1" xfId="1363"/>
    <cellStyle name="20% - 强调文字颜色 2" xfId="1364"/>
    <cellStyle name="20% - 强调文字颜色 3" xfId="1365"/>
    <cellStyle name="20% - 强调文字颜色 4" xfId="1366"/>
    <cellStyle name="20% - 强调文字颜色 5" xfId="1367"/>
    <cellStyle name="20% - 强调文字颜色 6" xfId="1368"/>
    <cellStyle name="40 % - Accent1 10 2" xfId="198"/>
    <cellStyle name="40 % - Accent1 10 3" xfId="199"/>
    <cellStyle name="40 % - Accent1 11 2" xfId="200"/>
    <cellStyle name="40 % - Accent1 11 3" xfId="201"/>
    <cellStyle name="40 % - Accent1 12 2" xfId="202"/>
    <cellStyle name="40 % - Accent1 12 3" xfId="203"/>
    <cellStyle name="40 % - Accent1 13 2" xfId="204"/>
    <cellStyle name="40 % - Accent1 13 3" xfId="205"/>
    <cellStyle name="40 % - Accent1 14 2" xfId="206"/>
    <cellStyle name="40 % - Accent1 14 3" xfId="207"/>
    <cellStyle name="40 % - Accent1 15 2" xfId="208"/>
    <cellStyle name="40 % - Accent1 15 3" xfId="209"/>
    <cellStyle name="40 % - Accent1 16 2" xfId="210"/>
    <cellStyle name="40 % - Accent1 16 3" xfId="211"/>
    <cellStyle name="40 % - Accent1 17 2" xfId="212"/>
    <cellStyle name="40 % - Accent1 17 3" xfId="213"/>
    <cellStyle name="40 % - Accent1 2 2" xfId="214"/>
    <cellStyle name="40 % - Accent1 2 3" xfId="215"/>
    <cellStyle name="40 % - Accent1 3 2" xfId="216"/>
    <cellStyle name="40 % - Accent1 3 3" xfId="217"/>
    <cellStyle name="40 % - Accent1 4 2" xfId="218"/>
    <cellStyle name="40 % - Accent1 4 3" xfId="219"/>
    <cellStyle name="40 % - Accent1 5 2" xfId="220"/>
    <cellStyle name="40 % - Accent1 5 3" xfId="221"/>
    <cellStyle name="40 % - Accent1 6 2" xfId="222"/>
    <cellStyle name="40 % - Accent1 6 3" xfId="223"/>
    <cellStyle name="40 % - Accent1 7 2" xfId="224"/>
    <cellStyle name="40 % - Accent1 7 3" xfId="225"/>
    <cellStyle name="40 % - Accent1 8 2" xfId="226"/>
    <cellStyle name="40 % - Accent1 8 3" xfId="227"/>
    <cellStyle name="40 % - Accent1 9 2" xfId="228"/>
    <cellStyle name="40 % - Accent1 9 3" xfId="229"/>
    <cellStyle name="40 % - Accent2 10 2" xfId="230"/>
    <cellStyle name="40 % - Accent2 10 3" xfId="231"/>
    <cellStyle name="40 % - Accent2 11 2" xfId="232"/>
    <cellStyle name="40 % - Accent2 11 3" xfId="233"/>
    <cellStyle name="40 % - Accent2 12 2" xfId="234"/>
    <cellStyle name="40 % - Accent2 12 3" xfId="235"/>
    <cellStyle name="40 % - Accent2 13 2" xfId="236"/>
    <cellStyle name="40 % - Accent2 13 3" xfId="237"/>
    <cellStyle name="40 % - Accent2 14 2" xfId="238"/>
    <cellStyle name="40 % - Accent2 14 3" xfId="239"/>
    <cellStyle name="40 % - Accent2 15 2" xfId="240"/>
    <cellStyle name="40 % - Accent2 15 3" xfId="241"/>
    <cellStyle name="40 % - Accent2 16 2" xfId="242"/>
    <cellStyle name="40 % - Accent2 16 3" xfId="243"/>
    <cellStyle name="40 % - Accent2 17 2" xfId="244"/>
    <cellStyle name="40 % - Accent2 17 3" xfId="245"/>
    <cellStyle name="40 % - Accent2 2 2" xfId="246"/>
    <cellStyle name="40 % - Accent2 2 3" xfId="247"/>
    <cellStyle name="40 % - Accent2 3 2" xfId="248"/>
    <cellStyle name="40 % - Accent2 3 3" xfId="249"/>
    <cellStyle name="40 % - Accent2 4 2" xfId="250"/>
    <cellStyle name="40 % - Accent2 4 3" xfId="251"/>
    <cellStyle name="40 % - Accent2 5 2" xfId="252"/>
    <cellStyle name="40 % - Accent2 5 3" xfId="253"/>
    <cellStyle name="40 % - Accent2 6 2" xfId="254"/>
    <cellStyle name="40 % - Accent2 6 3" xfId="255"/>
    <cellStyle name="40 % - Accent2 7 2" xfId="256"/>
    <cellStyle name="40 % - Accent2 7 3" xfId="257"/>
    <cellStyle name="40 % - Accent2 8 2" xfId="258"/>
    <cellStyle name="40 % - Accent2 8 3" xfId="259"/>
    <cellStyle name="40 % - Accent2 9 2" xfId="260"/>
    <cellStyle name="40 % - Accent2 9 3" xfId="261"/>
    <cellStyle name="40 % - Accent3 10 2" xfId="262"/>
    <cellStyle name="40 % - Accent3 10 3" xfId="263"/>
    <cellStyle name="40 % - Accent3 11 2" xfId="264"/>
    <cellStyle name="40 % - Accent3 11 3" xfId="265"/>
    <cellStyle name="40 % - Accent3 12 2" xfId="266"/>
    <cellStyle name="40 % - Accent3 12 3" xfId="267"/>
    <cellStyle name="40 % - Accent3 13 2" xfId="268"/>
    <cellStyle name="40 % - Accent3 13 3" xfId="269"/>
    <cellStyle name="40 % - Accent3 14 2" xfId="270"/>
    <cellStyle name="40 % - Accent3 14 3" xfId="271"/>
    <cellStyle name="40 % - Accent3 15 2" xfId="272"/>
    <cellStyle name="40 % - Accent3 15 3" xfId="273"/>
    <cellStyle name="40 % - Accent3 16 2" xfId="274"/>
    <cellStyle name="40 % - Accent3 16 3" xfId="275"/>
    <cellStyle name="40 % - Accent3 17 2" xfId="276"/>
    <cellStyle name="40 % - Accent3 17 3" xfId="277"/>
    <cellStyle name="40 % - Accent3 2 2" xfId="278"/>
    <cellStyle name="40 % - Accent3 2 3" xfId="279"/>
    <cellStyle name="40 % - Accent3 3 2" xfId="280"/>
    <cellStyle name="40 % - Accent3 3 3" xfId="281"/>
    <cellStyle name="40 % - Accent3 4 2" xfId="282"/>
    <cellStyle name="40 % - Accent3 4 3" xfId="283"/>
    <cellStyle name="40 % - Accent3 5 2" xfId="284"/>
    <cellStyle name="40 % - Accent3 5 3" xfId="285"/>
    <cellStyle name="40 % - Accent3 6 2" xfId="286"/>
    <cellStyle name="40 % - Accent3 6 3" xfId="287"/>
    <cellStyle name="40 % - Accent3 7 2" xfId="288"/>
    <cellStyle name="40 % - Accent3 7 3" xfId="289"/>
    <cellStyle name="40 % - Accent3 8 2" xfId="290"/>
    <cellStyle name="40 % - Accent3 8 3" xfId="291"/>
    <cellStyle name="40 % - Accent3 9 2" xfId="292"/>
    <cellStyle name="40 % - Accent3 9 3" xfId="293"/>
    <cellStyle name="40 % - Accent4 10 2" xfId="294"/>
    <cellStyle name="40 % - Accent4 10 3" xfId="295"/>
    <cellStyle name="40 % - Accent4 11 2" xfId="296"/>
    <cellStyle name="40 % - Accent4 11 3" xfId="297"/>
    <cellStyle name="40 % - Accent4 12 2" xfId="298"/>
    <cellStyle name="40 % - Accent4 12 3" xfId="299"/>
    <cellStyle name="40 % - Accent4 13 2" xfId="300"/>
    <cellStyle name="40 % - Accent4 13 3" xfId="301"/>
    <cellStyle name="40 % - Accent4 14 2" xfId="302"/>
    <cellStyle name="40 % - Accent4 14 3" xfId="303"/>
    <cellStyle name="40 % - Accent4 15 2" xfId="304"/>
    <cellStyle name="40 % - Accent4 15 3" xfId="305"/>
    <cellStyle name="40 % - Accent4 16 2" xfId="306"/>
    <cellStyle name="40 % - Accent4 16 3" xfId="307"/>
    <cellStyle name="40 % - Accent4 17 2" xfId="308"/>
    <cellStyle name="40 % - Accent4 17 3" xfId="309"/>
    <cellStyle name="40 % - Accent4 2 2" xfId="310"/>
    <cellStyle name="40 % - Accent4 2 3" xfId="311"/>
    <cellStyle name="40 % - Accent4 3 2" xfId="312"/>
    <cellStyle name="40 % - Accent4 3 3" xfId="313"/>
    <cellStyle name="40 % - Accent4 4 2" xfId="314"/>
    <cellStyle name="40 % - Accent4 4 3" xfId="315"/>
    <cellStyle name="40 % - Accent4 5 2" xfId="316"/>
    <cellStyle name="40 % - Accent4 5 3" xfId="317"/>
    <cellStyle name="40 % - Accent4 6 2" xfId="318"/>
    <cellStyle name="40 % - Accent4 6 3" xfId="319"/>
    <cellStyle name="40 % - Accent4 7 2" xfId="320"/>
    <cellStyle name="40 % - Accent4 7 3" xfId="321"/>
    <cellStyle name="40 % - Accent4 8 2" xfId="322"/>
    <cellStyle name="40 % - Accent4 8 3" xfId="323"/>
    <cellStyle name="40 % - Accent4 9 2" xfId="324"/>
    <cellStyle name="40 % - Accent4 9 3" xfId="325"/>
    <cellStyle name="40 % - Accent5 10 2" xfId="326"/>
    <cellStyle name="40 % - Accent5 10 3" xfId="327"/>
    <cellStyle name="40 % - Accent5 11 2" xfId="328"/>
    <cellStyle name="40 % - Accent5 11 3" xfId="329"/>
    <cellStyle name="40 % - Accent5 12 2" xfId="330"/>
    <cellStyle name="40 % - Accent5 12 3" xfId="331"/>
    <cellStyle name="40 % - Accent5 13 2" xfId="332"/>
    <cellStyle name="40 % - Accent5 13 3" xfId="333"/>
    <cellStyle name="40 % - Accent5 14 2" xfId="334"/>
    <cellStyle name="40 % - Accent5 14 3" xfId="335"/>
    <cellStyle name="40 % - Accent5 15 2" xfId="336"/>
    <cellStyle name="40 % - Accent5 15 3" xfId="337"/>
    <cellStyle name="40 % - Accent5 16 2" xfId="338"/>
    <cellStyle name="40 % - Accent5 16 3" xfId="339"/>
    <cellStyle name="40 % - Accent5 17 2" xfId="340"/>
    <cellStyle name="40 % - Accent5 17 3" xfId="341"/>
    <cellStyle name="40 % - Accent5 2 2" xfId="342"/>
    <cellStyle name="40 % - Accent5 2 3" xfId="343"/>
    <cellStyle name="40 % - Accent5 3 2" xfId="344"/>
    <cellStyle name="40 % - Accent5 3 3" xfId="345"/>
    <cellStyle name="40 % - Accent5 4 2" xfId="346"/>
    <cellStyle name="40 % - Accent5 4 3" xfId="347"/>
    <cellStyle name="40 % - Accent5 5 2" xfId="348"/>
    <cellStyle name="40 % - Accent5 5 3" xfId="349"/>
    <cellStyle name="40 % - Accent5 6 2" xfId="350"/>
    <cellStyle name="40 % - Accent5 6 3" xfId="351"/>
    <cellStyle name="40 % - Accent5 7 2" xfId="352"/>
    <cellStyle name="40 % - Accent5 7 3" xfId="353"/>
    <cellStyle name="40 % - Accent5 8 2" xfId="354"/>
    <cellStyle name="40 % - Accent5 8 3" xfId="355"/>
    <cellStyle name="40 % - Accent5 9 2" xfId="356"/>
    <cellStyle name="40 % - Accent5 9 3" xfId="357"/>
    <cellStyle name="40 % - Accent6 10 2" xfId="358"/>
    <cellStyle name="40 % - Accent6 10 3" xfId="359"/>
    <cellStyle name="40 % - Accent6 11 2" xfId="360"/>
    <cellStyle name="40 % - Accent6 11 3" xfId="361"/>
    <cellStyle name="40 % - Accent6 12 2" xfId="362"/>
    <cellStyle name="40 % - Accent6 12 3" xfId="363"/>
    <cellStyle name="40 % - Accent6 13 2" xfId="364"/>
    <cellStyle name="40 % - Accent6 13 3" xfId="365"/>
    <cellStyle name="40 % - Accent6 14 2" xfId="366"/>
    <cellStyle name="40 % - Accent6 14 3" xfId="367"/>
    <cellStyle name="40 % - Accent6 15 2" xfId="368"/>
    <cellStyle name="40 % - Accent6 15 3" xfId="369"/>
    <cellStyle name="40 % - Accent6 16 2" xfId="370"/>
    <cellStyle name="40 % - Accent6 16 3" xfId="371"/>
    <cellStyle name="40 % - Accent6 17 2" xfId="372"/>
    <cellStyle name="40 % - Accent6 17 3" xfId="373"/>
    <cellStyle name="40 % - Accent6 2 2" xfId="374"/>
    <cellStyle name="40 % - Accent6 2 3" xfId="375"/>
    <cellStyle name="40 % - Accent6 3 2" xfId="376"/>
    <cellStyle name="40 % - Accent6 3 3" xfId="377"/>
    <cellStyle name="40 % - Accent6 4 2" xfId="378"/>
    <cellStyle name="40 % - Accent6 4 3" xfId="379"/>
    <cellStyle name="40 % - Accent6 5 2" xfId="380"/>
    <cellStyle name="40 % - Accent6 5 3" xfId="381"/>
    <cellStyle name="40 % - Accent6 6 2" xfId="382"/>
    <cellStyle name="40 % - Accent6 6 3" xfId="383"/>
    <cellStyle name="40 % - Accent6 7 2" xfId="384"/>
    <cellStyle name="40 % - Accent6 7 3" xfId="385"/>
    <cellStyle name="40 % - Accent6 8 2" xfId="386"/>
    <cellStyle name="40 % - Accent6 8 3" xfId="387"/>
    <cellStyle name="40 % - Accent6 9 2" xfId="388"/>
    <cellStyle name="40 % - Accent6 9 3" xfId="389"/>
    <cellStyle name="40% - 强调文字颜色 1" xfId="1369"/>
    <cellStyle name="40% - 强调文字颜色 2" xfId="1370"/>
    <cellStyle name="40% - 强调文字颜色 3" xfId="1371"/>
    <cellStyle name="40% - 强调文字颜色 4" xfId="1372"/>
    <cellStyle name="40% - 强调文字颜色 5" xfId="1373"/>
    <cellStyle name="40% - 强调文字颜色 6" xfId="1374"/>
    <cellStyle name="60 % - Accent1 10 2" xfId="390"/>
    <cellStyle name="60 % - Accent1 10 3" xfId="391"/>
    <cellStyle name="60 % - Accent1 11 2" xfId="392"/>
    <cellStyle name="60 % - Accent1 11 3" xfId="393"/>
    <cellStyle name="60 % - Accent1 12 2" xfId="394"/>
    <cellStyle name="60 % - Accent1 12 3" xfId="395"/>
    <cellStyle name="60 % - Accent1 13 2" xfId="396"/>
    <cellStyle name="60 % - Accent1 13 3" xfId="397"/>
    <cellStyle name="60 % - Accent1 14 2" xfId="398"/>
    <cellStyle name="60 % - Accent1 14 3" xfId="399"/>
    <cellStyle name="60 % - Accent1 15 2" xfId="400"/>
    <cellStyle name="60 % - Accent1 15 3" xfId="401"/>
    <cellStyle name="60 % - Accent1 16 2" xfId="402"/>
    <cellStyle name="60 % - Accent1 16 3" xfId="403"/>
    <cellStyle name="60 % - Accent1 17 2" xfId="404"/>
    <cellStyle name="60 % - Accent1 17 3" xfId="405"/>
    <cellStyle name="60 % - Accent1 2 2" xfId="406"/>
    <cellStyle name="60 % - Accent1 2 3" xfId="407"/>
    <cellStyle name="60 % - Accent1 3 2" xfId="408"/>
    <cellStyle name="60 % - Accent1 3 3" xfId="409"/>
    <cellStyle name="60 % - Accent1 4 2" xfId="410"/>
    <cellStyle name="60 % - Accent1 4 3" xfId="411"/>
    <cellStyle name="60 % - Accent1 5 2" xfId="412"/>
    <cellStyle name="60 % - Accent1 5 3" xfId="413"/>
    <cellStyle name="60 % - Accent1 6 2" xfId="414"/>
    <cellStyle name="60 % - Accent1 6 3" xfId="415"/>
    <cellStyle name="60 % - Accent1 7 2" xfId="416"/>
    <cellStyle name="60 % - Accent1 7 3" xfId="417"/>
    <cellStyle name="60 % - Accent1 8 2" xfId="418"/>
    <cellStyle name="60 % - Accent1 8 3" xfId="419"/>
    <cellStyle name="60 % - Accent1 9 2" xfId="420"/>
    <cellStyle name="60 % - Accent1 9 3" xfId="421"/>
    <cellStyle name="60 % - Accent2 10 2" xfId="422"/>
    <cellStyle name="60 % - Accent2 10 3" xfId="423"/>
    <cellStyle name="60 % - Accent2 11 2" xfId="424"/>
    <cellStyle name="60 % - Accent2 11 3" xfId="425"/>
    <cellStyle name="60 % - Accent2 12 2" xfId="426"/>
    <cellStyle name="60 % - Accent2 12 3" xfId="427"/>
    <cellStyle name="60 % - Accent2 13 2" xfId="428"/>
    <cellStyle name="60 % - Accent2 13 3" xfId="429"/>
    <cellStyle name="60 % - Accent2 14 2" xfId="430"/>
    <cellStyle name="60 % - Accent2 14 3" xfId="431"/>
    <cellStyle name="60 % - Accent2 15 2" xfId="432"/>
    <cellStyle name="60 % - Accent2 15 3" xfId="433"/>
    <cellStyle name="60 % - Accent2 16 2" xfId="434"/>
    <cellStyle name="60 % - Accent2 16 3" xfId="435"/>
    <cellStyle name="60 % - Accent2 17 2" xfId="436"/>
    <cellStyle name="60 % - Accent2 17 3" xfId="437"/>
    <cellStyle name="60 % - Accent2 2 2" xfId="438"/>
    <cellStyle name="60 % - Accent2 2 3" xfId="439"/>
    <cellStyle name="60 % - Accent2 3 2" xfId="440"/>
    <cellStyle name="60 % - Accent2 3 3" xfId="441"/>
    <cellStyle name="60 % - Accent2 4 2" xfId="442"/>
    <cellStyle name="60 % - Accent2 4 3" xfId="443"/>
    <cellStyle name="60 % - Accent2 5 2" xfId="444"/>
    <cellStyle name="60 % - Accent2 5 3" xfId="445"/>
    <cellStyle name="60 % - Accent2 6 2" xfId="446"/>
    <cellStyle name="60 % - Accent2 6 3" xfId="447"/>
    <cellStyle name="60 % - Accent2 7 2" xfId="448"/>
    <cellStyle name="60 % - Accent2 7 3" xfId="449"/>
    <cellStyle name="60 % - Accent2 8 2" xfId="450"/>
    <cellStyle name="60 % - Accent2 8 3" xfId="451"/>
    <cellStyle name="60 % - Accent2 9 2" xfId="452"/>
    <cellStyle name="60 % - Accent2 9 3" xfId="453"/>
    <cellStyle name="60 % - Accent3 10 2" xfId="454"/>
    <cellStyle name="60 % - Accent3 10 3" xfId="455"/>
    <cellStyle name="60 % - Accent3 11 2" xfId="456"/>
    <cellStyle name="60 % - Accent3 11 3" xfId="457"/>
    <cellStyle name="60 % - Accent3 12 2" xfId="458"/>
    <cellStyle name="60 % - Accent3 12 3" xfId="459"/>
    <cellStyle name="60 % - Accent3 13 2" xfId="460"/>
    <cellStyle name="60 % - Accent3 13 3" xfId="461"/>
    <cellStyle name="60 % - Accent3 14 2" xfId="462"/>
    <cellStyle name="60 % - Accent3 14 3" xfId="463"/>
    <cellStyle name="60 % - Accent3 15 2" xfId="464"/>
    <cellStyle name="60 % - Accent3 15 3" xfId="465"/>
    <cellStyle name="60 % - Accent3 16 2" xfId="466"/>
    <cellStyle name="60 % - Accent3 16 3" xfId="467"/>
    <cellStyle name="60 % - Accent3 17 2" xfId="468"/>
    <cellStyle name="60 % - Accent3 17 3" xfId="469"/>
    <cellStyle name="60 % - Accent3 2 2" xfId="470"/>
    <cellStyle name="60 % - Accent3 2 3" xfId="471"/>
    <cellStyle name="60 % - Accent3 3 2" xfId="472"/>
    <cellStyle name="60 % - Accent3 3 3" xfId="473"/>
    <cellStyle name="60 % - Accent3 4 2" xfId="474"/>
    <cellStyle name="60 % - Accent3 4 3" xfId="475"/>
    <cellStyle name="60 % - Accent3 5 2" xfId="476"/>
    <cellStyle name="60 % - Accent3 5 3" xfId="477"/>
    <cellStyle name="60 % - Accent3 6 2" xfId="478"/>
    <cellStyle name="60 % - Accent3 6 3" xfId="479"/>
    <cellStyle name="60 % - Accent3 7 2" xfId="480"/>
    <cellStyle name="60 % - Accent3 7 3" xfId="481"/>
    <cellStyle name="60 % - Accent3 8 2" xfId="482"/>
    <cellStyle name="60 % - Accent3 8 3" xfId="483"/>
    <cellStyle name="60 % - Accent3 9 2" xfId="484"/>
    <cellStyle name="60 % - Accent3 9 3" xfId="485"/>
    <cellStyle name="60 % - Accent4 10 2" xfId="486"/>
    <cellStyle name="60 % - Accent4 10 3" xfId="487"/>
    <cellStyle name="60 % - Accent4 11 2" xfId="488"/>
    <cellStyle name="60 % - Accent4 11 3" xfId="489"/>
    <cellStyle name="60 % - Accent4 12 2" xfId="490"/>
    <cellStyle name="60 % - Accent4 12 3" xfId="491"/>
    <cellStyle name="60 % - Accent4 13 2" xfId="492"/>
    <cellStyle name="60 % - Accent4 13 3" xfId="493"/>
    <cellStyle name="60 % - Accent4 14 2" xfId="494"/>
    <cellStyle name="60 % - Accent4 14 3" xfId="495"/>
    <cellStyle name="60 % - Accent4 15 2" xfId="496"/>
    <cellStyle name="60 % - Accent4 15 3" xfId="497"/>
    <cellStyle name="60 % - Accent4 16 2" xfId="498"/>
    <cellStyle name="60 % - Accent4 16 3" xfId="499"/>
    <cellStyle name="60 % - Accent4 17 2" xfId="500"/>
    <cellStyle name="60 % - Accent4 17 3" xfId="501"/>
    <cellStyle name="60 % - Accent4 2 2" xfId="502"/>
    <cellStyle name="60 % - Accent4 2 3" xfId="503"/>
    <cellStyle name="60 % - Accent4 3 2" xfId="504"/>
    <cellStyle name="60 % - Accent4 3 3" xfId="505"/>
    <cellStyle name="60 % - Accent4 4 2" xfId="506"/>
    <cellStyle name="60 % - Accent4 4 3" xfId="507"/>
    <cellStyle name="60 % - Accent4 5 2" xfId="508"/>
    <cellStyle name="60 % - Accent4 5 3" xfId="509"/>
    <cellStyle name="60 % - Accent4 6 2" xfId="510"/>
    <cellStyle name="60 % - Accent4 6 3" xfId="511"/>
    <cellStyle name="60 % - Accent4 7 2" xfId="512"/>
    <cellStyle name="60 % - Accent4 7 3" xfId="513"/>
    <cellStyle name="60 % - Accent4 8 2" xfId="514"/>
    <cellStyle name="60 % - Accent4 8 3" xfId="515"/>
    <cellStyle name="60 % - Accent4 9 2" xfId="516"/>
    <cellStyle name="60 % - Accent4 9 3" xfId="517"/>
    <cellStyle name="60 % - Accent5 10 2" xfId="518"/>
    <cellStyle name="60 % - Accent5 10 3" xfId="519"/>
    <cellStyle name="60 % - Accent5 11 2" xfId="520"/>
    <cellStyle name="60 % - Accent5 11 3" xfId="521"/>
    <cellStyle name="60 % - Accent5 12 2" xfId="522"/>
    <cellStyle name="60 % - Accent5 12 3" xfId="523"/>
    <cellStyle name="60 % - Accent5 13 2" xfId="524"/>
    <cellStyle name="60 % - Accent5 13 3" xfId="525"/>
    <cellStyle name="60 % - Accent5 14 2" xfId="526"/>
    <cellStyle name="60 % - Accent5 14 3" xfId="527"/>
    <cellStyle name="60 % - Accent5 15 2" xfId="528"/>
    <cellStyle name="60 % - Accent5 15 3" xfId="529"/>
    <cellStyle name="60 % - Accent5 16 2" xfId="530"/>
    <cellStyle name="60 % - Accent5 16 3" xfId="531"/>
    <cellStyle name="60 % - Accent5 17 2" xfId="532"/>
    <cellStyle name="60 % - Accent5 17 3" xfId="533"/>
    <cellStyle name="60 % - Accent5 2 2" xfId="534"/>
    <cellStyle name="60 % - Accent5 2 3" xfId="535"/>
    <cellStyle name="60 % - Accent5 3 2" xfId="536"/>
    <cellStyle name="60 % - Accent5 3 3" xfId="537"/>
    <cellStyle name="60 % - Accent5 4 2" xfId="538"/>
    <cellStyle name="60 % - Accent5 4 3" xfId="539"/>
    <cellStyle name="60 % - Accent5 5 2" xfId="540"/>
    <cellStyle name="60 % - Accent5 5 3" xfId="541"/>
    <cellStyle name="60 % - Accent5 6 2" xfId="542"/>
    <cellStyle name="60 % - Accent5 6 3" xfId="543"/>
    <cellStyle name="60 % - Accent5 7 2" xfId="544"/>
    <cellStyle name="60 % - Accent5 7 3" xfId="545"/>
    <cellStyle name="60 % - Accent5 8 2" xfId="546"/>
    <cellStyle name="60 % - Accent5 8 3" xfId="547"/>
    <cellStyle name="60 % - Accent5 9 2" xfId="548"/>
    <cellStyle name="60 % - Accent5 9 3" xfId="549"/>
    <cellStyle name="60 % - Accent6 10 2" xfId="550"/>
    <cellStyle name="60 % - Accent6 10 3" xfId="551"/>
    <cellStyle name="60 % - Accent6 11 2" xfId="552"/>
    <cellStyle name="60 % - Accent6 11 3" xfId="553"/>
    <cellStyle name="60 % - Accent6 12 2" xfId="554"/>
    <cellStyle name="60 % - Accent6 12 3" xfId="555"/>
    <cellStyle name="60 % - Accent6 13 2" xfId="556"/>
    <cellStyle name="60 % - Accent6 13 3" xfId="557"/>
    <cellStyle name="60 % - Accent6 14 2" xfId="558"/>
    <cellStyle name="60 % - Accent6 14 3" xfId="559"/>
    <cellStyle name="60 % - Accent6 15 2" xfId="560"/>
    <cellStyle name="60 % - Accent6 15 3" xfId="561"/>
    <cellStyle name="60 % - Accent6 16 2" xfId="562"/>
    <cellStyle name="60 % - Accent6 16 3" xfId="563"/>
    <cellStyle name="60 % - Accent6 17 2" xfId="564"/>
    <cellStyle name="60 % - Accent6 17 3" xfId="565"/>
    <cellStyle name="60 % - Accent6 2 2" xfId="566"/>
    <cellStyle name="60 % - Accent6 2 3" xfId="567"/>
    <cellStyle name="60 % - Accent6 3 2" xfId="568"/>
    <cellStyle name="60 % - Accent6 3 3" xfId="569"/>
    <cellStyle name="60 % - Accent6 4 2" xfId="570"/>
    <cellStyle name="60 % - Accent6 4 3" xfId="571"/>
    <cellStyle name="60 % - Accent6 5 2" xfId="572"/>
    <cellStyle name="60 % - Accent6 5 3" xfId="573"/>
    <cellStyle name="60 % - Accent6 6 2" xfId="574"/>
    <cellStyle name="60 % - Accent6 6 3" xfId="575"/>
    <cellStyle name="60 % - Accent6 7 2" xfId="576"/>
    <cellStyle name="60 % - Accent6 7 3" xfId="577"/>
    <cellStyle name="60 % - Accent6 8 2" xfId="578"/>
    <cellStyle name="60 % - Accent6 8 3" xfId="579"/>
    <cellStyle name="60 % - Accent6 9 2" xfId="580"/>
    <cellStyle name="60 % - Accent6 9 3" xfId="581"/>
    <cellStyle name="60% - 强调文字颜色 1" xfId="1375"/>
    <cellStyle name="60% - 强调文字颜色 2" xfId="1376"/>
    <cellStyle name="60% - 强调文字颜色 3" xfId="1377"/>
    <cellStyle name="60% - 强调文字颜色 4" xfId="1378"/>
    <cellStyle name="60% - 强调文字颜色 5" xfId="1379"/>
    <cellStyle name="60% - 强调文字颜色 6" xfId="1380"/>
    <cellStyle name="Accent1" xfId="2359" builtinId="29" customBuiltin="1"/>
    <cellStyle name="Accent1 10 2" xfId="582"/>
    <cellStyle name="Accent1 10 3" xfId="583"/>
    <cellStyle name="Accent1 11 2" xfId="584"/>
    <cellStyle name="Accent1 11 3" xfId="585"/>
    <cellStyle name="Accent1 12 2" xfId="586"/>
    <cellStyle name="Accent1 12 3" xfId="587"/>
    <cellStyle name="Accent1 13 2" xfId="588"/>
    <cellStyle name="Accent1 13 3" xfId="589"/>
    <cellStyle name="Accent1 14 2" xfId="590"/>
    <cellStyle name="Accent1 14 3" xfId="591"/>
    <cellStyle name="Accent1 15 2" xfId="592"/>
    <cellStyle name="Accent1 15 3" xfId="593"/>
    <cellStyle name="Accent1 16 2" xfId="594"/>
    <cellStyle name="Accent1 16 3" xfId="595"/>
    <cellStyle name="Accent1 17 2" xfId="596"/>
    <cellStyle name="Accent1 17 3" xfId="597"/>
    <cellStyle name="Accent1 2 2" xfId="598"/>
    <cellStyle name="Accent1 2 3" xfId="599"/>
    <cellStyle name="Accent1 3 2" xfId="600"/>
    <cellStyle name="Accent1 3 3" xfId="601"/>
    <cellStyle name="Accent1 4 2" xfId="602"/>
    <cellStyle name="Accent1 4 3" xfId="603"/>
    <cellStyle name="Accent1 5 2" xfId="604"/>
    <cellStyle name="Accent1 5 3" xfId="605"/>
    <cellStyle name="Accent1 6 2" xfId="606"/>
    <cellStyle name="Accent1 6 3" xfId="607"/>
    <cellStyle name="Accent1 7 2" xfId="608"/>
    <cellStyle name="Accent1 7 3" xfId="609"/>
    <cellStyle name="Accent1 8 2" xfId="610"/>
    <cellStyle name="Accent1 8 3" xfId="611"/>
    <cellStyle name="Accent1 9 2" xfId="612"/>
    <cellStyle name="Accent1 9 3" xfId="613"/>
    <cellStyle name="Accent2" xfId="2360" builtinId="33" customBuiltin="1"/>
    <cellStyle name="Accent2 10 2" xfId="614"/>
    <cellStyle name="Accent2 10 3" xfId="615"/>
    <cellStyle name="Accent2 11 2" xfId="616"/>
    <cellStyle name="Accent2 11 3" xfId="617"/>
    <cellStyle name="Accent2 12 2" xfId="618"/>
    <cellStyle name="Accent2 12 3" xfId="619"/>
    <cellStyle name="Accent2 13 2" xfId="620"/>
    <cellStyle name="Accent2 13 3" xfId="621"/>
    <cellStyle name="Accent2 14 2" xfId="622"/>
    <cellStyle name="Accent2 14 3" xfId="623"/>
    <cellStyle name="Accent2 15 2" xfId="624"/>
    <cellStyle name="Accent2 15 3" xfId="625"/>
    <cellStyle name="Accent2 16 2" xfId="626"/>
    <cellStyle name="Accent2 16 3" xfId="627"/>
    <cellStyle name="Accent2 17 2" xfId="628"/>
    <cellStyle name="Accent2 17 3" xfId="629"/>
    <cellStyle name="Accent2 2 2" xfId="630"/>
    <cellStyle name="Accent2 2 3" xfId="631"/>
    <cellStyle name="Accent2 3 2" xfId="632"/>
    <cellStyle name="Accent2 3 3" xfId="633"/>
    <cellStyle name="Accent2 4 2" xfId="634"/>
    <cellStyle name="Accent2 4 3" xfId="635"/>
    <cellStyle name="Accent2 5 2" xfId="636"/>
    <cellStyle name="Accent2 5 3" xfId="637"/>
    <cellStyle name="Accent2 6 2" xfId="638"/>
    <cellStyle name="Accent2 6 3" xfId="639"/>
    <cellStyle name="Accent2 7 2" xfId="640"/>
    <cellStyle name="Accent2 7 3" xfId="641"/>
    <cellStyle name="Accent2 8 2" xfId="642"/>
    <cellStyle name="Accent2 8 3" xfId="643"/>
    <cellStyle name="Accent2 9 2" xfId="644"/>
    <cellStyle name="Accent2 9 3" xfId="645"/>
    <cellStyle name="Accent3" xfId="2361" builtinId="37" customBuiltin="1"/>
    <cellStyle name="Accent3 10 2" xfId="646"/>
    <cellStyle name="Accent3 10 3" xfId="647"/>
    <cellStyle name="Accent3 11 2" xfId="648"/>
    <cellStyle name="Accent3 11 3" xfId="649"/>
    <cellStyle name="Accent3 12 2" xfId="650"/>
    <cellStyle name="Accent3 12 3" xfId="651"/>
    <cellStyle name="Accent3 13 2" xfId="652"/>
    <cellStyle name="Accent3 13 3" xfId="653"/>
    <cellStyle name="Accent3 14 2" xfId="654"/>
    <cellStyle name="Accent3 14 3" xfId="655"/>
    <cellStyle name="Accent3 15 2" xfId="656"/>
    <cellStyle name="Accent3 15 3" xfId="657"/>
    <cellStyle name="Accent3 16 2" xfId="658"/>
    <cellStyle name="Accent3 16 3" xfId="659"/>
    <cellStyle name="Accent3 17 2" xfId="660"/>
    <cellStyle name="Accent3 17 3" xfId="661"/>
    <cellStyle name="Accent3 2 2" xfId="662"/>
    <cellStyle name="Accent3 2 3" xfId="663"/>
    <cellStyle name="Accent3 3 2" xfId="664"/>
    <cellStyle name="Accent3 3 3" xfId="665"/>
    <cellStyle name="Accent3 4 2" xfId="666"/>
    <cellStyle name="Accent3 4 3" xfId="667"/>
    <cellStyle name="Accent3 5 2" xfId="668"/>
    <cellStyle name="Accent3 5 3" xfId="669"/>
    <cellStyle name="Accent3 6 2" xfId="670"/>
    <cellStyle name="Accent3 6 3" xfId="671"/>
    <cellStyle name="Accent3 7 2" xfId="672"/>
    <cellStyle name="Accent3 7 3" xfId="673"/>
    <cellStyle name="Accent3 8 2" xfId="674"/>
    <cellStyle name="Accent3 8 3" xfId="675"/>
    <cellStyle name="Accent3 9 2" xfId="676"/>
    <cellStyle name="Accent3 9 3" xfId="677"/>
    <cellStyle name="Accent4" xfId="2362" builtinId="41" customBuiltin="1"/>
    <cellStyle name="Accent4 10 2" xfId="678"/>
    <cellStyle name="Accent4 10 3" xfId="679"/>
    <cellStyle name="Accent4 11 2" xfId="680"/>
    <cellStyle name="Accent4 11 3" xfId="681"/>
    <cellStyle name="Accent4 12 2" xfId="682"/>
    <cellStyle name="Accent4 12 3" xfId="683"/>
    <cellStyle name="Accent4 13 2" xfId="684"/>
    <cellStyle name="Accent4 13 3" xfId="685"/>
    <cellStyle name="Accent4 14 2" xfId="686"/>
    <cellStyle name="Accent4 14 3" xfId="687"/>
    <cellStyle name="Accent4 15 2" xfId="688"/>
    <cellStyle name="Accent4 15 3" xfId="689"/>
    <cellStyle name="Accent4 16 2" xfId="690"/>
    <cellStyle name="Accent4 16 3" xfId="691"/>
    <cellStyle name="Accent4 17 2" xfId="692"/>
    <cellStyle name="Accent4 17 3" xfId="693"/>
    <cellStyle name="Accent4 2 2" xfId="694"/>
    <cellStyle name="Accent4 2 3" xfId="695"/>
    <cellStyle name="Accent4 3 2" xfId="696"/>
    <cellStyle name="Accent4 3 3" xfId="697"/>
    <cellStyle name="Accent4 4 2" xfId="698"/>
    <cellStyle name="Accent4 4 3" xfId="699"/>
    <cellStyle name="Accent4 5 2" xfId="700"/>
    <cellStyle name="Accent4 5 3" xfId="701"/>
    <cellStyle name="Accent4 6 2" xfId="702"/>
    <cellStyle name="Accent4 6 3" xfId="703"/>
    <cellStyle name="Accent4 7 2" xfId="704"/>
    <cellStyle name="Accent4 7 3" xfId="705"/>
    <cellStyle name="Accent4 8 2" xfId="706"/>
    <cellStyle name="Accent4 8 3" xfId="707"/>
    <cellStyle name="Accent4 9 2" xfId="708"/>
    <cellStyle name="Accent4 9 3" xfId="709"/>
    <cellStyle name="Accent5" xfId="2363" builtinId="45" customBuiltin="1"/>
    <cellStyle name="Accent5 10 2" xfId="710"/>
    <cellStyle name="Accent5 10 3" xfId="711"/>
    <cellStyle name="Accent5 11 2" xfId="712"/>
    <cellStyle name="Accent5 11 3" xfId="713"/>
    <cellStyle name="Accent5 12 2" xfId="714"/>
    <cellStyle name="Accent5 12 3" xfId="715"/>
    <cellStyle name="Accent5 13 2" xfId="716"/>
    <cellStyle name="Accent5 13 3" xfId="717"/>
    <cellStyle name="Accent5 14 2" xfId="718"/>
    <cellStyle name="Accent5 14 3" xfId="719"/>
    <cellStyle name="Accent5 15 2" xfId="720"/>
    <cellStyle name="Accent5 15 3" xfId="721"/>
    <cellStyle name="Accent5 16 2" xfId="722"/>
    <cellStyle name="Accent5 16 3" xfId="723"/>
    <cellStyle name="Accent5 17 2" xfId="724"/>
    <cellStyle name="Accent5 17 3" xfId="725"/>
    <cellStyle name="Accent5 2 2" xfId="726"/>
    <cellStyle name="Accent5 2 3" xfId="727"/>
    <cellStyle name="Accent5 3 2" xfId="728"/>
    <cellStyle name="Accent5 3 3" xfId="729"/>
    <cellStyle name="Accent5 4 2" xfId="730"/>
    <cellStyle name="Accent5 4 3" xfId="731"/>
    <cellStyle name="Accent5 5 2" xfId="732"/>
    <cellStyle name="Accent5 5 3" xfId="733"/>
    <cellStyle name="Accent5 6 2" xfId="734"/>
    <cellStyle name="Accent5 6 3" xfId="735"/>
    <cellStyle name="Accent5 7 2" xfId="736"/>
    <cellStyle name="Accent5 7 3" xfId="737"/>
    <cellStyle name="Accent5 8 2" xfId="738"/>
    <cellStyle name="Accent5 8 3" xfId="739"/>
    <cellStyle name="Accent5 9 2" xfId="740"/>
    <cellStyle name="Accent5 9 3" xfId="741"/>
    <cellStyle name="Accent6" xfId="2364" builtinId="49" customBuiltin="1"/>
    <cellStyle name="Accent6 10 2" xfId="742"/>
    <cellStyle name="Accent6 10 3" xfId="743"/>
    <cellStyle name="Accent6 11 2" xfId="744"/>
    <cellStyle name="Accent6 11 3" xfId="745"/>
    <cellStyle name="Accent6 12 2" xfId="746"/>
    <cellStyle name="Accent6 12 3" xfId="747"/>
    <cellStyle name="Accent6 13 2" xfId="748"/>
    <cellStyle name="Accent6 13 3" xfId="749"/>
    <cellStyle name="Accent6 14 2" xfId="750"/>
    <cellStyle name="Accent6 14 3" xfId="751"/>
    <cellStyle name="Accent6 15 2" xfId="752"/>
    <cellStyle name="Accent6 15 3" xfId="753"/>
    <cellStyle name="Accent6 16 2" xfId="754"/>
    <cellStyle name="Accent6 16 3" xfId="755"/>
    <cellStyle name="Accent6 17 2" xfId="756"/>
    <cellStyle name="Accent6 17 3" xfId="757"/>
    <cellStyle name="Accent6 2 2" xfId="758"/>
    <cellStyle name="Accent6 2 3" xfId="759"/>
    <cellStyle name="Accent6 3 2" xfId="760"/>
    <cellStyle name="Accent6 3 3" xfId="761"/>
    <cellStyle name="Accent6 4 2" xfId="762"/>
    <cellStyle name="Accent6 4 3" xfId="763"/>
    <cellStyle name="Accent6 5 2" xfId="764"/>
    <cellStyle name="Accent6 5 3" xfId="765"/>
    <cellStyle name="Accent6 6 2" xfId="766"/>
    <cellStyle name="Accent6 6 3" xfId="767"/>
    <cellStyle name="Accent6 7 2" xfId="768"/>
    <cellStyle name="Accent6 7 3" xfId="769"/>
    <cellStyle name="Accent6 8 2" xfId="770"/>
    <cellStyle name="Accent6 8 3" xfId="771"/>
    <cellStyle name="Accent6 9 2" xfId="772"/>
    <cellStyle name="Accent6 9 3" xfId="773"/>
    <cellStyle name="Avertissement 10 2" xfId="774"/>
    <cellStyle name="Avertissement 10 3" xfId="775"/>
    <cellStyle name="Avertissement 11 2" xfId="776"/>
    <cellStyle name="Avertissement 11 3" xfId="777"/>
    <cellStyle name="Avertissement 12 2" xfId="778"/>
    <cellStyle name="Avertissement 12 3" xfId="779"/>
    <cellStyle name="Avertissement 13 2" xfId="780"/>
    <cellStyle name="Avertissement 13 3" xfId="781"/>
    <cellStyle name="Avertissement 14 2" xfId="782"/>
    <cellStyle name="Avertissement 14 3" xfId="783"/>
    <cellStyle name="Avertissement 15 2" xfId="784"/>
    <cellStyle name="Avertissement 15 3" xfId="785"/>
    <cellStyle name="Avertissement 16 2" xfId="786"/>
    <cellStyle name="Avertissement 16 3" xfId="787"/>
    <cellStyle name="Avertissement 17 2" xfId="788"/>
    <cellStyle name="Avertissement 17 3" xfId="789"/>
    <cellStyle name="Avertissement 2 2" xfId="790"/>
    <cellStyle name="Avertissement 2 3" xfId="791"/>
    <cellStyle name="Avertissement 3 2" xfId="792"/>
    <cellStyle name="Avertissement 3 3" xfId="793"/>
    <cellStyle name="Avertissement 4 2" xfId="794"/>
    <cellStyle name="Avertissement 4 3" xfId="795"/>
    <cellStyle name="Avertissement 5 2" xfId="796"/>
    <cellStyle name="Avertissement 5 3" xfId="797"/>
    <cellStyle name="Avertissement 6 2" xfId="798"/>
    <cellStyle name="Avertissement 6 3" xfId="799"/>
    <cellStyle name="Avertissement 7 2" xfId="800"/>
    <cellStyle name="Avertissement 7 3" xfId="801"/>
    <cellStyle name="Avertissement 8 2" xfId="802"/>
    <cellStyle name="Avertissement 8 3" xfId="803"/>
    <cellStyle name="Avertissement 9 2" xfId="804"/>
    <cellStyle name="Avertissement 9 3" xfId="805"/>
    <cellStyle name="Calcul 10 2" xfId="806"/>
    <cellStyle name="Calcul 10 3" xfId="807"/>
    <cellStyle name="Calcul 11 2" xfId="808"/>
    <cellStyle name="Calcul 11 3" xfId="809"/>
    <cellStyle name="Calcul 12 2" xfId="810"/>
    <cellStyle name="Calcul 12 3" xfId="811"/>
    <cellStyle name="Calcul 13 2" xfId="812"/>
    <cellStyle name="Calcul 13 3" xfId="813"/>
    <cellStyle name="Calcul 14 2" xfId="814"/>
    <cellStyle name="Calcul 14 3" xfId="815"/>
    <cellStyle name="Calcul 15 2" xfId="816"/>
    <cellStyle name="Calcul 15 3" xfId="817"/>
    <cellStyle name="Calcul 16 2" xfId="818"/>
    <cellStyle name="Calcul 16 3" xfId="819"/>
    <cellStyle name="Calcul 17 2" xfId="820"/>
    <cellStyle name="Calcul 17 3" xfId="821"/>
    <cellStyle name="Calcul 2 2" xfId="822"/>
    <cellStyle name="Calcul 2 3" xfId="823"/>
    <cellStyle name="Calcul 3 2" xfId="824"/>
    <cellStyle name="Calcul 3 3" xfId="825"/>
    <cellStyle name="Calcul 4 2" xfId="826"/>
    <cellStyle name="Calcul 4 3" xfId="827"/>
    <cellStyle name="Calcul 5 2" xfId="828"/>
    <cellStyle name="Calcul 5 3" xfId="829"/>
    <cellStyle name="Calcul 6 2" xfId="830"/>
    <cellStyle name="Calcul 6 3" xfId="831"/>
    <cellStyle name="Calcul 7 2" xfId="832"/>
    <cellStyle name="Calcul 7 3" xfId="833"/>
    <cellStyle name="Calcul 8 2" xfId="834"/>
    <cellStyle name="Calcul 8 3" xfId="835"/>
    <cellStyle name="Calcul 9 2" xfId="836"/>
    <cellStyle name="Calcul 9 3" xfId="837"/>
    <cellStyle name="Cellule liée 10 2" xfId="838"/>
    <cellStyle name="Cellule liée 10 3" xfId="839"/>
    <cellStyle name="Cellule liée 11 2" xfId="840"/>
    <cellStyle name="Cellule liée 11 3" xfId="841"/>
    <cellStyle name="Cellule liée 12 2" xfId="842"/>
    <cellStyle name="Cellule liée 12 3" xfId="843"/>
    <cellStyle name="Cellule liée 13 2" xfId="844"/>
    <cellStyle name="Cellule liée 13 3" xfId="845"/>
    <cellStyle name="Cellule liée 14 2" xfId="846"/>
    <cellStyle name="Cellule liée 14 3" xfId="847"/>
    <cellStyle name="Cellule liée 15 2" xfId="848"/>
    <cellStyle name="Cellule liée 15 3" xfId="849"/>
    <cellStyle name="Cellule liée 16 2" xfId="850"/>
    <cellStyle name="Cellule liée 16 3" xfId="851"/>
    <cellStyle name="Cellule liée 17 2" xfId="852"/>
    <cellStyle name="Cellule liée 17 3" xfId="853"/>
    <cellStyle name="Cellule liée 2 2" xfId="854"/>
    <cellStyle name="Cellule liée 2 3" xfId="855"/>
    <cellStyle name="Cellule liée 3 2" xfId="856"/>
    <cellStyle name="Cellule liée 3 3" xfId="857"/>
    <cellStyle name="Cellule liée 4 2" xfId="858"/>
    <cellStyle name="Cellule liée 4 3" xfId="859"/>
    <cellStyle name="Cellule liée 5 2" xfId="860"/>
    <cellStyle name="Cellule liée 5 3" xfId="861"/>
    <cellStyle name="Cellule liée 6 2" xfId="862"/>
    <cellStyle name="Cellule liée 6 3" xfId="863"/>
    <cellStyle name="Cellule liée 7 2" xfId="864"/>
    <cellStyle name="Cellule liée 7 3" xfId="865"/>
    <cellStyle name="Cellule liée 8 2" xfId="866"/>
    <cellStyle name="Cellule liée 8 3" xfId="867"/>
    <cellStyle name="Cellule liée 9 2" xfId="868"/>
    <cellStyle name="Cellule liée 9 3" xfId="869"/>
    <cellStyle name="Comma 11" xfId="1443"/>
    <cellStyle name="Comma 11 2" xfId="1884"/>
    <cellStyle name="Comma 11 2 2" xfId="2515"/>
    <cellStyle name="Comma 2" xfId="1410"/>
    <cellStyle name="Comma 2 2" xfId="1837"/>
    <cellStyle name="Comma 2 2 2" xfId="1886"/>
    <cellStyle name="Comma 2 2 2 2" xfId="3122"/>
    <cellStyle name="Comma 2 2 2 2 2" xfId="3821"/>
    <cellStyle name="Comma 2 2 2 3" xfId="2517"/>
    <cellStyle name="Comma 2 2 2 3 2" xfId="3595"/>
    <cellStyle name="Comma 2 2 2 4" xfId="3380"/>
    <cellStyle name="Comma 2 2 3" xfId="3104"/>
    <cellStyle name="Comma 2 2 3 2" xfId="3803"/>
    <cellStyle name="Comma 2 2 4" xfId="2491"/>
    <cellStyle name="Comma 2 2 4 2" xfId="3577"/>
    <cellStyle name="Comma 2 2 5" xfId="3362"/>
    <cellStyle name="Comma 2 2 6" xfId="3983"/>
    <cellStyle name="Comma 2 3" xfId="1885"/>
    <cellStyle name="Comma 2 3 2" xfId="2516"/>
    <cellStyle name="Comma 2 4" xfId="2357"/>
    <cellStyle name="Comma 2 4 2" xfId="3211"/>
    <cellStyle name="Comma 2 4 2 2" xfId="3910"/>
    <cellStyle name="Comma 2 4 3" xfId="2978"/>
    <cellStyle name="Comma 2 4 3 2" xfId="3684"/>
    <cellStyle name="Comma 2 4 4" xfId="3469"/>
    <cellStyle name="Comma 2 5" xfId="3974"/>
    <cellStyle name="Comma 3" xfId="1467"/>
    <cellStyle name="Comma 3 2" xfId="1887"/>
    <cellStyle name="Comma 3 2 2" xfId="2518"/>
    <cellStyle name="Comma 4" xfId="1850"/>
    <cellStyle name="Comma 4 2" xfId="1888"/>
    <cellStyle name="Comma 4 2 2" xfId="2519"/>
    <cellStyle name="Comma 5" xfId="3020"/>
    <cellStyle name="Comma 5 2" xfId="3722"/>
    <cellStyle name="Comma 6" xfId="3256"/>
    <cellStyle name="Comma_Sheet2" xfId="1361"/>
    <cellStyle name="Commentaire 10 2" xfId="870"/>
    <cellStyle name="Commentaire 10 3" xfId="871"/>
    <cellStyle name="Commentaire 11 2" xfId="872"/>
    <cellStyle name="Commentaire 11 3" xfId="873"/>
    <cellStyle name="Commentaire 12 2" xfId="874"/>
    <cellStyle name="Commentaire 12 3" xfId="875"/>
    <cellStyle name="Commentaire 13 2" xfId="876"/>
    <cellStyle name="Commentaire 13 3" xfId="877"/>
    <cellStyle name="Commentaire 14 2" xfId="878"/>
    <cellStyle name="Commentaire 14 3" xfId="879"/>
    <cellStyle name="Commentaire 15 2" xfId="880"/>
    <cellStyle name="Commentaire 15 3" xfId="881"/>
    <cellStyle name="Commentaire 16 2" xfId="882"/>
    <cellStyle name="Commentaire 16 3" xfId="883"/>
    <cellStyle name="Commentaire 17 2" xfId="884"/>
    <cellStyle name="Commentaire 17 3" xfId="885"/>
    <cellStyle name="Commentaire 2 2" xfId="886"/>
    <cellStyle name="Commentaire 2 3" xfId="887"/>
    <cellStyle name="Commentaire 3 2" xfId="888"/>
    <cellStyle name="Commentaire 3 3" xfId="889"/>
    <cellStyle name="Commentaire 4 2" xfId="890"/>
    <cellStyle name="Commentaire 4 3" xfId="891"/>
    <cellStyle name="Commentaire 5 2" xfId="892"/>
    <cellStyle name="Commentaire 5 3" xfId="893"/>
    <cellStyle name="Commentaire 6 2" xfId="894"/>
    <cellStyle name="Commentaire 6 3" xfId="895"/>
    <cellStyle name="Commentaire 7 2" xfId="896"/>
    <cellStyle name="Commentaire 7 3" xfId="897"/>
    <cellStyle name="Commentaire 8 2" xfId="898"/>
    <cellStyle name="Commentaire 8 3" xfId="899"/>
    <cellStyle name="Commentaire 9 2" xfId="900"/>
    <cellStyle name="Commentaire 9 3" xfId="901"/>
    <cellStyle name="Entrée 10 2" xfId="902"/>
    <cellStyle name="Entrée 10 3" xfId="903"/>
    <cellStyle name="Entrée 11 2" xfId="904"/>
    <cellStyle name="Entrée 11 3" xfId="905"/>
    <cellStyle name="Entrée 12 2" xfId="906"/>
    <cellStyle name="Entrée 12 3" xfId="907"/>
    <cellStyle name="Entrée 13 2" xfId="908"/>
    <cellStyle name="Entrée 13 3" xfId="909"/>
    <cellStyle name="Entrée 14 2" xfId="910"/>
    <cellStyle name="Entrée 14 3" xfId="911"/>
    <cellStyle name="Entrée 15 2" xfId="912"/>
    <cellStyle name="Entrée 15 3" xfId="913"/>
    <cellStyle name="Entrée 16 2" xfId="914"/>
    <cellStyle name="Entrée 16 3" xfId="915"/>
    <cellStyle name="Entrée 17 2" xfId="916"/>
    <cellStyle name="Entrée 17 3" xfId="917"/>
    <cellStyle name="Entrée 2 2" xfId="918"/>
    <cellStyle name="Entrée 2 3" xfId="919"/>
    <cellStyle name="Entrée 3 2" xfId="920"/>
    <cellStyle name="Entrée 3 3" xfId="921"/>
    <cellStyle name="Entrée 4 2" xfId="922"/>
    <cellStyle name="Entrée 4 3" xfId="923"/>
    <cellStyle name="Entrée 5 2" xfId="924"/>
    <cellStyle name="Entrée 5 3" xfId="925"/>
    <cellStyle name="Entrée 6 2" xfId="926"/>
    <cellStyle name="Entrée 6 3" xfId="927"/>
    <cellStyle name="Entrée 7 2" xfId="928"/>
    <cellStyle name="Entrée 7 3" xfId="929"/>
    <cellStyle name="Entrée 8 2" xfId="930"/>
    <cellStyle name="Entrée 8 3" xfId="931"/>
    <cellStyle name="Entrée 9 2" xfId="932"/>
    <cellStyle name="Entrée 9 3" xfId="933"/>
    <cellStyle name="Euro" xfId="934"/>
    <cellStyle name="Euro 2" xfId="1889"/>
    <cellStyle name="Euro 2 2" xfId="2520"/>
    <cellStyle name="Euro 3" xfId="2414"/>
    <cellStyle name="Hyperlink 2" xfId="3252"/>
    <cellStyle name="Insatisfaisant 10 2" xfId="935"/>
    <cellStyle name="Insatisfaisant 10 3" xfId="936"/>
    <cellStyle name="Insatisfaisant 11 2" xfId="937"/>
    <cellStyle name="Insatisfaisant 11 3" xfId="938"/>
    <cellStyle name="Insatisfaisant 12 2" xfId="939"/>
    <cellStyle name="Insatisfaisant 12 3" xfId="940"/>
    <cellStyle name="Insatisfaisant 13 2" xfId="941"/>
    <cellStyle name="Insatisfaisant 13 3" xfId="942"/>
    <cellStyle name="Insatisfaisant 14 2" xfId="943"/>
    <cellStyle name="Insatisfaisant 14 3" xfId="944"/>
    <cellStyle name="Insatisfaisant 15 2" xfId="945"/>
    <cellStyle name="Insatisfaisant 15 3" xfId="946"/>
    <cellStyle name="Insatisfaisant 16 2" xfId="947"/>
    <cellStyle name="Insatisfaisant 16 3" xfId="948"/>
    <cellStyle name="Insatisfaisant 17 2" xfId="949"/>
    <cellStyle name="Insatisfaisant 17 3" xfId="950"/>
    <cellStyle name="Insatisfaisant 2 2" xfId="951"/>
    <cellStyle name="Insatisfaisant 2 3" xfId="952"/>
    <cellStyle name="Insatisfaisant 3 2" xfId="953"/>
    <cellStyle name="Insatisfaisant 3 3" xfId="954"/>
    <cellStyle name="Insatisfaisant 4 2" xfId="955"/>
    <cellStyle name="Insatisfaisant 4 3" xfId="956"/>
    <cellStyle name="Insatisfaisant 5 2" xfId="957"/>
    <cellStyle name="Insatisfaisant 5 3" xfId="958"/>
    <cellStyle name="Insatisfaisant 6 2" xfId="959"/>
    <cellStyle name="Insatisfaisant 6 3" xfId="960"/>
    <cellStyle name="Insatisfaisant 7 2" xfId="961"/>
    <cellStyle name="Insatisfaisant 7 3" xfId="962"/>
    <cellStyle name="Insatisfaisant 8 2" xfId="963"/>
    <cellStyle name="Insatisfaisant 8 3" xfId="964"/>
    <cellStyle name="Insatisfaisant 9 2" xfId="965"/>
    <cellStyle name="Insatisfaisant 9 3" xfId="966"/>
    <cellStyle name="Lien hypertexte" xfId="1441" builtinId="8"/>
    <cellStyle name="Lien hypertexte 2" xfId="1354"/>
    <cellStyle name="Lien hypertexte 2 2" xfId="3028"/>
    <cellStyle name="Lien hypertexte 3" xfId="1866"/>
    <cellStyle name="Lien hypertexte 4" xfId="2335"/>
    <cellStyle name="Lien hypertexte 5" xfId="2349"/>
    <cellStyle name="Milliers" xfId="1853" builtinId="3"/>
    <cellStyle name="Milliers [0] 2" xfId="967"/>
    <cellStyle name="Milliers [0] 3" xfId="968"/>
    <cellStyle name="Milliers 10" xfId="1419"/>
    <cellStyle name="Milliers 10 2" xfId="1890"/>
    <cellStyle name="Milliers 10 2 2" xfId="2521"/>
    <cellStyle name="Milliers 10 3" xfId="2428"/>
    <cellStyle name="Milliers 100" xfId="1574"/>
    <cellStyle name="Milliers 100 2" xfId="1891"/>
    <cellStyle name="Milliers 100 2 2" xfId="2522"/>
    <cellStyle name="Milliers 101" xfId="1575"/>
    <cellStyle name="Milliers 101 2" xfId="1892"/>
    <cellStyle name="Milliers 101 2 2" xfId="2523"/>
    <cellStyle name="Milliers 102" xfId="1576"/>
    <cellStyle name="Milliers 102 2" xfId="1893"/>
    <cellStyle name="Milliers 102 2 2" xfId="2524"/>
    <cellStyle name="Milliers 103" xfId="1577"/>
    <cellStyle name="Milliers 103 2" xfId="1894"/>
    <cellStyle name="Milliers 103 2 2" xfId="2525"/>
    <cellStyle name="Milliers 104" xfId="1578"/>
    <cellStyle name="Milliers 104 2" xfId="1895"/>
    <cellStyle name="Milliers 104 2 2" xfId="2526"/>
    <cellStyle name="Milliers 105" xfId="1579"/>
    <cellStyle name="Milliers 105 2" xfId="1896"/>
    <cellStyle name="Milliers 105 2 2" xfId="2527"/>
    <cellStyle name="Milliers 106" xfId="1580"/>
    <cellStyle name="Milliers 106 2" xfId="1897"/>
    <cellStyle name="Milliers 106 2 2" xfId="2528"/>
    <cellStyle name="Milliers 107" xfId="1581"/>
    <cellStyle name="Milliers 107 2" xfId="1898"/>
    <cellStyle name="Milliers 107 2 2" xfId="2529"/>
    <cellStyle name="Milliers 108" xfId="1582"/>
    <cellStyle name="Milliers 108 2" xfId="1899"/>
    <cellStyle name="Milliers 108 2 2" xfId="2530"/>
    <cellStyle name="Milliers 109" xfId="1583"/>
    <cellStyle name="Milliers 109 2" xfId="1900"/>
    <cellStyle name="Milliers 109 2 2" xfId="2531"/>
    <cellStyle name="Milliers 11" xfId="1422"/>
    <cellStyle name="Milliers 11 2" xfId="1901"/>
    <cellStyle name="Milliers 11 2 2" xfId="2532"/>
    <cellStyle name="Milliers 11 3" xfId="2431"/>
    <cellStyle name="Milliers 110" xfId="1584"/>
    <cellStyle name="Milliers 110 2" xfId="1902"/>
    <cellStyle name="Milliers 110 2 2" xfId="2533"/>
    <cellStyle name="Milliers 111" xfId="1585"/>
    <cellStyle name="Milliers 111 2" xfId="1903"/>
    <cellStyle name="Milliers 111 2 2" xfId="2534"/>
    <cellStyle name="Milliers 112" xfId="1586"/>
    <cellStyle name="Milliers 112 2" xfId="1904"/>
    <cellStyle name="Milliers 112 2 2" xfId="2535"/>
    <cellStyle name="Milliers 113" xfId="1587"/>
    <cellStyle name="Milliers 113 2" xfId="1905"/>
    <cellStyle name="Milliers 113 2 2" xfId="2536"/>
    <cellStyle name="Milliers 114" xfId="1588"/>
    <cellStyle name="Milliers 114 2" xfId="1906"/>
    <cellStyle name="Milliers 114 2 2" xfId="2537"/>
    <cellStyle name="Milliers 115" xfId="1589"/>
    <cellStyle name="Milliers 115 2" xfId="1907"/>
    <cellStyle name="Milliers 115 2 2" xfId="2538"/>
    <cellStyle name="Milliers 116" xfId="1590"/>
    <cellStyle name="Milliers 116 2" xfId="1908"/>
    <cellStyle name="Milliers 116 2 2" xfId="2539"/>
    <cellStyle name="Milliers 117" xfId="1591"/>
    <cellStyle name="Milliers 117 2" xfId="1909"/>
    <cellStyle name="Milliers 117 2 2" xfId="2540"/>
    <cellStyle name="Milliers 118" xfId="1592"/>
    <cellStyle name="Milliers 118 2" xfId="1910"/>
    <cellStyle name="Milliers 118 2 2" xfId="2541"/>
    <cellStyle name="Milliers 119" xfId="1593"/>
    <cellStyle name="Milliers 119 2" xfId="1911"/>
    <cellStyle name="Milliers 119 2 2" xfId="2542"/>
    <cellStyle name="Milliers 12" xfId="1431"/>
    <cellStyle name="Milliers 12 2" xfId="1912"/>
    <cellStyle name="Milliers 12 2 2" xfId="2543"/>
    <cellStyle name="Milliers 120" xfId="1594"/>
    <cellStyle name="Milliers 120 2" xfId="1913"/>
    <cellStyle name="Milliers 120 2 2" xfId="2544"/>
    <cellStyle name="Milliers 121" xfId="1595"/>
    <cellStyle name="Milliers 121 2" xfId="1914"/>
    <cellStyle name="Milliers 121 2 2" xfId="2545"/>
    <cellStyle name="Milliers 122" xfId="1596"/>
    <cellStyle name="Milliers 122 2" xfId="1915"/>
    <cellStyle name="Milliers 122 2 2" xfId="2546"/>
    <cellStyle name="Milliers 123" xfId="1597"/>
    <cellStyle name="Milliers 123 2" xfId="1916"/>
    <cellStyle name="Milliers 123 2 2" xfId="2547"/>
    <cellStyle name="Milliers 124" xfId="1598"/>
    <cellStyle name="Milliers 124 2" xfId="1917"/>
    <cellStyle name="Milliers 124 2 2" xfId="2548"/>
    <cellStyle name="Milliers 125" xfId="1599"/>
    <cellStyle name="Milliers 125 2" xfId="1918"/>
    <cellStyle name="Milliers 125 2 2" xfId="2549"/>
    <cellStyle name="Milliers 126" xfId="1600"/>
    <cellStyle name="Milliers 126 2" xfId="1919"/>
    <cellStyle name="Milliers 126 2 2" xfId="2550"/>
    <cellStyle name="Milliers 127" xfId="1601"/>
    <cellStyle name="Milliers 127 2" xfId="1920"/>
    <cellStyle name="Milliers 127 2 2" xfId="2551"/>
    <cellStyle name="Milliers 128" xfId="1602"/>
    <cellStyle name="Milliers 128 2" xfId="1921"/>
    <cellStyle name="Milliers 128 2 2" xfId="2552"/>
    <cellStyle name="Milliers 129" xfId="1603"/>
    <cellStyle name="Milliers 129 2" xfId="1922"/>
    <cellStyle name="Milliers 129 2 2" xfId="2553"/>
    <cellStyle name="Milliers 13" xfId="1432"/>
    <cellStyle name="Milliers 13 2" xfId="1923"/>
    <cellStyle name="Milliers 13 2 2" xfId="2554"/>
    <cellStyle name="Milliers 130" xfId="1604"/>
    <cellStyle name="Milliers 130 2" xfId="1924"/>
    <cellStyle name="Milliers 130 2 2" xfId="2555"/>
    <cellStyle name="Milliers 131" xfId="1605"/>
    <cellStyle name="Milliers 131 2" xfId="1925"/>
    <cellStyle name="Milliers 131 2 2" xfId="2556"/>
    <cellStyle name="Milliers 132" xfId="1606"/>
    <cellStyle name="Milliers 132 2" xfId="1926"/>
    <cellStyle name="Milliers 132 2 2" xfId="2557"/>
    <cellStyle name="Milliers 133" xfId="1607"/>
    <cellStyle name="Milliers 133 2" xfId="1927"/>
    <cellStyle name="Milliers 133 2 2" xfId="2558"/>
    <cellStyle name="Milliers 134" xfId="1608"/>
    <cellStyle name="Milliers 134 2" xfId="1928"/>
    <cellStyle name="Milliers 134 2 2" xfId="2559"/>
    <cellStyle name="Milliers 135" xfId="1609"/>
    <cellStyle name="Milliers 135 2" xfId="1929"/>
    <cellStyle name="Milliers 135 2 2" xfId="2560"/>
    <cellStyle name="Milliers 136" xfId="1610"/>
    <cellStyle name="Milliers 136 2" xfId="1930"/>
    <cellStyle name="Milliers 136 2 2" xfId="2561"/>
    <cellStyle name="Milliers 137" xfId="1611"/>
    <cellStyle name="Milliers 137 2" xfId="1931"/>
    <cellStyle name="Milliers 137 2 2" xfId="2562"/>
    <cellStyle name="Milliers 138" xfId="1612"/>
    <cellStyle name="Milliers 138 2" xfId="1932"/>
    <cellStyle name="Milliers 138 2 2" xfId="2563"/>
    <cellStyle name="Milliers 139" xfId="1613"/>
    <cellStyle name="Milliers 139 2" xfId="1933"/>
    <cellStyle name="Milliers 139 2 2" xfId="2564"/>
    <cellStyle name="Milliers 14" xfId="1433"/>
    <cellStyle name="Milliers 14 2" xfId="1934"/>
    <cellStyle name="Milliers 14 2 2" xfId="2565"/>
    <cellStyle name="Milliers 140" xfId="1614"/>
    <cellStyle name="Milliers 140 2" xfId="1935"/>
    <cellStyle name="Milliers 140 2 2" xfId="2566"/>
    <cellStyle name="Milliers 141" xfId="1615"/>
    <cellStyle name="Milliers 141 2" xfId="1936"/>
    <cellStyle name="Milliers 141 2 2" xfId="2567"/>
    <cellStyle name="Milliers 142" xfId="1616"/>
    <cellStyle name="Milliers 142 2" xfId="1937"/>
    <cellStyle name="Milliers 142 2 2" xfId="2568"/>
    <cellStyle name="Milliers 143" xfId="1617"/>
    <cellStyle name="Milliers 143 2" xfId="1938"/>
    <cellStyle name="Milliers 143 2 2" xfId="2569"/>
    <cellStyle name="Milliers 144" xfId="1618"/>
    <cellStyle name="Milliers 144 2" xfId="1939"/>
    <cellStyle name="Milliers 144 2 2" xfId="2570"/>
    <cellStyle name="Milliers 145" xfId="1619"/>
    <cellStyle name="Milliers 145 2" xfId="1940"/>
    <cellStyle name="Milliers 145 2 2" xfId="2571"/>
    <cellStyle name="Milliers 146" xfId="1620"/>
    <cellStyle name="Milliers 146 2" xfId="1941"/>
    <cellStyle name="Milliers 146 2 2" xfId="2572"/>
    <cellStyle name="Milliers 147" xfId="1621"/>
    <cellStyle name="Milliers 147 2" xfId="1942"/>
    <cellStyle name="Milliers 147 2 2" xfId="2573"/>
    <cellStyle name="Milliers 148" xfId="1622"/>
    <cellStyle name="Milliers 148 2" xfId="1943"/>
    <cellStyle name="Milliers 148 2 2" xfId="2574"/>
    <cellStyle name="Milliers 149" xfId="1623"/>
    <cellStyle name="Milliers 149 2" xfId="1944"/>
    <cellStyle name="Milliers 149 2 2" xfId="2575"/>
    <cellStyle name="Milliers 15" xfId="1466"/>
    <cellStyle name="Milliers 15 2" xfId="1945"/>
    <cellStyle name="Milliers 15 2 2" xfId="2576"/>
    <cellStyle name="Milliers 150" xfId="1624"/>
    <cellStyle name="Milliers 150 2" xfId="1946"/>
    <cellStyle name="Milliers 150 2 2" xfId="2577"/>
    <cellStyle name="Milliers 151" xfId="1625"/>
    <cellStyle name="Milliers 151 2" xfId="1947"/>
    <cellStyle name="Milliers 151 2 2" xfId="2578"/>
    <cellStyle name="Milliers 152" xfId="1626"/>
    <cellStyle name="Milliers 152 2" xfId="1948"/>
    <cellStyle name="Milliers 152 2 2" xfId="2579"/>
    <cellStyle name="Milliers 153" xfId="1627"/>
    <cellStyle name="Milliers 153 2" xfId="1949"/>
    <cellStyle name="Milliers 153 2 2" xfId="2580"/>
    <cellStyle name="Milliers 154" xfId="1628"/>
    <cellStyle name="Milliers 154 2" xfId="1950"/>
    <cellStyle name="Milliers 154 2 2" xfId="2581"/>
    <cellStyle name="Milliers 155" xfId="1629"/>
    <cellStyle name="Milliers 155 2" xfId="1951"/>
    <cellStyle name="Milliers 155 2 2" xfId="2582"/>
    <cellStyle name="Milliers 156" xfId="1630"/>
    <cellStyle name="Milliers 156 2" xfId="1952"/>
    <cellStyle name="Milliers 156 2 2" xfId="2583"/>
    <cellStyle name="Milliers 157" xfId="1631"/>
    <cellStyle name="Milliers 157 2" xfId="1953"/>
    <cellStyle name="Milliers 157 2 2" xfId="2584"/>
    <cellStyle name="Milliers 158" xfId="1632"/>
    <cellStyle name="Milliers 158 2" xfId="1954"/>
    <cellStyle name="Milliers 158 2 2" xfId="2585"/>
    <cellStyle name="Milliers 159" xfId="1633"/>
    <cellStyle name="Milliers 159 2" xfId="1955"/>
    <cellStyle name="Milliers 159 2 2" xfId="2586"/>
    <cellStyle name="Milliers 16" xfId="1468"/>
    <cellStyle name="Milliers 16 2" xfId="1956"/>
    <cellStyle name="Milliers 16 2 2" xfId="2587"/>
    <cellStyle name="Milliers 160" xfId="1634"/>
    <cellStyle name="Milliers 160 2" xfId="1957"/>
    <cellStyle name="Milliers 160 2 2" xfId="2588"/>
    <cellStyle name="Milliers 161" xfId="1635"/>
    <cellStyle name="Milliers 161 2" xfId="1958"/>
    <cellStyle name="Milliers 161 2 2" xfId="2589"/>
    <cellStyle name="Milliers 162" xfId="1636"/>
    <cellStyle name="Milliers 162 2" xfId="1959"/>
    <cellStyle name="Milliers 162 2 2" xfId="2590"/>
    <cellStyle name="Milliers 163" xfId="1637"/>
    <cellStyle name="Milliers 163 2" xfId="1960"/>
    <cellStyle name="Milliers 163 2 2" xfId="2591"/>
    <cellStyle name="Milliers 164" xfId="1638"/>
    <cellStyle name="Milliers 164 2" xfId="1961"/>
    <cellStyle name="Milliers 164 2 2" xfId="2592"/>
    <cellStyle name="Milliers 165" xfId="1639"/>
    <cellStyle name="Milliers 165 2" xfId="1962"/>
    <cellStyle name="Milliers 165 2 2" xfId="2593"/>
    <cellStyle name="Milliers 166" xfId="1640"/>
    <cellStyle name="Milliers 166 2" xfId="1963"/>
    <cellStyle name="Milliers 166 2 2" xfId="2594"/>
    <cellStyle name="Milliers 167" xfId="1641"/>
    <cellStyle name="Milliers 167 2" xfId="1964"/>
    <cellStyle name="Milliers 167 2 2" xfId="2595"/>
    <cellStyle name="Milliers 168" xfId="1642"/>
    <cellStyle name="Milliers 168 2" xfId="1965"/>
    <cellStyle name="Milliers 168 2 2" xfId="2596"/>
    <cellStyle name="Milliers 169" xfId="1643"/>
    <cellStyle name="Milliers 169 2" xfId="1966"/>
    <cellStyle name="Milliers 169 2 2" xfId="2597"/>
    <cellStyle name="Milliers 17" xfId="1469"/>
    <cellStyle name="Milliers 17 2" xfId="1967"/>
    <cellStyle name="Milliers 17 2 2" xfId="2598"/>
    <cellStyle name="Milliers 170" xfId="1644"/>
    <cellStyle name="Milliers 170 2" xfId="1968"/>
    <cellStyle name="Milliers 170 2 2" xfId="2599"/>
    <cellStyle name="Milliers 171" xfId="1645"/>
    <cellStyle name="Milliers 171 2" xfId="1969"/>
    <cellStyle name="Milliers 171 2 2" xfId="2600"/>
    <cellStyle name="Milliers 172" xfId="1646"/>
    <cellStyle name="Milliers 172 2" xfId="1970"/>
    <cellStyle name="Milliers 172 2 2" xfId="2601"/>
    <cellStyle name="Milliers 173" xfId="1647"/>
    <cellStyle name="Milliers 173 2" xfId="1971"/>
    <cellStyle name="Milliers 173 2 2" xfId="2602"/>
    <cellStyle name="Milliers 174" xfId="1648"/>
    <cellStyle name="Milliers 174 2" xfId="1972"/>
    <cellStyle name="Milliers 174 2 2" xfId="2603"/>
    <cellStyle name="Milliers 175" xfId="1649"/>
    <cellStyle name="Milliers 175 2" xfId="1973"/>
    <cellStyle name="Milliers 175 2 2" xfId="2604"/>
    <cellStyle name="Milliers 176" xfId="1650"/>
    <cellStyle name="Milliers 176 2" xfId="1974"/>
    <cellStyle name="Milliers 176 2 2" xfId="2605"/>
    <cellStyle name="Milliers 177" xfId="1651"/>
    <cellStyle name="Milliers 177 2" xfId="1975"/>
    <cellStyle name="Milliers 177 2 2" xfId="2606"/>
    <cellStyle name="Milliers 178" xfId="1652"/>
    <cellStyle name="Milliers 178 2" xfId="1976"/>
    <cellStyle name="Milliers 178 2 2" xfId="2607"/>
    <cellStyle name="Milliers 179" xfId="1653"/>
    <cellStyle name="Milliers 179 2" xfId="1977"/>
    <cellStyle name="Milliers 179 2 2" xfId="2608"/>
    <cellStyle name="Milliers 18" xfId="1470"/>
    <cellStyle name="Milliers 18 2" xfId="1978"/>
    <cellStyle name="Milliers 18 2 2" xfId="2609"/>
    <cellStyle name="Milliers 180" xfId="1654"/>
    <cellStyle name="Milliers 180 2" xfId="1979"/>
    <cellStyle name="Milliers 180 2 2" xfId="2610"/>
    <cellStyle name="Milliers 181" xfId="1655"/>
    <cellStyle name="Milliers 181 2" xfId="1980"/>
    <cellStyle name="Milliers 181 2 2" xfId="2611"/>
    <cellStyle name="Milliers 182" xfId="1656"/>
    <cellStyle name="Milliers 182 2" xfId="1981"/>
    <cellStyle name="Milliers 182 2 2" xfId="2612"/>
    <cellStyle name="Milliers 183" xfId="1657"/>
    <cellStyle name="Milliers 183 2" xfId="1982"/>
    <cellStyle name="Milliers 183 2 2" xfId="2613"/>
    <cellStyle name="Milliers 184" xfId="1658"/>
    <cellStyle name="Milliers 184 2" xfId="1983"/>
    <cellStyle name="Milliers 184 2 2" xfId="2614"/>
    <cellStyle name="Milliers 185" xfId="1659"/>
    <cellStyle name="Milliers 185 2" xfId="1984"/>
    <cellStyle name="Milliers 185 2 2" xfId="2615"/>
    <cellStyle name="Milliers 186" xfId="1660"/>
    <cellStyle name="Milliers 186 2" xfId="1985"/>
    <cellStyle name="Milliers 186 2 2" xfId="2616"/>
    <cellStyle name="Milliers 187" xfId="1661"/>
    <cellStyle name="Milliers 187 2" xfId="1986"/>
    <cellStyle name="Milliers 187 2 2" xfId="2617"/>
    <cellStyle name="Milliers 188" xfId="1662"/>
    <cellStyle name="Milliers 188 2" xfId="1987"/>
    <cellStyle name="Milliers 188 2 2" xfId="2618"/>
    <cellStyle name="Milliers 189" xfId="1663"/>
    <cellStyle name="Milliers 189 2" xfId="1988"/>
    <cellStyle name="Milliers 189 2 2" xfId="2619"/>
    <cellStyle name="Milliers 19" xfId="1471"/>
    <cellStyle name="Milliers 19 2" xfId="1989"/>
    <cellStyle name="Milliers 19 2 2" xfId="2620"/>
    <cellStyle name="Milliers 190" xfId="1664"/>
    <cellStyle name="Milliers 190 2" xfId="1990"/>
    <cellStyle name="Milliers 190 2 2" xfId="2621"/>
    <cellStyle name="Milliers 191" xfId="1665"/>
    <cellStyle name="Milliers 191 2" xfId="1991"/>
    <cellStyle name="Milliers 191 2 2" xfId="2622"/>
    <cellStyle name="Milliers 192" xfId="1666"/>
    <cellStyle name="Milliers 192 2" xfId="1992"/>
    <cellStyle name="Milliers 192 2 2" xfId="2623"/>
    <cellStyle name="Milliers 193" xfId="1667"/>
    <cellStyle name="Milliers 193 2" xfId="1993"/>
    <cellStyle name="Milliers 193 2 2" xfId="2624"/>
    <cellStyle name="Milliers 194" xfId="1668"/>
    <cellStyle name="Milliers 194 2" xfId="1994"/>
    <cellStyle name="Milliers 194 2 2" xfId="2625"/>
    <cellStyle name="Milliers 195" xfId="1669"/>
    <cellStyle name="Milliers 195 2" xfId="1995"/>
    <cellStyle name="Milliers 195 2 2" xfId="2626"/>
    <cellStyle name="Milliers 196" xfId="1670"/>
    <cellStyle name="Milliers 196 2" xfId="1996"/>
    <cellStyle name="Milliers 196 2 2" xfId="2627"/>
    <cellStyle name="Milliers 197" xfId="1671"/>
    <cellStyle name="Milliers 197 2" xfId="1997"/>
    <cellStyle name="Milliers 197 2 2" xfId="2628"/>
    <cellStyle name="Milliers 198" xfId="1672"/>
    <cellStyle name="Milliers 198 2" xfId="1998"/>
    <cellStyle name="Milliers 198 2 2" xfId="2629"/>
    <cellStyle name="Milliers 199" xfId="1673"/>
    <cellStyle name="Milliers 199 2" xfId="1999"/>
    <cellStyle name="Milliers 199 2 2" xfId="2630"/>
    <cellStyle name="Milliers 2" xfId="969"/>
    <cellStyle name="Milliers 2 10" xfId="2415"/>
    <cellStyle name="Milliers 2 2" xfId="1360"/>
    <cellStyle name="Milliers 2 2 2" xfId="2001"/>
    <cellStyle name="Milliers 2 2 2 2" xfId="2632"/>
    <cellStyle name="Milliers 2 2 3" xfId="2382"/>
    <cellStyle name="Milliers 2 2 3 2" xfId="3224"/>
    <cellStyle name="Milliers 2 2 3 2 2" xfId="3923"/>
    <cellStyle name="Milliers 2 2 3 3" xfId="2993"/>
    <cellStyle name="Milliers 2 2 3 3 2" xfId="3697"/>
    <cellStyle name="Milliers 2 2 3 4" xfId="3482"/>
    <cellStyle name="Milliers 2 2 4" xfId="2407"/>
    <cellStyle name="Milliers 2 2 4 2" xfId="3247"/>
    <cellStyle name="Milliers 2 2 4 2 2" xfId="3946"/>
    <cellStyle name="Milliers 2 2 4 3" xfId="3018"/>
    <cellStyle name="Milliers 2 2 4 3 2" xfId="3720"/>
    <cellStyle name="Milliers 2 2 4 4" xfId="3505"/>
    <cellStyle name="Milliers 2 3" xfId="1423"/>
    <cellStyle name="Milliers 2 3 2" xfId="2002"/>
    <cellStyle name="Milliers 2 3 2 2" xfId="2633"/>
    <cellStyle name="Milliers 2 3 3" xfId="2432"/>
    <cellStyle name="Milliers 2 4" xfId="2000"/>
    <cellStyle name="Milliers 2 4 2" xfId="2631"/>
    <cellStyle name="Milliers 2 5" xfId="2367"/>
    <cellStyle name="Milliers 2 5 2" xfId="2981"/>
    <cellStyle name="Milliers 2 6" xfId="2376"/>
    <cellStyle name="Milliers 2 6 2" xfId="3219"/>
    <cellStyle name="Milliers 2 6 2 2" xfId="3918"/>
    <cellStyle name="Milliers 2 6 3" xfId="2988"/>
    <cellStyle name="Milliers 2 6 3 2" xfId="3692"/>
    <cellStyle name="Milliers 2 6 4" xfId="3477"/>
    <cellStyle name="Milliers 2 7" xfId="2396"/>
    <cellStyle name="Milliers 2 7 2" xfId="3007"/>
    <cellStyle name="Milliers 2 8" xfId="2402"/>
    <cellStyle name="Milliers 2 8 2" xfId="3242"/>
    <cellStyle name="Milliers 2 8 2 2" xfId="3941"/>
    <cellStyle name="Milliers 2 8 3" xfId="3013"/>
    <cellStyle name="Milliers 2 8 3 2" xfId="3715"/>
    <cellStyle name="Milliers 2 8 4" xfId="3500"/>
    <cellStyle name="Milliers 2 9" xfId="2410"/>
    <cellStyle name="Milliers 20" xfId="1472"/>
    <cellStyle name="Milliers 20 2" xfId="2003"/>
    <cellStyle name="Milliers 20 2 2" xfId="2634"/>
    <cellStyle name="Milliers 200" xfId="1674"/>
    <cellStyle name="Milliers 200 2" xfId="2004"/>
    <cellStyle name="Milliers 200 2 2" xfId="2635"/>
    <cellStyle name="Milliers 201" xfId="1675"/>
    <cellStyle name="Milliers 201 2" xfId="2005"/>
    <cellStyle name="Milliers 201 2 2" xfId="2636"/>
    <cellStyle name="Milliers 202" xfId="1676"/>
    <cellStyle name="Milliers 202 2" xfId="2006"/>
    <cellStyle name="Milliers 202 2 2" xfId="2637"/>
    <cellStyle name="Milliers 203" xfId="1677"/>
    <cellStyle name="Milliers 203 2" xfId="2007"/>
    <cellStyle name="Milliers 203 2 2" xfId="2638"/>
    <cellStyle name="Milliers 204" xfId="1678"/>
    <cellStyle name="Milliers 204 2" xfId="2008"/>
    <cellStyle name="Milliers 204 2 2" xfId="2639"/>
    <cellStyle name="Milliers 205" xfId="1679"/>
    <cellStyle name="Milliers 205 2" xfId="2009"/>
    <cellStyle name="Milliers 205 2 2" xfId="2640"/>
    <cellStyle name="Milliers 206" xfId="1680"/>
    <cellStyle name="Milliers 206 2" xfId="2010"/>
    <cellStyle name="Milliers 206 2 2" xfId="2641"/>
    <cellStyle name="Milliers 207" xfId="1681"/>
    <cellStyle name="Milliers 207 2" xfId="2011"/>
    <cellStyle name="Milliers 207 2 2" xfId="2642"/>
    <cellStyle name="Milliers 208" xfId="1682"/>
    <cellStyle name="Milliers 208 2" xfId="2012"/>
    <cellStyle name="Milliers 208 2 2" xfId="2643"/>
    <cellStyle name="Milliers 209" xfId="1683"/>
    <cellStyle name="Milliers 209 2" xfId="2013"/>
    <cellStyle name="Milliers 209 2 2" xfId="2644"/>
    <cellStyle name="Milliers 21" xfId="1473"/>
    <cellStyle name="Milliers 21 2" xfId="2014"/>
    <cellStyle name="Milliers 21 2 2" xfId="2645"/>
    <cellStyle name="Milliers 21 2 5" xfId="4043"/>
    <cellStyle name="Milliers 210" xfId="1684"/>
    <cellStyle name="Milliers 210 2" xfId="2015"/>
    <cellStyle name="Milliers 210 2 2" xfId="2646"/>
    <cellStyle name="Milliers 211" xfId="1685"/>
    <cellStyle name="Milliers 211 2" xfId="2016"/>
    <cellStyle name="Milliers 211 2 2" xfId="2647"/>
    <cellStyle name="Milliers 212" xfId="1686"/>
    <cellStyle name="Milliers 212 2" xfId="2017"/>
    <cellStyle name="Milliers 212 2 2" xfId="2648"/>
    <cellStyle name="Milliers 213" xfId="1687"/>
    <cellStyle name="Milliers 213 2" xfId="2018"/>
    <cellStyle name="Milliers 213 2 2" xfId="2649"/>
    <cellStyle name="Milliers 214" xfId="1688"/>
    <cellStyle name="Milliers 214 2" xfId="2019"/>
    <cellStyle name="Milliers 214 2 2" xfId="2650"/>
    <cellStyle name="Milliers 215" xfId="1689"/>
    <cellStyle name="Milliers 215 2" xfId="2020"/>
    <cellStyle name="Milliers 215 2 2" xfId="2651"/>
    <cellStyle name="Milliers 216" xfId="1690"/>
    <cellStyle name="Milliers 216 2" xfId="2021"/>
    <cellStyle name="Milliers 216 2 2" xfId="2652"/>
    <cellStyle name="Milliers 217" xfId="1691"/>
    <cellStyle name="Milliers 217 2" xfId="2022"/>
    <cellStyle name="Milliers 217 2 2" xfId="2653"/>
    <cellStyle name="Milliers 218" xfId="1692"/>
    <cellStyle name="Milliers 218 2" xfId="2023"/>
    <cellStyle name="Milliers 218 2 2" xfId="2654"/>
    <cellStyle name="Milliers 219" xfId="1693"/>
    <cellStyle name="Milliers 219 2" xfId="2024"/>
    <cellStyle name="Milliers 219 2 2" xfId="2655"/>
    <cellStyle name="Milliers 22" xfId="1474"/>
    <cellStyle name="Milliers 22 2" xfId="2025"/>
    <cellStyle name="Milliers 22 2 2" xfId="2656"/>
    <cellStyle name="Milliers 220" xfId="1694"/>
    <cellStyle name="Milliers 220 2" xfId="2026"/>
    <cellStyle name="Milliers 220 2 2" xfId="2657"/>
    <cellStyle name="Milliers 221" xfId="1695"/>
    <cellStyle name="Milliers 221 2" xfId="2027"/>
    <cellStyle name="Milliers 221 2 2" xfId="2658"/>
    <cellStyle name="Milliers 222" xfId="1696"/>
    <cellStyle name="Milliers 222 2" xfId="2028"/>
    <cellStyle name="Milliers 222 2 2" xfId="2659"/>
    <cellStyle name="Milliers 223" xfId="1697"/>
    <cellStyle name="Milliers 223 2" xfId="2029"/>
    <cellStyle name="Milliers 223 2 2" xfId="2660"/>
    <cellStyle name="Milliers 224" xfId="1698"/>
    <cellStyle name="Milliers 224 2" xfId="2030"/>
    <cellStyle name="Milliers 224 2 2" xfId="2661"/>
    <cellStyle name="Milliers 225" xfId="1699"/>
    <cellStyle name="Milliers 225 2" xfId="2031"/>
    <cellStyle name="Milliers 225 2 2" xfId="2662"/>
    <cellStyle name="Milliers 226" xfId="1700"/>
    <cellStyle name="Milliers 226 2" xfId="2032"/>
    <cellStyle name="Milliers 226 2 2" xfId="2663"/>
    <cellStyle name="Milliers 227" xfId="1701"/>
    <cellStyle name="Milliers 227 2" xfId="2033"/>
    <cellStyle name="Milliers 227 2 2" xfId="2664"/>
    <cellStyle name="Milliers 228" xfId="1702"/>
    <cellStyle name="Milliers 228 2" xfId="2034"/>
    <cellStyle name="Milliers 228 2 2" xfId="2665"/>
    <cellStyle name="Milliers 229" xfId="1703"/>
    <cellStyle name="Milliers 229 2" xfId="2035"/>
    <cellStyle name="Milliers 229 2 2" xfId="2666"/>
    <cellStyle name="Milliers 23" xfId="1475"/>
    <cellStyle name="Milliers 23 2" xfId="2036"/>
    <cellStyle name="Milliers 23 2 2" xfId="2667"/>
    <cellStyle name="Milliers 230" xfId="1704"/>
    <cellStyle name="Milliers 230 2" xfId="2037"/>
    <cellStyle name="Milliers 230 2 2" xfId="2668"/>
    <cellStyle name="Milliers 231" xfId="1705"/>
    <cellStyle name="Milliers 231 2" xfId="2038"/>
    <cellStyle name="Milliers 231 2 2" xfId="2669"/>
    <cellStyle name="Milliers 232" xfId="1706"/>
    <cellStyle name="Milliers 232 2" xfId="2039"/>
    <cellStyle name="Milliers 232 2 2" xfId="2670"/>
    <cellStyle name="Milliers 233" xfId="1707"/>
    <cellStyle name="Milliers 233 2" xfId="2040"/>
    <cellStyle name="Milliers 233 2 2" xfId="2671"/>
    <cellStyle name="Milliers 234" xfId="1708"/>
    <cellStyle name="Milliers 234 2" xfId="2041"/>
    <cellStyle name="Milliers 234 2 2" xfId="2672"/>
    <cellStyle name="Milliers 235" xfId="1709"/>
    <cellStyle name="Milliers 235 2" xfId="2042"/>
    <cellStyle name="Milliers 235 2 2" xfId="2673"/>
    <cellStyle name="Milliers 236" xfId="1710"/>
    <cellStyle name="Milliers 236 2" xfId="2043"/>
    <cellStyle name="Milliers 236 2 2" xfId="2674"/>
    <cellStyle name="Milliers 237" xfId="1711"/>
    <cellStyle name="Milliers 237 2" xfId="2044"/>
    <cellStyle name="Milliers 237 2 2" xfId="2675"/>
    <cellStyle name="Milliers 238" xfId="1712"/>
    <cellStyle name="Milliers 238 2" xfId="2045"/>
    <cellStyle name="Milliers 238 2 2" xfId="2676"/>
    <cellStyle name="Milliers 239" xfId="1713"/>
    <cellStyle name="Milliers 239 2" xfId="2046"/>
    <cellStyle name="Milliers 239 2 2" xfId="2677"/>
    <cellStyle name="Milliers 24" xfId="1476"/>
    <cellStyle name="Milliers 24 2" xfId="2047"/>
    <cellStyle name="Milliers 24 2 2" xfId="2678"/>
    <cellStyle name="Milliers 240" xfId="1714"/>
    <cellStyle name="Milliers 240 2" xfId="2048"/>
    <cellStyle name="Milliers 240 2 2" xfId="2679"/>
    <cellStyle name="Milliers 241" xfId="1715"/>
    <cellStyle name="Milliers 241 2" xfId="2049"/>
    <cellStyle name="Milliers 241 2 2" xfId="2680"/>
    <cellStyle name="Milliers 242" xfId="1716"/>
    <cellStyle name="Milliers 242 2" xfId="2050"/>
    <cellStyle name="Milliers 242 2 2" xfId="2681"/>
    <cellStyle name="Milliers 243" xfId="1717"/>
    <cellStyle name="Milliers 243 2" xfId="2051"/>
    <cellStyle name="Milliers 243 2 2" xfId="2682"/>
    <cellStyle name="Milliers 244" xfId="1718"/>
    <cellStyle name="Milliers 244 2" xfId="2052"/>
    <cellStyle name="Milliers 244 2 2" xfId="2683"/>
    <cellStyle name="Milliers 245" xfId="1719"/>
    <cellStyle name="Milliers 245 2" xfId="2053"/>
    <cellStyle name="Milliers 245 2 2" xfId="2684"/>
    <cellStyle name="Milliers 246" xfId="1720"/>
    <cellStyle name="Milliers 246 2" xfId="2054"/>
    <cellStyle name="Milliers 246 2 2" xfId="2685"/>
    <cellStyle name="Milliers 247" xfId="1721"/>
    <cellStyle name="Milliers 247 2" xfId="2055"/>
    <cellStyle name="Milliers 247 2 2" xfId="2686"/>
    <cellStyle name="Milliers 248" xfId="1722"/>
    <cellStyle name="Milliers 248 2" xfId="2056"/>
    <cellStyle name="Milliers 248 2 2" xfId="2687"/>
    <cellStyle name="Milliers 249" xfId="1723"/>
    <cellStyle name="Milliers 249 2" xfId="2057"/>
    <cellStyle name="Milliers 249 2 2" xfId="2688"/>
    <cellStyle name="Milliers 25" xfId="1477"/>
    <cellStyle name="Milliers 25 2" xfId="2058"/>
    <cellStyle name="Milliers 25 2 2" xfId="2689"/>
    <cellStyle name="Milliers 250" xfId="1724"/>
    <cellStyle name="Milliers 250 2" xfId="2059"/>
    <cellStyle name="Milliers 250 2 2" xfId="2690"/>
    <cellStyle name="Milliers 251" xfId="1725"/>
    <cellStyle name="Milliers 251 2" xfId="2060"/>
    <cellStyle name="Milliers 251 2 2" xfId="2691"/>
    <cellStyle name="Milliers 252" xfId="1726"/>
    <cellStyle name="Milliers 252 2" xfId="2061"/>
    <cellStyle name="Milliers 252 2 2" xfId="2692"/>
    <cellStyle name="Milliers 253" xfId="1727"/>
    <cellStyle name="Milliers 253 2" xfId="2062"/>
    <cellStyle name="Milliers 253 2 2" xfId="2693"/>
    <cellStyle name="Milliers 254" xfId="1728"/>
    <cellStyle name="Milliers 254 2" xfId="2063"/>
    <cellStyle name="Milliers 254 2 2" xfId="2694"/>
    <cellStyle name="Milliers 255" xfId="1729"/>
    <cellStyle name="Milliers 255 2" xfId="2064"/>
    <cellStyle name="Milliers 255 2 2" xfId="2695"/>
    <cellStyle name="Milliers 256" xfId="1730"/>
    <cellStyle name="Milliers 256 2" xfId="2065"/>
    <cellStyle name="Milliers 256 2 2" xfId="2696"/>
    <cellStyle name="Milliers 257" xfId="1731"/>
    <cellStyle name="Milliers 257 2" xfId="2066"/>
    <cellStyle name="Milliers 257 2 2" xfId="2697"/>
    <cellStyle name="Milliers 258" xfId="1732"/>
    <cellStyle name="Milliers 258 2" xfId="2067"/>
    <cellStyle name="Milliers 258 2 2" xfId="2698"/>
    <cellStyle name="Milliers 259" xfId="1733"/>
    <cellStyle name="Milliers 259 2" xfId="2068"/>
    <cellStyle name="Milliers 259 2 2" xfId="2699"/>
    <cellStyle name="Milliers 26" xfId="1478"/>
    <cellStyle name="Milliers 26 2" xfId="2069"/>
    <cellStyle name="Milliers 26 2 2" xfId="2700"/>
    <cellStyle name="Milliers 260" xfId="1734"/>
    <cellStyle name="Milliers 260 2" xfId="2070"/>
    <cellStyle name="Milliers 260 2 2" xfId="2701"/>
    <cellStyle name="Milliers 261" xfId="1735"/>
    <cellStyle name="Milliers 261 2" xfId="2071"/>
    <cellStyle name="Milliers 261 2 2" xfId="2702"/>
    <cellStyle name="Milliers 262" xfId="1736"/>
    <cellStyle name="Milliers 262 2" xfId="2072"/>
    <cellStyle name="Milliers 262 2 2" xfId="2703"/>
    <cellStyle name="Milliers 263" xfId="1737"/>
    <cellStyle name="Milliers 263 2" xfId="2073"/>
    <cellStyle name="Milliers 263 2 2" xfId="2704"/>
    <cellStyle name="Milliers 264" xfId="1738"/>
    <cellStyle name="Milliers 264 2" xfId="2074"/>
    <cellStyle name="Milliers 264 2 2" xfId="2705"/>
    <cellStyle name="Milliers 265" xfId="1739"/>
    <cellStyle name="Milliers 265 2" xfId="2075"/>
    <cellStyle name="Milliers 265 2 2" xfId="2706"/>
    <cellStyle name="Milliers 266" xfId="1740"/>
    <cellStyle name="Milliers 266 2" xfId="2076"/>
    <cellStyle name="Milliers 266 2 2" xfId="2707"/>
    <cellStyle name="Milliers 267" xfId="1741"/>
    <cellStyle name="Milliers 267 2" xfId="2077"/>
    <cellStyle name="Milliers 267 2 2" xfId="2708"/>
    <cellStyle name="Milliers 268" xfId="1742"/>
    <cellStyle name="Milliers 268 2" xfId="2078"/>
    <cellStyle name="Milliers 268 2 2" xfId="2709"/>
    <cellStyle name="Milliers 269" xfId="1743"/>
    <cellStyle name="Milliers 269 2" xfId="2079"/>
    <cellStyle name="Milliers 269 2 2" xfId="2710"/>
    <cellStyle name="Milliers 27" xfId="1479"/>
    <cellStyle name="Milliers 27 2" xfId="2080"/>
    <cellStyle name="Milliers 27 2 2" xfId="2711"/>
    <cellStyle name="Milliers 270" xfId="1744"/>
    <cellStyle name="Milliers 270 2" xfId="2081"/>
    <cellStyle name="Milliers 270 2 2" xfId="2712"/>
    <cellStyle name="Milliers 271" xfId="1745"/>
    <cellStyle name="Milliers 271 2" xfId="2082"/>
    <cellStyle name="Milliers 271 2 2" xfId="2713"/>
    <cellStyle name="Milliers 272" xfId="1746"/>
    <cellStyle name="Milliers 272 2" xfId="2083"/>
    <cellStyle name="Milliers 272 2 2" xfId="2714"/>
    <cellStyle name="Milliers 273" xfId="1747"/>
    <cellStyle name="Milliers 273 2" xfId="2084"/>
    <cellStyle name="Milliers 273 2 2" xfId="2715"/>
    <cellStyle name="Milliers 274" xfId="1748"/>
    <cellStyle name="Milliers 274 2" xfId="2085"/>
    <cellStyle name="Milliers 274 2 2" xfId="2716"/>
    <cellStyle name="Milliers 275" xfId="1749"/>
    <cellStyle name="Milliers 275 2" xfId="2086"/>
    <cellStyle name="Milliers 275 2 2" xfId="2717"/>
    <cellStyle name="Milliers 276" xfId="1750"/>
    <cellStyle name="Milliers 276 2" xfId="2087"/>
    <cellStyle name="Milliers 276 2 2" xfId="2718"/>
    <cellStyle name="Milliers 277" xfId="1751"/>
    <cellStyle name="Milliers 277 2" xfId="2088"/>
    <cellStyle name="Milliers 277 2 2" xfId="2719"/>
    <cellStyle name="Milliers 278" xfId="1752"/>
    <cellStyle name="Milliers 278 2" xfId="2089"/>
    <cellStyle name="Milliers 278 2 2" xfId="2720"/>
    <cellStyle name="Milliers 279" xfId="1753"/>
    <cellStyle name="Milliers 279 2" xfId="2090"/>
    <cellStyle name="Milliers 279 2 2" xfId="2721"/>
    <cellStyle name="Milliers 28" xfId="1480"/>
    <cellStyle name="Milliers 28 2" xfId="2091"/>
    <cellStyle name="Milliers 28 2 2" xfId="2722"/>
    <cellStyle name="Milliers 280" xfId="1754"/>
    <cellStyle name="Milliers 280 2" xfId="2092"/>
    <cellStyle name="Milliers 280 2 2" xfId="2723"/>
    <cellStyle name="Milliers 281" xfId="1755"/>
    <cellStyle name="Milliers 281 2" xfId="2093"/>
    <cellStyle name="Milliers 281 2 2" xfId="2724"/>
    <cellStyle name="Milliers 282" xfId="1756"/>
    <cellStyle name="Milliers 282 2" xfId="2094"/>
    <cellStyle name="Milliers 282 2 2" xfId="2725"/>
    <cellStyle name="Milliers 283" xfId="1757"/>
    <cellStyle name="Milliers 283 2" xfId="2095"/>
    <cellStyle name="Milliers 283 2 2" xfId="2726"/>
    <cellStyle name="Milliers 284" xfId="1758"/>
    <cellStyle name="Milliers 284 2" xfId="2096"/>
    <cellStyle name="Milliers 284 2 2" xfId="2727"/>
    <cellStyle name="Milliers 285" xfId="1759"/>
    <cellStyle name="Milliers 285 2" xfId="2097"/>
    <cellStyle name="Milliers 285 2 2" xfId="2728"/>
    <cellStyle name="Milliers 286" xfId="1760"/>
    <cellStyle name="Milliers 286 2" xfId="2098"/>
    <cellStyle name="Milliers 286 2 2" xfId="2729"/>
    <cellStyle name="Milliers 287" xfId="1761"/>
    <cellStyle name="Milliers 287 2" xfId="2099"/>
    <cellStyle name="Milliers 287 2 2" xfId="2730"/>
    <cellStyle name="Milliers 288" xfId="1762"/>
    <cellStyle name="Milliers 288 2" xfId="2100"/>
    <cellStyle name="Milliers 288 2 2" xfId="2731"/>
    <cellStyle name="Milliers 289" xfId="1763"/>
    <cellStyle name="Milliers 289 2" xfId="2101"/>
    <cellStyle name="Milliers 289 2 2" xfId="2732"/>
    <cellStyle name="Milliers 29" xfId="1481"/>
    <cellStyle name="Milliers 29 2" xfId="2102"/>
    <cellStyle name="Milliers 29 2 2" xfId="2733"/>
    <cellStyle name="Milliers 290" xfId="1764"/>
    <cellStyle name="Milliers 290 2" xfId="2103"/>
    <cellStyle name="Milliers 290 2 2" xfId="2734"/>
    <cellStyle name="Milliers 291" xfId="1765"/>
    <cellStyle name="Milliers 291 2" xfId="2104"/>
    <cellStyle name="Milliers 291 2 2" xfId="2735"/>
    <cellStyle name="Milliers 292" xfId="1766"/>
    <cellStyle name="Milliers 292 2" xfId="2105"/>
    <cellStyle name="Milliers 292 2 2" xfId="2736"/>
    <cellStyle name="Milliers 293" xfId="1767"/>
    <cellStyle name="Milliers 293 2" xfId="2106"/>
    <cellStyle name="Milliers 293 2 2" xfId="2737"/>
    <cellStyle name="Milliers 294" xfId="1768"/>
    <cellStyle name="Milliers 294 2" xfId="2107"/>
    <cellStyle name="Milliers 294 2 2" xfId="2738"/>
    <cellStyle name="Milliers 295" xfId="1769"/>
    <cellStyle name="Milliers 295 2" xfId="2108"/>
    <cellStyle name="Milliers 295 2 2" xfId="2739"/>
    <cellStyle name="Milliers 296" xfId="1770"/>
    <cellStyle name="Milliers 296 2" xfId="2109"/>
    <cellStyle name="Milliers 296 2 2" xfId="2740"/>
    <cellStyle name="Milliers 297" xfId="1771"/>
    <cellStyle name="Milliers 297 2" xfId="2110"/>
    <cellStyle name="Milliers 297 2 2" xfId="2741"/>
    <cellStyle name="Milliers 298" xfId="1772"/>
    <cellStyle name="Milliers 298 2" xfId="2111"/>
    <cellStyle name="Milliers 298 2 2" xfId="2742"/>
    <cellStyle name="Milliers 299" xfId="1773"/>
    <cellStyle name="Milliers 299 2" xfId="2112"/>
    <cellStyle name="Milliers 299 2 2" xfId="2743"/>
    <cellStyle name="Milliers 3" xfId="970"/>
    <cellStyle name="Milliers 3 2" xfId="971"/>
    <cellStyle name="Milliers 3 2 2" xfId="2114"/>
    <cellStyle name="Milliers 3 2 2 2" xfId="2745"/>
    <cellStyle name="Milliers 3 2 3" xfId="2417"/>
    <cellStyle name="Milliers 3 3" xfId="2113"/>
    <cellStyle name="Milliers 3 3 2" xfId="2744"/>
    <cellStyle name="Milliers 3 4" xfId="3029"/>
    <cellStyle name="Milliers 3 4 2" xfId="3730"/>
    <cellStyle name="Milliers 3 5" xfId="2416"/>
    <cellStyle name="Milliers 30" xfId="1482"/>
    <cellStyle name="Milliers 30 2" xfId="2115"/>
    <cellStyle name="Milliers 30 2 2" xfId="2746"/>
    <cellStyle name="Milliers 300" xfId="1774"/>
    <cellStyle name="Milliers 300 2" xfId="2116"/>
    <cellStyle name="Milliers 300 2 2" xfId="2747"/>
    <cellStyle name="Milliers 301" xfId="1775"/>
    <cellStyle name="Milliers 301 2" xfId="2117"/>
    <cellStyle name="Milliers 301 2 2" xfId="2748"/>
    <cellStyle name="Milliers 302" xfId="1776"/>
    <cellStyle name="Milliers 302 2" xfId="2118"/>
    <cellStyle name="Milliers 302 2 2" xfId="2749"/>
    <cellStyle name="Milliers 303" xfId="1777"/>
    <cellStyle name="Milliers 303 2" xfId="2119"/>
    <cellStyle name="Milliers 303 2 2" xfId="2750"/>
    <cellStyle name="Milliers 304" xfId="1778"/>
    <cellStyle name="Milliers 304 2" xfId="2120"/>
    <cellStyle name="Milliers 304 2 2" xfId="2751"/>
    <cellStyle name="Milliers 305" xfId="1779"/>
    <cellStyle name="Milliers 305 2" xfId="2121"/>
    <cellStyle name="Milliers 305 2 2" xfId="2752"/>
    <cellStyle name="Milliers 306" xfId="1780"/>
    <cellStyle name="Milliers 306 2" xfId="2122"/>
    <cellStyle name="Milliers 306 2 2" xfId="2753"/>
    <cellStyle name="Milliers 307" xfId="1781"/>
    <cellStyle name="Milliers 307 2" xfId="2123"/>
    <cellStyle name="Milliers 307 2 2" xfId="2754"/>
    <cellStyle name="Milliers 308" xfId="1782"/>
    <cellStyle name="Milliers 308 2" xfId="2124"/>
    <cellStyle name="Milliers 308 2 2" xfId="2755"/>
    <cellStyle name="Milliers 309" xfId="1783"/>
    <cellStyle name="Milliers 309 2" xfId="2125"/>
    <cellStyle name="Milliers 309 2 2" xfId="2756"/>
    <cellStyle name="Milliers 31" xfId="1483"/>
    <cellStyle name="Milliers 31 2" xfId="2126"/>
    <cellStyle name="Milliers 31 2 2" xfId="2757"/>
    <cellStyle name="Milliers 310" xfId="1784"/>
    <cellStyle name="Milliers 310 2" xfId="2127"/>
    <cellStyle name="Milliers 310 2 2" xfId="2758"/>
    <cellStyle name="Milliers 311" xfId="1785"/>
    <cellStyle name="Milliers 311 2" xfId="2128"/>
    <cellStyle name="Milliers 311 2 2" xfId="2759"/>
    <cellStyle name="Milliers 312" xfId="1786"/>
    <cellStyle name="Milliers 312 2" xfId="2129"/>
    <cellStyle name="Milliers 312 2 2" xfId="2760"/>
    <cellStyle name="Milliers 313" xfId="1787"/>
    <cellStyle name="Milliers 313 2" xfId="2130"/>
    <cellStyle name="Milliers 313 2 2" xfId="2761"/>
    <cellStyle name="Milliers 314" xfId="1788"/>
    <cellStyle name="Milliers 314 2" xfId="2131"/>
    <cellStyle name="Milliers 314 2 2" xfId="2762"/>
    <cellStyle name="Milliers 315" xfId="1789"/>
    <cellStyle name="Milliers 315 2" xfId="2132"/>
    <cellStyle name="Milliers 315 2 2" xfId="2763"/>
    <cellStyle name="Milliers 316" xfId="1790"/>
    <cellStyle name="Milliers 316 2" xfId="2133"/>
    <cellStyle name="Milliers 316 2 2" xfId="2764"/>
    <cellStyle name="Milliers 317" xfId="1791"/>
    <cellStyle name="Milliers 317 2" xfId="2134"/>
    <cellStyle name="Milliers 317 2 2" xfId="2765"/>
    <cellStyle name="Milliers 318" xfId="1792"/>
    <cellStyle name="Milliers 318 2" xfId="2135"/>
    <cellStyle name="Milliers 318 2 2" xfId="2766"/>
    <cellStyle name="Milliers 319" xfId="1793"/>
    <cellStyle name="Milliers 319 2" xfId="2136"/>
    <cellStyle name="Milliers 319 2 2" xfId="2767"/>
    <cellStyle name="Milliers 32" xfId="1484"/>
    <cellStyle name="Milliers 32 2" xfId="2137"/>
    <cellStyle name="Milliers 32 2 2" xfId="2768"/>
    <cellStyle name="Milliers 320" xfId="1794"/>
    <cellStyle name="Milliers 320 2" xfId="2138"/>
    <cellStyle name="Milliers 320 2 2" xfId="2769"/>
    <cellStyle name="Milliers 321" xfId="1795"/>
    <cellStyle name="Milliers 321 2" xfId="2139"/>
    <cellStyle name="Milliers 321 2 2" xfId="2770"/>
    <cellStyle name="Milliers 322" xfId="1796"/>
    <cellStyle name="Milliers 322 2" xfId="2140"/>
    <cellStyle name="Milliers 322 2 2" xfId="2771"/>
    <cellStyle name="Milliers 323" xfId="1797"/>
    <cellStyle name="Milliers 323 2" xfId="2141"/>
    <cellStyle name="Milliers 323 2 2" xfId="2772"/>
    <cellStyle name="Milliers 324" xfId="1798"/>
    <cellStyle name="Milliers 324 2" xfId="2142"/>
    <cellStyle name="Milliers 324 2 2" xfId="2773"/>
    <cellStyle name="Milliers 325" xfId="1799"/>
    <cellStyle name="Milliers 325 2" xfId="2143"/>
    <cellStyle name="Milliers 325 2 2" xfId="2774"/>
    <cellStyle name="Milliers 326" xfId="1800"/>
    <cellStyle name="Milliers 326 2" xfId="2144"/>
    <cellStyle name="Milliers 326 2 2" xfId="2775"/>
    <cellStyle name="Milliers 327" xfId="1801"/>
    <cellStyle name="Milliers 327 2" xfId="2145"/>
    <cellStyle name="Milliers 327 2 2" xfId="2776"/>
    <cellStyle name="Milliers 328" xfId="1802"/>
    <cellStyle name="Milliers 328 2" xfId="2146"/>
    <cellStyle name="Milliers 328 2 2" xfId="2777"/>
    <cellStyle name="Milliers 329" xfId="1803"/>
    <cellStyle name="Milliers 329 2" xfId="2147"/>
    <cellStyle name="Milliers 329 2 2" xfId="2778"/>
    <cellStyle name="Milliers 33" xfId="1485"/>
    <cellStyle name="Milliers 33 2" xfId="2148"/>
    <cellStyle name="Milliers 33 2 2" xfId="2779"/>
    <cellStyle name="Milliers 330" xfId="1804"/>
    <cellStyle name="Milliers 330 2" xfId="2149"/>
    <cellStyle name="Milliers 330 2 2" xfId="2780"/>
    <cellStyle name="Milliers 331" xfId="1805"/>
    <cellStyle name="Milliers 331 2" xfId="2150"/>
    <cellStyle name="Milliers 331 2 2" xfId="2781"/>
    <cellStyle name="Milliers 332" xfId="1806"/>
    <cellStyle name="Milliers 332 2" xfId="2151"/>
    <cellStyle name="Milliers 332 2 2" xfId="2782"/>
    <cellStyle name="Milliers 333" xfId="1807"/>
    <cellStyle name="Milliers 333 2" xfId="2152"/>
    <cellStyle name="Milliers 333 2 2" xfId="2783"/>
    <cellStyle name="Milliers 334" xfId="1808"/>
    <cellStyle name="Milliers 334 2" xfId="2153"/>
    <cellStyle name="Milliers 334 2 2" xfId="2784"/>
    <cellStyle name="Milliers 335" xfId="1809"/>
    <cellStyle name="Milliers 335 2" xfId="2154"/>
    <cellStyle name="Milliers 335 2 2" xfId="2785"/>
    <cellStyle name="Milliers 336" xfId="1810"/>
    <cellStyle name="Milliers 336 2" xfId="2155"/>
    <cellStyle name="Milliers 336 2 2" xfId="2786"/>
    <cellStyle name="Milliers 337" xfId="1811"/>
    <cellStyle name="Milliers 337 2" xfId="2156"/>
    <cellStyle name="Milliers 337 2 2" xfId="2787"/>
    <cellStyle name="Milliers 338" xfId="1812"/>
    <cellStyle name="Milliers 338 2" xfId="2157"/>
    <cellStyle name="Milliers 338 2 2" xfId="2788"/>
    <cellStyle name="Milliers 339" xfId="1813"/>
    <cellStyle name="Milliers 339 2" xfId="2158"/>
    <cellStyle name="Milliers 339 2 2" xfId="2789"/>
    <cellStyle name="Milliers 34" xfId="1486"/>
    <cellStyle name="Milliers 34 2" xfId="2159"/>
    <cellStyle name="Milliers 34 2 2" xfId="2790"/>
    <cellStyle name="Milliers 340" xfId="1814"/>
    <cellStyle name="Milliers 340 2" xfId="2160"/>
    <cellStyle name="Milliers 340 2 2" xfId="2791"/>
    <cellStyle name="Milliers 341" xfId="1815"/>
    <cellStyle name="Milliers 341 2" xfId="2161"/>
    <cellStyle name="Milliers 341 2 2" xfId="2792"/>
    <cellStyle name="Milliers 342" xfId="1816"/>
    <cellStyle name="Milliers 342 2" xfId="2162"/>
    <cellStyle name="Milliers 342 2 2" xfId="2793"/>
    <cellStyle name="Milliers 343" xfId="1817"/>
    <cellStyle name="Milliers 343 2" xfId="2163"/>
    <cellStyle name="Milliers 343 2 2" xfId="2794"/>
    <cellStyle name="Milliers 344" xfId="1818"/>
    <cellStyle name="Milliers 344 2" xfId="2164"/>
    <cellStyle name="Milliers 344 2 2" xfId="2795"/>
    <cellStyle name="Milliers 345" xfId="1819"/>
    <cellStyle name="Milliers 345 2" xfId="2165"/>
    <cellStyle name="Milliers 345 2 2" xfId="2796"/>
    <cellStyle name="Milliers 346" xfId="1820"/>
    <cellStyle name="Milliers 346 2" xfId="2166"/>
    <cellStyle name="Milliers 346 2 2" xfId="2797"/>
    <cellStyle name="Milliers 347" xfId="1821"/>
    <cellStyle name="Milliers 347 2" xfId="2167"/>
    <cellStyle name="Milliers 347 2 2" xfId="2798"/>
    <cellStyle name="Milliers 348" xfId="1822"/>
    <cellStyle name="Milliers 348 2" xfId="2168"/>
    <cellStyle name="Milliers 348 2 2" xfId="2799"/>
    <cellStyle name="Milliers 349" xfId="1823"/>
    <cellStyle name="Milliers 349 2" xfId="2169"/>
    <cellStyle name="Milliers 349 2 2" xfId="2800"/>
    <cellStyle name="Milliers 35" xfId="1487"/>
    <cellStyle name="Milliers 35 2" xfId="2170"/>
    <cellStyle name="Milliers 35 2 2" xfId="2801"/>
    <cellStyle name="Milliers 350" xfId="1824"/>
    <cellStyle name="Milliers 350 2" xfId="2171"/>
    <cellStyle name="Milliers 350 2 2" xfId="2802"/>
    <cellStyle name="Milliers 351" xfId="1825"/>
    <cellStyle name="Milliers 351 2" xfId="2172"/>
    <cellStyle name="Milliers 351 2 2" xfId="2803"/>
    <cellStyle name="Milliers 352" xfId="1826"/>
    <cellStyle name="Milliers 352 2" xfId="2173"/>
    <cellStyle name="Milliers 352 2 2" xfId="2804"/>
    <cellStyle name="Milliers 353" xfId="1827"/>
    <cellStyle name="Milliers 353 2" xfId="2174"/>
    <cellStyle name="Milliers 353 2 2" xfId="2805"/>
    <cellStyle name="Milliers 354" xfId="1828"/>
    <cellStyle name="Milliers 354 2" xfId="2175"/>
    <cellStyle name="Milliers 354 2 2" xfId="2806"/>
    <cellStyle name="Milliers 355" xfId="1829"/>
    <cellStyle name="Milliers 355 2" xfId="2176"/>
    <cellStyle name="Milliers 355 2 2" xfId="2807"/>
    <cellStyle name="Milliers 356" xfId="1830"/>
    <cellStyle name="Milliers 356 2" xfId="2177"/>
    <cellStyle name="Milliers 356 2 2" xfId="2808"/>
    <cellStyle name="Milliers 357" xfId="1831"/>
    <cellStyle name="Milliers 357 2" xfId="2178"/>
    <cellStyle name="Milliers 357 2 2" xfId="2809"/>
    <cellStyle name="Milliers 358" xfId="1832"/>
    <cellStyle name="Milliers 358 2" xfId="2179"/>
    <cellStyle name="Milliers 358 2 2" xfId="2810"/>
    <cellStyle name="Milliers 359" xfId="1833"/>
    <cellStyle name="Milliers 359 2" xfId="2180"/>
    <cellStyle name="Milliers 359 2 2" xfId="2811"/>
    <cellStyle name="Milliers 36" xfId="1488"/>
    <cellStyle name="Milliers 36 2" xfId="2181"/>
    <cellStyle name="Milliers 36 2 2" xfId="2812"/>
    <cellStyle name="Milliers 360" xfId="1834"/>
    <cellStyle name="Milliers 360 2" xfId="2182"/>
    <cellStyle name="Milliers 360 2 2" xfId="2813"/>
    <cellStyle name="Milliers 361" xfId="1835"/>
    <cellStyle name="Milliers 361 2" xfId="2183"/>
    <cellStyle name="Milliers 361 2 2" xfId="2814"/>
    <cellStyle name="Milliers 362" xfId="1836"/>
    <cellStyle name="Milliers 362 2" xfId="2184"/>
    <cellStyle name="Milliers 362 2 2" xfId="2815"/>
    <cellStyle name="Milliers 363" xfId="1852"/>
    <cellStyle name="Milliers 363 2" xfId="2185"/>
    <cellStyle name="Milliers 363 2 2" xfId="3123"/>
    <cellStyle name="Milliers 363 2 2 2" xfId="3822"/>
    <cellStyle name="Milliers 363 2 3" xfId="2816"/>
    <cellStyle name="Milliers 363 2 3 2" xfId="3596"/>
    <cellStyle name="Milliers 363 2 4" xfId="3381"/>
    <cellStyle name="Milliers 363 3" xfId="3111"/>
    <cellStyle name="Milliers 363 3 2" xfId="3810"/>
    <cellStyle name="Milliers 363 4" xfId="2498"/>
    <cellStyle name="Milliers 363 4 2" xfId="3584"/>
    <cellStyle name="Milliers 363 5" xfId="3369"/>
    <cellStyle name="Milliers 364" xfId="1873"/>
    <cellStyle name="Milliers 364 2" xfId="2508"/>
    <cellStyle name="Milliers 365" xfId="1875"/>
    <cellStyle name="Milliers 365 2" xfId="2509"/>
    <cellStyle name="Milliers 366" xfId="1878"/>
    <cellStyle name="Milliers 366 2" xfId="2510"/>
    <cellStyle name="Milliers 367" xfId="1879"/>
    <cellStyle name="Milliers 367 2" xfId="2511"/>
    <cellStyle name="Milliers 368" xfId="1880"/>
    <cellStyle name="Milliers 368 2" xfId="2512"/>
    <cellStyle name="Milliers 369" xfId="2329"/>
    <cellStyle name="Milliers 369 2" xfId="2960"/>
    <cellStyle name="Milliers 37" xfId="1489"/>
    <cellStyle name="Milliers 37 2" xfId="2186"/>
    <cellStyle name="Milliers 37 2 2" xfId="2817"/>
    <cellStyle name="Milliers 370" xfId="2332"/>
    <cellStyle name="Milliers 370 2" xfId="3201"/>
    <cellStyle name="Milliers 370 2 2" xfId="3900"/>
    <cellStyle name="Milliers 370 3" xfId="2963"/>
    <cellStyle name="Milliers 370 3 2" xfId="3674"/>
    <cellStyle name="Milliers 370 4" xfId="3459"/>
    <cellStyle name="Milliers 371" xfId="2331"/>
    <cellStyle name="Milliers 371 2" xfId="3200"/>
    <cellStyle name="Milliers 371 2 2" xfId="3899"/>
    <cellStyle name="Milliers 371 3" xfId="2962"/>
    <cellStyle name="Milliers 371 3 2" xfId="3673"/>
    <cellStyle name="Milliers 371 4" xfId="3458"/>
    <cellStyle name="Milliers 372" xfId="2330"/>
    <cellStyle name="Milliers 372 2" xfId="3199"/>
    <cellStyle name="Milliers 372 2 2" xfId="3898"/>
    <cellStyle name="Milliers 372 3" xfId="2961"/>
    <cellStyle name="Milliers 372 3 2" xfId="3672"/>
    <cellStyle name="Milliers 372 4" xfId="3457"/>
    <cellStyle name="Milliers 373" xfId="2342"/>
    <cellStyle name="Milliers 373 2" xfId="2970"/>
    <cellStyle name="Milliers 374" xfId="2345"/>
    <cellStyle name="Milliers 374 2" xfId="2971"/>
    <cellStyle name="Milliers 375" xfId="2346"/>
    <cellStyle name="Milliers 375 2" xfId="2972"/>
    <cellStyle name="Milliers 376" xfId="2350"/>
    <cellStyle name="Milliers 376 2" xfId="2973"/>
    <cellStyle name="Milliers 377" xfId="2353"/>
    <cellStyle name="Milliers 377 2" xfId="2976"/>
    <cellStyle name="Milliers 378" xfId="2366"/>
    <cellStyle name="Milliers 378 2" xfId="3213"/>
    <cellStyle name="Milliers 378 2 2" xfId="3912"/>
    <cellStyle name="Milliers 378 3" xfId="2980"/>
    <cellStyle name="Milliers 378 3 2" xfId="3686"/>
    <cellStyle name="Milliers 378 4" xfId="3471"/>
    <cellStyle name="Milliers 379" xfId="2373"/>
    <cellStyle name="Milliers 379 2" xfId="3217"/>
    <cellStyle name="Milliers 379 2 2" xfId="3916"/>
    <cellStyle name="Milliers 379 3" xfId="2985"/>
    <cellStyle name="Milliers 379 3 2" xfId="3690"/>
    <cellStyle name="Milliers 379 4" xfId="3475"/>
    <cellStyle name="Milliers 38" xfId="1490"/>
    <cellStyle name="Milliers 38 2" xfId="2187"/>
    <cellStyle name="Milliers 38 2 2" xfId="2818"/>
    <cellStyle name="Milliers 380" xfId="2375"/>
    <cellStyle name="Milliers 380 2" xfId="2987"/>
    <cellStyle name="Milliers 381" xfId="2383"/>
    <cellStyle name="Milliers 381 2" xfId="3225"/>
    <cellStyle name="Milliers 381 2 2" xfId="3924"/>
    <cellStyle name="Milliers 381 3" xfId="2994"/>
    <cellStyle name="Milliers 381 3 2" xfId="3698"/>
    <cellStyle name="Milliers 381 4" xfId="3483"/>
    <cellStyle name="Milliers 382" xfId="2384"/>
    <cellStyle name="Milliers 382 2" xfId="3226"/>
    <cellStyle name="Milliers 382 2 2" xfId="3925"/>
    <cellStyle name="Milliers 382 3" xfId="2995"/>
    <cellStyle name="Milliers 382 3 2" xfId="3699"/>
    <cellStyle name="Milliers 382 4" xfId="3484"/>
    <cellStyle name="Milliers 383" xfId="2401"/>
    <cellStyle name="Milliers 383 2" xfId="3012"/>
    <cellStyle name="Milliers 384" xfId="2499"/>
    <cellStyle name="Milliers 385" xfId="3257"/>
    <cellStyle name="Milliers 386" xfId="3262"/>
    <cellStyle name="Milliers 387" xfId="3267"/>
    <cellStyle name="Milliers 388" xfId="3271"/>
    <cellStyle name="Milliers 389" xfId="3270"/>
    <cellStyle name="Milliers 39" xfId="1491"/>
    <cellStyle name="Milliers 39 2" xfId="2188"/>
    <cellStyle name="Milliers 39 2 2" xfId="2819"/>
    <cellStyle name="Milliers 390" xfId="3276"/>
    <cellStyle name="Milliers 390 2" xfId="4066"/>
    <cellStyle name="Milliers 391" xfId="3280"/>
    <cellStyle name="Milliers 392" xfId="3967"/>
    <cellStyle name="Milliers 393" xfId="3984"/>
    <cellStyle name="Milliers 394" xfId="3995"/>
    <cellStyle name="Milliers 395" xfId="3996"/>
    <cellStyle name="Milliers 396" xfId="3999"/>
    <cellStyle name="Milliers 397" xfId="4002"/>
    <cellStyle name="Milliers 398" xfId="4008"/>
    <cellStyle name="Milliers 399" xfId="4025"/>
    <cellStyle name="Milliers 4" xfId="972"/>
    <cellStyle name="Milliers 40" xfId="1492"/>
    <cellStyle name="Milliers 40 2" xfId="2189"/>
    <cellStyle name="Milliers 40 2 2" xfId="2820"/>
    <cellStyle name="Milliers 400" xfId="4031"/>
    <cellStyle name="Milliers 401" xfId="4042"/>
    <cellStyle name="Milliers 402" xfId="4047"/>
    <cellStyle name="Milliers 403" xfId="4050"/>
    <cellStyle name="Milliers 404" xfId="4062"/>
    <cellStyle name="Milliers 41" xfId="1493"/>
    <cellStyle name="Milliers 41 2" xfId="2190"/>
    <cellStyle name="Milliers 41 2 2" xfId="2821"/>
    <cellStyle name="Milliers 42" xfId="1494"/>
    <cellStyle name="Milliers 42 2" xfId="2191"/>
    <cellStyle name="Milliers 42 2 2" xfId="2822"/>
    <cellStyle name="Milliers 43" xfId="1495"/>
    <cellStyle name="Milliers 43 2" xfId="2192"/>
    <cellStyle name="Milliers 43 2 2" xfId="2823"/>
    <cellStyle name="Milliers 44" xfId="1496"/>
    <cellStyle name="Milliers 44 2" xfId="2193"/>
    <cellStyle name="Milliers 44 2 2" xfId="2824"/>
    <cellStyle name="Milliers 45" xfId="1519"/>
    <cellStyle name="Milliers 45 2" xfId="2194"/>
    <cellStyle name="Milliers 45 2 2" xfId="2825"/>
    <cellStyle name="Milliers 46" xfId="1520"/>
    <cellStyle name="Milliers 46 2" xfId="2195"/>
    <cellStyle name="Milliers 46 2 2" xfId="2826"/>
    <cellStyle name="Milliers 47" xfId="1521"/>
    <cellStyle name="Milliers 47 2" xfId="2196"/>
    <cellStyle name="Milliers 47 2 2" xfId="2827"/>
    <cellStyle name="Milliers 48" xfId="1522"/>
    <cellStyle name="Milliers 48 2" xfId="2197"/>
    <cellStyle name="Milliers 48 2 2" xfId="2828"/>
    <cellStyle name="Milliers 49" xfId="1523"/>
    <cellStyle name="Milliers 49 2" xfId="2198"/>
    <cellStyle name="Milliers 49 2 2" xfId="2829"/>
    <cellStyle name="Milliers 5" xfId="973"/>
    <cellStyle name="Milliers 50" xfId="1524"/>
    <cellStyle name="Milliers 50 2" xfId="2199"/>
    <cellStyle name="Milliers 50 2 2" xfId="2830"/>
    <cellStyle name="Milliers 51" xfId="1525"/>
    <cellStyle name="Milliers 51 2" xfId="2200"/>
    <cellStyle name="Milliers 51 2 2" xfId="2831"/>
    <cellStyle name="Milliers 52" xfId="1526"/>
    <cellStyle name="Milliers 52 2" xfId="2201"/>
    <cellStyle name="Milliers 52 2 2" xfId="2832"/>
    <cellStyle name="Milliers 53" xfId="1527"/>
    <cellStyle name="Milliers 53 2" xfId="2202"/>
    <cellStyle name="Milliers 53 2 2" xfId="2833"/>
    <cellStyle name="Milliers 54" xfId="1528"/>
    <cellStyle name="Milliers 54 2" xfId="2203"/>
    <cellStyle name="Milliers 54 2 2" xfId="2834"/>
    <cellStyle name="Milliers 55" xfId="1529"/>
    <cellStyle name="Milliers 55 2" xfId="2204"/>
    <cellStyle name="Milliers 55 2 2" xfId="2835"/>
    <cellStyle name="Milliers 56" xfId="1530"/>
    <cellStyle name="Milliers 56 2" xfId="2205"/>
    <cellStyle name="Milliers 56 2 2" xfId="2836"/>
    <cellStyle name="Milliers 57" xfId="1531"/>
    <cellStyle name="Milliers 57 2" xfId="2206"/>
    <cellStyle name="Milliers 57 2 2" xfId="2837"/>
    <cellStyle name="Milliers 58" xfId="1532"/>
    <cellStyle name="Milliers 58 2" xfId="2207"/>
    <cellStyle name="Milliers 58 2 2" xfId="2838"/>
    <cellStyle name="Milliers 59" xfId="1533"/>
    <cellStyle name="Milliers 59 2" xfId="2208"/>
    <cellStyle name="Milliers 59 2 2" xfId="2839"/>
    <cellStyle name="Milliers 6" xfId="974"/>
    <cellStyle name="Milliers 60" xfId="1534"/>
    <cellStyle name="Milliers 60 2" xfId="2209"/>
    <cellStyle name="Milliers 60 2 2" xfId="2840"/>
    <cellStyle name="Milliers 61" xfId="1535"/>
    <cellStyle name="Milliers 61 2" xfId="2210"/>
    <cellStyle name="Milliers 61 2 2" xfId="2841"/>
    <cellStyle name="Milliers 62" xfId="1536"/>
    <cellStyle name="Milliers 62 2" xfId="2211"/>
    <cellStyle name="Milliers 62 2 2" xfId="2842"/>
    <cellStyle name="Milliers 63" xfId="1537"/>
    <cellStyle name="Milliers 63 2" xfId="2212"/>
    <cellStyle name="Milliers 63 2 2" xfId="2843"/>
    <cellStyle name="Milliers 64" xfId="1538"/>
    <cellStyle name="Milliers 64 2" xfId="2213"/>
    <cellStyle name="Milliers 64 2 2" xfId="2844"/>
    <cellStyle name="Milliers 65" xfId="1539"/>
    <cellStyle name="Milliers 65 2" xfId="2214"/>
    <cellStyle name="Milliers 65 2 2" xfId="2845"/>
    <cellStyle name="Milliers 66" xfId="1540"/>
    <cellStyle name="Milliers 66 2" xfId="2215"/>
    <cellStyle name="Milliers 66 2 2" xfId="2846"/>
    <cellStyle name="Milliers 67" xfId="1541"/>
    <cellStyle name="Milliers 67 2" xfId="2216"/>
    <cellStyle name="Milliers 67 2 2" xfId="2847"/>
    <cellStyle name="Milliers 68" xfId="1542"/>
    <cellStyle name="Milliers 68 2" xfId="2217"/>
    <cellStyle name="Milliers 68 2 2" xfId="2848"/>
    <cellStyle name="Milliers 69" xfId="1543"/>
    <cellStyle name="Milliers 69 2" xfId="2218"/>
    <cellStyle name="Milliers 69 2 2" xfId="2849"/>
    <cellStyle name="Milliers 7" xfId="975"/>
    <cellStyle name="Milliers 7 2" xfId="2219"/>
    <cellStyle name="Milliers 7 2 2" xfId="2850"/>
    <cellStyle name="Milliers 70" xfId="1544"/>
    <cellStyle name="Milliers 70 2" xfId="2220"/>
    <cellStyle name="Milliers 70 2 2" xfId="2851"/>
    <cellStyle name="Milliers 71" xfId="1545"/>
    <cellStyle name="Milliers 71 2" xfId="2221"/>
    <cellStyle name="Milliers 71 2 2" xfId="2852"/>
    <cellStyle name="Milliers 72" xfId="1546"/>
    <cellStyle name="Milliers 72 2" xfId="2222"/>
    <cellStyle name="Milliers 72 2 2" xfId="2853"/>
    <cellStyle name="Milliers 73" xfId="1547"/>
    <cellStyle name="Milliers 73 2" xfId="2223"/>
    <cellStyle name="Milliers 73 2 2" xfId="2854"/>
    <cellStyle name="Milliers 74" xfId="1548"/>
    <cellStyle name="Milliers 74 2" xfId="2224"/>
    <cellStyle name="Milliers 74 2 2" xfId="2855"/>
    <cellStyle name="Milliers 75" xfId="1549"/>
    <cellStyle name="Milliers 75 2" xfId="2225"/>
    <cellStyle name="Milliers 75 2 2" xfId="2856"/>
    <cellStyle name="Milliers 76" xfId="1550"/>
    <cellStyle name="Milliers 76 2" xfId="2226"/>
    <cellStyle name="Milliers 76 2 2" xfId="2857"/>
    <cellStyle name="Milliers 77" xfId="1551"/>
    <cellStyle name="Milliers 77 2" xfId="2227"/>
    <cellStyle name="Milliers 77 2 2" xfId="2858"/>
    <cellStyle name="Milliers 78" xfId="1552"/>
    <cellStyle name="Milliers 78 2" xfId="2228"/>
    <cellStyle name="Milliers 78 2 2" xfId="2859"/>
    <cellStyle name="Milliers 79" xfId="1553"/>
    <cellStyle name="Milliers 79 2" xfId="2229"/>
    <cellStyle name="Milliers 79 2 2" xfId="2860"/>
    <cellStyle name="Milliers 8" xfId="1353"/>
    <cellStyle name="Milliers 8 2" xfId="1414"/>
    <cellStyle name="Milliers 8 2 2" xfId="2231"/>
    <cellStyle name="Milliers 8 2 2 2" xfId="2862"/>
    <cellStyle name="Milliers 8 2 3" xfId="2426"/>
    <cellStyle name="Milliers 8 3" xfId="2230"/>
    <cellStyle name="Milliers 8 3 2" xfId="2861"/>
    <cellStyle name="Milliers 8 4" xfId="2420"/>
    <cellStyle name="Milliers 80" xfId="1554"/>
    <cellStyle name="Milliers 80 2" xfId="2232"/>
    <cellStyle name="Milliers 80 2 2" xfId="2863"/>
    <cellStyle name="Milliers 81" xfId="1555"/>
    <cellStyle name="Milliers 81 2" xfId="2233"/>
    <cellStyle name="Milliers 81 2 2" xfId="2864"/>
    <cellStyle name="Milliers 82" xfId="1556"/>
    <cellStyle name="Milliers 82 2" xfId="2234"/>
    <cellStyle name="Milliers 82 2 2" xfId="2865"/>
    <cellStyle name="Milliers 83" xfId="1557"/>
    <cellStyle name="Milliers 83 2" xfId="2235"/>
    <cellStyle name="Milliers 83 2 2" xfId="2866"/>
    <cellStyle name="Milliers 84" xfId="1558"/>
    <cellStyle name="Milliers 84 2" xfId="2236"/>
    <cellStyle name="Milliers 84 2 2" xfId="2867"/>
    <cellStyle name="Milliers 85" xfId="1559"/>
    <cellStyle name="Milliers 85 2" xfId="2237"/>
    <cellStyle name="Milliers 85 2 2" xfId="2868"/>
    <cellStyle name="Milliers 86" xfId="1560"/>
    <cellStyle name="Milliers 86 2" xfId="2238"/>
    <cellStyle name="Milliers 86 2 2" xfId="2869"/>
    <cellStyle name="Milliers 87" xfId="1561"/>
    <cellStyle name="Milliers 87 2" xfId="2239"/>
    <cellStyle name="Milliers 87 2 2" xfId="2870"/>
    <cellStyle name="Milliers 88" xfId="1562"/>
    <cellStyle name="Milliers 88 2" xfId="2240"/>
    <cellStyle name="Milliers 88 2 2" xfId="2871"/>
    <cellStyle name="Milliers 89" xfId="1563"/>
    <cellStyle name="Milliers 89 2" xfId="2241"/>
    <cellStyle name="Milliers 89 2 2" xfId="2872"/>
    <cellStyle name="Milliers 9" xfId="1412"/>
    <cellStyle name="Milliers 9 2" xfId="2242"/>
    <cellStyle name="Milliers 9 2 2" xfId="2873"/>
    <cellStyle name="Milliers 9 3" xfId="2424"/>
    <cellStyle name="Milliers 90" xfId="1564"/>
    <cellStyle name="Milliers 90 2" xfId="2243"/>
    <cellStyle name="Milliers 90 2 2" xfId="2874"/>
    <cellStyle name="Milliers 91" xfId="1565"/>
    <cellStyle name="Milliers 91 2" xfId="2244"/>
    <cellStyle name="Milliers 91 2 2" xfId="2875"/>
    <cellStyle name="Milliers 92" xfId="1566"/>
    <cellStyle name="Milliers 92 2" xfId="2245"/>
    <cellStyle name="Milliers 92 2 2" xfId="2876"/>
    <cellStyle name="Milliers 93" xfId="1567"/>
    <cellStyle name="Milliers 93 2" xfId="2246"/>
    <cellStyle name="Milliers 93 2 2" xfId="2877"/>
    <cellStyle name="Milliers 94" xfId="1568"/>
    <cellStyle name="Milliers 94 2" xfId="2247"/>
    <cellStyle name="Milliers 94 2 2" xfId="2878"/>
    <cellStyle name="Milliers 95" xfId="1569"/>
    <cellStyle name="Milliers 95 2" xfId="2248"/>
    <cellStyle name="Milliers 95 2 2" xfId="2879"/>
    <cellStyle name="Milliers 96" xfId="1570"/>
    <cellStyle name="Milliers 96 2" xfId="2249"/>
    <cellStyle name="Milliers 96 2 2" xfId="2880"/>
    <cellStyle name="Milliers 97" xfId="1571"/>
    <cellStyle name="Milliers 97 2" xfId="2250"/>
    <cellStyle name="Milliers 97 2 2" xfId="2881"/>
    <cellStyle name="Milliers 98" xfId="1572"/>
    <cellStyle name="Milliers 98 2" xfId="2251"/>
    <cellStyle name="Milliers 98 2 2" xfId="2882"/>
    <cellStyle name="Milliers 99" xfId="1573"/>
    <cellStyle name="Milliers 99 2" xfId="2252"/>
    <cellStyle name="Milliers 99 2 2" xfId="2883"/>
    <cellStyle name="Monétaire 2" xfId="976"/>
    <cellStyle name="Monétaire 2 2" xfId="2253"/>
    <cellStyle name="Monétaire 2 2 2" xfId="2884"/>
    <cellStyle name="Monétaire 2 3" xfId="2418"/>
    <cellStyle name="Monétaire 3" xfId="3970"/>
    <cellStyle name="Monétaire 4" xfId="3985"/>
    <cellStyle name="Monétaire 5" xfId="4000"/>
    <cellStyle name="Monétaire 6" xfId="4003"/>
    <cellStyle name="Monétaire 7" xfId="4032"/>
    <cellStyle name="Monétaire 8" xfId="4059"/>
    <cellStyle name="Neutre 10 2" xfId="977"/>
    <cellStyle name="Neutre 10 3" xfId="978"/>
    <cellStyle name="Neutre 11 2" xfId="979"/>
    <cellStyle name="Neutre 11 3" xfId="980"/>
    <cellStyle name="Neutre 12 2" xfId="981"/>
    <cellStyle name="Neutre 12 3" xfId="982"/>
    <cellStyle name="Neutre 13 2" xfId="983"/>
    <cellStyle name="Neutre 13 3" xfId="984"/>
    <cellStyle name="Neutre 14 2" xfId="985"/>
    <cellStyle name="Neutre 14 3" xfId="986"/>
    <cellStyle name="Neutre 15 2" xfId="987"/>
    <cellStyle name="Neutre 15 3" xfId="988"/>
    <cellStyle name="Neutre 16 2" xfId="989"/>
    <cellStyle name="Neutre 16 3" xfId="990"/>
    <cellStyle name="Neutre 17 2" xfId="991"/>
    <cellStyle name="Neutre 17 3" xfId="992"/>
    <cellStyle name="Neutre 2 2" xfId="993"/>
    <cellStyle name="Neutre 2 3" xfId="994"/>
    <cellStyle name="Neutre 3 2" xfId="995"/>
    <cellStyle name="Neutre 3 3" xfId="996"/>
    <cellStyle name="Neutre 4 2" xfId="997"/>
    <cellStyle name="Neutre 4 3" xfId="998"/>
    <cellStyle name="Neutre 5 2" xfId="999"/>
    <cellStyle name="Neutre 5 3" xfId="1000"/>
    <cellStyle name="Neutre 6 2" xfId="1001"/>
    <cellStyle name="Neutre 6 3" xfId="1002"/>
    <cellStyle name="Neutre 7 2" xfId="1003"/>
    <cellStyle name="Neutre 7 3" xfId="1004"/>
    <cellStyle name="Neutre 8 2" xfId="1005"/>
    <cellStyle name="Neutre 8 3" xfId="1006"/>
    <cellStyle name="Neutre 9 2" xfId="1007"/>
    <cellStyle name="Neutre 9 3" xfId="1008"/>
    <cellStyle name="Normal" xfId="0" builtinId="0"/>
    <cellStyle name="Normal 10" xfId="1009"/>
    <cellStyle name="Normal 10 2" xfId="1855"/>
    <cellStyle name="Normal 10 2 2" xfId="2254"/>
    <cellStyle name="Normal 10 2 2 2" xfId="3124"/>
    <cellStyle name="Normal 10 2 2 2 2" xfId="3823"/>
    <cellStyle name="Normal 10 2 2 3" xfId="2885"/>
    <cellStyle name="Normal 10 2 2 3 2" xfId="3597"/>
    <cellStyle name="Normal 10 2 2 4" xfId="3382"/>
    <cellStyle name="Normal 10 2 3" xfId="3113"/>
    <cellStyle name="Normal 10 2 3 2" xfId="3812"/>
    <cellStyle name="Normal 10 2 4" xfId="2501"/>
    <cellStyle name="Normal 10 2 4 2" xfId="3586"/>
    <cellStyle name="Normal 10 2 5" xfId="3371"/>
    <cellStyle name="Normal 10 3" xfId="3986"/>
    <cellStyle name="Normal 10_C (1)" xfId="4013"/>
    <cellStyle name="Normal 11" xfId="1010"/>
    <cellStyle name="Normal 12" xfId="1011"/>
    <cellStyle name="Normal 12 3" xfId="1"/>
    <cellStyle name="Normal 13" xfId="1012"/>
    <cellStyle name="Normal 14" xfId="1013"/>
    <cellStyle name="Normal 15" xfId="1357"/>
    <cellStyle name="Normal 15 2" xfId="1417"/>
    <cellStyle name="Normal 16" xfId="1014"/>
    <cellStyle name="Normal 17" xfId="1015"/>
    <cellStyle name="Normal 18" xfId="1358"/>
    <cellStyle name="Normal 18 2" xfId="1427"/>
    <cellStyle name="Normal 18 2 2" xfId="1446"/>
    <cellStyle name="Normal 18 2 2 2" xfId="2257"/>
    <cellStyle name="Normal 18 2 2 2 2" xfId="3127"/>
    <cellStyle name="Normal 18 2 2 2 2 2" xfId="3826"/>
    <cellStyle name="Normal 18 2 2 2 3" xfId="2888"/>
    <cellStyle name="Normal 18 2 2 2 3 2" xfId="3600"/>
    <cellStyle name="Normal 18 2 2 2 4" xfId="3385"/>
    <cellStyle name="Normal 18 2 2 3" xfId="3062"/>
    <cellStyle name="Normal 18 2 2 3 2" xfId="3761"/>
    <cellStyle name="Normal 18 2 2 4" xfId="2449"/>
    <cellStyle name="Normal 18 2 2 4 2" xfId="3535"/>
    <cellStyle name="Normal 18 2 2 5" xfId="3320"/>
    <cellStyle name="Normal 18 2 3" xfId="1499"/>
    <cellStyle name="Normal 18 2 3 2" xfId="2258"/>
    <cellStyle name="Normal 18 2 3 2 2" xfId="3128"/>
    <cellStyle name="Normal 18 2 3 2 2 2" xfId="3827"/>
    <cellStyle name="Normal 18 2 3 2 3" xfId="2889"/>
    <cellStyle name="Normal 18 2 3 2 3 2" xfId="3601"/>
    <cellStyle name="Normal 18 2 3 2 4" xfId="3386"/>
    <cellStyle name="Normal 18 2 3 3" xfId="3084"/>
    <cellStyle name="Normal 18 2 3 3 2" xfId="3783"/>
    <cellStyle name="Normal 18 2 3 4" xfId="2471"/>
    <cellStyle name="Normal 18 2 3 4 2" xfId="3557"/>
    <cellStyle name="Normal 18 2 3 5" xfId="3342"/>
    <cellStyle name="Normal 18 2 4" xfId="2256"/>
    <cellStyle name="Normal 18 2 4 2" xfId="3126"/>
    <cellStyle name="Normal 18 2 4 2 2" xfId="3825"/>
    <cellStyle name="Normal 18 2 4 3" xfId="2887"/>
    <cellStyle name="Normal 18 2 4 3 2" xfId="3599"/>
    <cellStyle name="Normal 18 2 4 4" xfId="3384"/>
    <cellStyle name="Normal 18 2 5" xfId="3048"/>
    <cellStyle name="Normal 18 2 5 2" xfId="3747"/>
    <cellStyle name="Normal 18 2 6" xfId="2435"/>
    <cellStyle name="Normal 18 2 6 2" xfId="3521"/>
    <cellStyle name="Normal 18 2 7" xfId="3306"/>
    <cellStyle name="Normal 18 3" xfId="1445"/>
    <cellStyle name="Normal 18 3 2" xfId="2259"/>
    <cellStyle name="Normal 18 3 2 2" xfId="3129"/>
    <cellStyle name="Normal 18 3 2 2 2" xfId="3828"/>
    <cellStyle name="Normal 18 3 2 3" xfId="2890"/>
    <cellStyle name="Normal 18 3 2 3 2" xfId="3602"/>
    <cellStyle name="Normal 18 3 2 4" xfId="3387"/>
    <cellStyle name="Normal 18 3 3" xfId="3061"/>
    <cellStyle name="Normal 18 3 3 2" xfId="3760"/>
    <cellStyle name="Normal 18 3 4" xfId="2448"/>
    <cellStyle name="Normal 18 3 4 2" xfId="3534"/>
    <cellStyle name="Normal 18 3 5" xfId="3319"/>
    <cellStyle name="Normal 18 4" xfId="1498"/>
    <cellStyle name="Normal 18 4 2" xfId="2260"/>
    <cellStyle name="Normal 18 4 2 2" xfId="3130"/>
    <cellStyle name="Normal 18 4 2 2 2" xfId="3829"/>
    <cellStyle name="Normal 18 4 2 3" xfId="2891"/>
    <cellStyle name="Normal 18 4 2 3 2" xfId="3603"/>
    <cellStyle name="Normal 18 4 2 4" xfId="3388"/>
    <cellStyle name="Normal 18 4 3" xfId="3083"/>
    <cellStyle name="Normal 18 4 3 2" xfId="3782"/>
    <cellStyle name="Normal 18 4 4" xfId="2470"/>
    <cellStyle name="Normal 18 4 4 2" xfId="3556"/>
    <cellStyle name="Normal 18 4 5" xfId="3341"/>
    <cellStyle name="Normal 18 5" xfId="2255"/>
    <cellStyle name="Normal 18 5 2" xfId="3125"/>
    <cellStyle name="Normal 18 5 2 2" xfId="3824"/>
    <cellStyle name="Normal 18 5 3" xfId="2886"/>
    <cellStyle name="Normal 18 5 3 2" xfId="3598"/>
    <cellStyle name="Normal 18 5 4" xfId="3383"/>
    <cellStyle name="Normal 18 6" xfId="3040"/>
    <cellStyle name="Normal 18 6 2" xfId="3739"/>
    <cellStyle name="Normal 18 7" xfId="2422"/>
    <cellStyle name="Normal 18 7 2" xfId="3513"/>
    <cellStyle name="Normal 18 8" xfId="3298"/>
    <cellStyle name="Normal 19" xfId="2"/>
    <cellStyle name="Normal 2" xfId="3"/>
    <cellStyle name="Normal 2 10" xfId="1447"/>
    <cellStyle name="Normal 2 10 2" xfId="2261"/>
    <cellStyle name="Normal 2 10 2 2" xfId="3131"/>
    <cellStyle name="Normal 2 10 2 2 2" xfId="3830"/>
    <cellStyle name="Normal 2 10 2 3" xfId="2892"/>
    <cellStyle name="Normal 2 10 2 3 2" xfId="3604"/>
    <cellStyle name="Normal 2 10 2 4" xfId="3389"/>
    <cellStyle name="Normal 2 10 3" xfId="3063"/>
    <cellStyle name="Normal 2 10 3 2" xfId="3762"/>
    <cellStyle name="Normal 2 10 4" xfId="2450"/>
    <cellStyle name="Normal 2 10 4 2" xfId="3536"/>
    <cellStyle name="Normal 2 10 5" xfId="3321"/>
    <cellStyle name="Normal 2 11" xfId="1500"/>
    <cellStyle name="Normal 2 11 2" xfId="2262"/>
    <cellStyle name="Normal 2 11 2 2" xfId="3132"/>
    <cellStyle name="Normal 2 11 2 2 2" xfId="3831"/>
    <cellStyle name="Normal 2 11 2 3" xfId="2893"/>
    <cellStyle name="Normal 2 11 2 3 2" xfId="3605"/>
    <cellStyle name="Normal 2 11 2 4" xfId="3390"/>
    <cellStyle name="Normal 2 11 3" xfId="3085"/>
    <cellStyle name="Normal 2 11 3 2" xfId="3784"/>
    <cellStyle name="Normal 2 11 4" xfId="2472"/>
    <cellStyle name="Normal 2 11 4 2" xfId="3558"/>
    <cellStyle name="Normal 2 11 5" xfId="3343"/>
    <cellStyle name="Normal 2 12" xfId="1846"/>
    <cellStyle name="Normal 2 13" xfId="1862"/>
    <cellStyle name="Normal 2 13 2" xfId="3118"/>
    <cellStyle name="Normal 2 13 2 2" xfId="3817"/>
    <cellStyle name="Normal 2 13 3" xfId="2506"/>
    <cellStyle name="Normal 2 13 3 2" xfId="3591"/>
    <cellStyle name="Normal 2 13 4" xfId="3376"/>
    <cellStyle name="Normal 2 14" xfId="1871"/>
    <cellStyle name="Normal 2 14 2" xfId="3119"/>
    <cellStyle name="Normal 2 14 2 2" xfId="3818"/>
    <cellStyle name="Normal 2 14 3" xfId="2507"/>
    <cellStyle name="Normal 2 14 3 2" xfId="3592"/>
    <cellStyle name="Normal 2 14 4" xfId="3377"/>
    <cellStyle name="Normal 2 15" xfId="1881"/>
    <cellStyle name="Normal 2 15 2" xfId="3120"/>
    <cellStyle name="Normal 2 15 2 2" xfId="3819"/>
    <cellStyle name="Normal 2 15 3" xfId="2513"/>
    <cellStyle name="Normal 2 15 3 2" xfId="3593"/>
    <cellStyle name="Normal 2 15 4" xfId="3378"/>
    <cellStyle name="Normal 2 16" xfId="2334"/>
    <cellStyle name="Normal 2 16 2" xfId="3203"/>
    <cellStyle name="Normal 2 16 2 2" xfId="3902"/>
    <cellStyle name="Normal 2 16 3" xfId="2965"/>
    <cellStyle name="Normal 2 16 3 2" xfId="3676"/>
    <cellStyle name="Normal 2 16 4" xfId="3461"/>
    <cellStyle name="Normal 2 17" xfId="2337"/>
    <cellStyle name="Normal 2 17 2" xfId="3204"/>
    <cellStyle name="Normal 2 17 2 2" xfId="3903"/>
    <cellStyle name="Normal 2 17 3" xfId="2966"/>
    <cellStyle name="Normal 2 17 3 2" xfId="3677"/>
    <cellStyle name="Normal 2 17 4" xfId="3462"/>
    <cellStyle name="Normal 2 18" xfId="2351"/>
    <cellStyle name="Normal 2 18 2" xfId="3208"/>
    <cellStyle name="Normal 2 18 2 2" xfId="3907"/>
    <cellStyle name="Normal 2 18 3" xfId="2974"/>
    <cellStyle name="Normal 2 18 3 2" xfId="3681"/>
    <cellStyle name="Normal 2 18 4" xfId="3466"/>
    <cellStyle name="Normal 2 19" xfId="2368"/>
    <cellStyle name="Normal 2 2" xfId="1016"/>
    <cellStyle name="Normal 2 2 10" xfId="3024"/>
    <cellStyle name="Normal 2 2 10 2" xfId="3726"/>
    <cellStyle name="Normal 2 2 11" xfId="3253"/>
    <cellStyle name="Normal 2 2 11 2" xfId="3950"/>
    <cellStyle name="Normal 2 2 12" xfId="3259"/>
    <cellStyle name="Normal 2 2 12 2" xfId="3954"/>
    <cellStyle name="Normal 2 2 13" xfId="3264"/>
    <cellStyle name="Normal 2 2 13 2" xfId="3958"/>
    <cellStyle name="Normal 2 2 14" xfId="3273"/>
    <cellStyle name="Normal 2 2 15" xfId="3282"/>
    <cellStyle name="Normal 2 2 16" xfId="3964"/>
    <cellStyle name="Normal 2 2 17" xfId="3988"/>
    <cellStyle name="Normal 2 2 18" xfId="4006"/>
    <cellStyle name="Normal 2 2 19" xfId="4023"/>
    <cellStyle name="Normal 2 2 2" xfId="1854"/>
    <cellStyle name="Normal 2 2 2 10" xfId="3283"/>
    <cellStyle name="Normal 2 2 2 11" xfId="3370"/>
    <cellStyle name="Normal 2 2 2 12" xfId="3969"/>
    <cellStyle name="Normal 2 2 2 13" xfId="3989"/>
    <cellStyle name="Normal 2 2 2 14" xfId="4009"/>
    <cellStyle name="Normal 2 2 2 15" xfId="4026"/>
    <cellStyle name="Normal 2 2 2 16" xfId="4035"/>
    <cellStyle name="Normal 2 2 2 17" xfId="4055"/>
    <cellStyle name="Normal 2 2 2 2" xfId="2263"/>
    <cellStyle name="Normal 2 2 2 2 2" xfId="3133"/>
    <cellStyle name="Normal 2 2 2 2 2 2" xfId="3832"/>
    <cellStyle name="Normal 2 2 2 2 3" xfId="2894"/>
    <cellStyle name="Normal 2 2 2 2 3 2" xfId="3606"/>
    <cellStyle name="Normal 2 2 2 2 4" xfId="3291"/>
    <cellStyle name="Normal 2 2 2 2 5" xfId="3391"/>
    <cellStyle name="Normal 2 2 2 2 6" xfId="3980"/>
    <cellStyle name="Normal 2 2 2 3" xfId="2379"/>
    <cellStyle name="Normal 2 2 2 3 2" xfId="3221"/>
    <cellStyle name="Normal 2 2 2 3 2 2" xfId="3920"/>
    <cellStyle name="Normal 2 2 2 3 3" xfId="2990"/>
    <cellStyle name="Normal 2 2 2 3 3 2" xfId="3694"/>
    <cellStyle name="Normal 2 2 2 3 4" xfId="3479"/>
    <cellStyle name="Normal 2 2 2 4" xfId="2404"/>
    <cellStyle name="Normal 2 2 2 4 2" xfId="3244"/>
    <cellStyle name="Normal 2 2 2 4 2 2" xfId="3943"/>
    <cellStyle name="Normal 2 2 2 4 3" xfId="3015"/>
    <cellStyle name="Normal 2 2 2 4 3 2" xfId="3717"/>
    <cellStyle name="Normal 2 2 2 4 4" xfId="3502"/>
    <cellStyle name="Normal 2 2 2 5" xfId="3031"/>
    <cellStyle name="Normal 2 2 2 5 2" xfId="3731"/>
    <cellStyle name="Normal 2 2 2 6" xfId="3112"/>
    <cellStyle name="Normal 2 2 2 6 2" xfId="3811"/>
    <cellStyle name="Normal 2 2 2 7" xfId="2500"/>
    <cellStyle name="Normal 2 2 2 7 2" xfId="3585"/>
    <cellStyle name="Normal 2 2 2 8" xfId="3265"/>
    <cellStyle name="Normal 2 2 2 8 2" xfId="3959"/>
    <cellStyle name="Normal 2 2 2 9" xfId="3278"/>
    <cellStyle name="Normal 2 2 2_C (1)" xfId="4016"/>
    <cellStyle name="Normal 2 2 20" xfId="4034"/>
    <cellStyle name="Normal 2 2 21" xfId="4053"/>
    <cellStyle name="Normal 2 2 3" xfId="2339"/>
    <cellStyle name="Normal 2 2 3 10" xfId="4029"/>
    <cellStyle name="Normal 2 2 3 11" xfId="4036"/>
    <cellStyle name="Normal 2 2 3 12" xfId="4058"/>
    <cellStyle name="Normal 2 2 3 2" xfId="1857"/>
    <cellStyle name="Normal 2 2 3 2 2" xfId="2264"/>
    <cellStyle name="Normal 2 2 3 2 2 2" xfId="3134"/>
    <cellStyle name="Normal 2 2 3 2 2 2 2" xfId="3833"/>
    <cellStyle name="Normal 2 2 3 2 2 3" xfId="2895"/>
    <cellStyle name="Normal 2 2 3 2 2 3 2" xfId="3607"/>
    <cellStyle name="Normal 2 2 3 2 2 4" xfId="3392"/>
    <cellStyle name="Normal 2 2 3 2 3" xfId="3114"/>
    <cellStyle name="Normal 2 2 3 2 3 2" xfId="3813"/>
    <cellStyle name="Normal 2 2 3 2 4" xfId="2502"/>
    <cellStyle name="Normal 2 2 3 2 4 2" xfId="3587"/>
    <cellStyle name="Normal 2 2 3 2 5" xfId="3372"/>
    <cellStyle name="Normal 2 2 3 2 6" xfId="3982"/>
    <cellStyle name="Normal 2 2 3 3" xfId="3205"/>
    <cellStyle name="Normal 2 2 3 3 2" xfId="3904"/>
    <cellStyle name="Normal 2 2 3 4" xfId="2967"/>
    <cellStyle name="Normal 2 2 3 4 2" xfId="3678"/>
    <cellStyle name="Normal 2 2 3 5" xfId="3290"/>
    <cellStyle name="Normal 2 2 3 6" xfId="3463"/>
    <cellStyle name="Normal 2 2 3 7" xfId="3972"/>
    <cellStyle name="Normal 2 2 3 8" xfId="3990"/>
    <cellStyle name="Normal 2 2 3 9" xfId="4012"/>
    <cellStyle name="Normal 2 2 3_C (1)" xfId="4017"/>
    <cellStyle name="Normal 2 2 4" xfId="2352"/>
    <cellStyle name="Normal 2 2 4 2" xfId="3209"/>
    <cellStyle name="Normal 2 2 4 2 2" xfId="3908"/>
    <cellStyle name="Normal 2 2 4 3" xfId="2975"/>
    <cellStyle name="Normal 2 2 4 3 2" xfId="3682"/>
    <cellStyle name="Normal 2 2 4 4" xfId="3467"/>
    <cellStyle name="Normal 2 2 4 5" xfId="3976"/>
    <cellStyle name="Normal 2 2 5" xfId="2369"/>
    <cellStyle name="Normal 2 2 5 2" xfId="3214"/>
    <cellStyle name="Normal 2 2 5 2 2" xfId="3913"/>
    <cellStyle name="Normal 2 2 5 3" xfId="2982"/>
    <cellStyle name="Normal 2 2 5 3 2" xfId="3687"/>
    <cellStyle name="Normal 2 2 5 4" xfId="3472"/>
    <cellStyle name="Normal 2 2 6" xfId="2386"/>
    <cellStyle name="Normal 2 2 6 2" xfId="3228"/>
    <cellStyle name="Normal 2 2 6 2 2" xfId="3927"/>
    <cellStyle name="Normal 2 2 6 3" xfId="2997"/>
    <cellStyle name="Normal 2 2 6 3 2" xfId="3701"/>
    <cellStyle name="Normal 2 2 6 4" xfId="3486"/>
    <cellStyle name="Normal 2 2 7" xfId="2393"/>
    <cellStyle name="Normal 2 2 7 2" xfId="3235"/>
    <cellStyle name="Normal 2 2 7 2 2" xfId="3934"/>
    <cellStyle name="Normal 2 2 7 3" xfId="3004"/>
    <cellStyle name="Normal 2 2 7 3 2" xfId="3708"/>
    <cellStyle name="Normal 2 2 7 4" xfId="3493"/>
    <cellStyle name="Normal 2 2 8" xfId="2398"/>
    <cellStyle name="Normal 2 2 8 2" xfId="3239"/>
    <cellStyle name="Normal 2 2 8 2 2" xfId="3938"/>
    <cellStyle name="Normal 2 2 8 3" xfId="3009"/>
    <cellStyle name="Normal 2 2 8 3 2" xfId="3712"/>
    <cellStyle name="Normal 2 2 8 4" xfId="3497"/>
    <cellStyle name="Normal 2 2 9" xfId="2411"/>
    <cellStyle name="Normal 2 2 9 2" xfId="3021"/>
    <cellStyle name="Normal 2 2 9 2 2" xfId="3723"/>
    <cellStyle name="Normal 2 2 9 3" xfId="3508"/>
    <cellStyle name="Normal 2 2_C (1)" xfId="4015"/>
    <cellStyle name="Normal 2 20" xfId="2385"/>
    <cellStyle name="Normal 2 20 2" xfId="3227"/>
    <cellStyle name="Normal 2 20 2 2" xfId="3926"/>
    <cellStyle name="Normal 2 20 3" xfId="2996"/>
    <cellStyle name="Normal 2 20 3 2" xfId="3700"/>
    <cellStyle name="Normal 2 20 4" xfId="3485"/>
    <cellStyle name="Normal 2 21" xfId="2390"/>
    <cellStyle name="Normal 2 21 2" xfId="3232"/>
    <cellStyle name="Normal 2 21 2 2" xfId="3931"/>
    <cellStyle name="Normal 2 21 3" xfId="3001"/>
    <cellStyle name="Normal 2 21 3 2" xfId="3705"/>
    <cellStyle name="Normal 2 21 4" xfId="3490"/>
    <cellStyle name="Normal 2 22" xfId="2391"/>
    <cellStyle name="Normal 2 22 2" xfId="3233"/>
    <cellStyle name="Normal 2 22 2 2" xfId="3932"/>
    <cellStyle name="Normal 2 22 3" xfId="3002"/>
    <cellStyle name="Normal 2 22 3 2" xfId="3706"/>
    <cellStyle name="Normal 2 22 4" xfId="3491"/>
    <cellStyle name="Normal 2 23" xfId="2397"/>
    <cellStyle name="Normal 2 23 2" xfId="3238"/>
    <cellStyle name="Normal 2 23 2 2" xfId="3937"/>
    <cellStyle name="Normal 2 23 3" xfId="3008"/>
    <cellStyle name="Normal 2 23 3 2" xfId="3711"/>
    <cellStyle name="Normal 2 23 4" xfId="3496"/>
    <cellStyle name="Normal 2 24" xfId="3023"/>
    <cellStyle name="Normal 2 24 2" xfId="3725"/>
    <cellStyle name="Normal 2 25" xfId="3037"/>
    <cellStyle name="Normal 2 25 2" xfId="3736"/>
    <cellStyle name="Normal 2 26" xfId="3250"/>
    <cellStyle name="Normal 2 26 2" xfId="3949"/>
    <cellStyle name="Normal 2 27" xfId="2413"/>
    <cellStyle name="Normal 2 27 2" xfId="3510"/>
    <cellStyle name="Normal 2 28" xfId="3258"/>
    <cellStyle name="Normal 2 28 2" xfId="3953"/>
    <cellStyle name="Normal 2 29" xfId="3263"/>
    <cellStyle name="Normal 2 29 2" xfId="3957"/>
    <cellStyle name="Normal 2 3" xfId="1017"/>
    <cellStyle name="Normal 2 3 10" xfId="4024"/>
    <cellStyle name="Normal 2 3 11" xfId="4037"/>
    <cellStyle name="Normal 2 3 12" xfId="4054"/>
    <cellStyle name="Normal 2 3 2" xfId="1883"/>
    <cellStyle name="Normal 2 3 2 2" xfId="3121"/>
    <cellStyle name="Normal 2 3 2 2 2" xfId="3820"/>
    <cellStyle name="Normal 2 3 2 3" xfId="2514"/>
    <cellStyle name="Normal 2 3 2 3 2" xfId="3594"/>
    <cellStyle name="Normal 2 3 2 4" xfId="3292"/>
    <cellStyle name="Normal 2 3 2 5" xfId="3379"/>
    <cellStyle name="Normal 2 3 2 6" xfId="3979"/>
    <cellStyle name="Normal 2 3 3" xfId="3026"/>
    <cellStyle name="Normal 2 3 3 2" xfId="3728"/>
    <cellStyle name="Normal 2 3 4" xfId="3266"/>
    <cellStyle name="Normal 2 3 4 2" xfId="3960"/>
    <cellStyle name="Normal 2 3 5" xfId="3277"/>
    <cellStyle name="Normal 2 3 6" xfId="3284"/>
    <cellStyle name="Normal 2 3 7" xfId="3968"/>
    <cellStyle name="Normal 2 3 8" xfId="3991"/>
    <cellStyle name="Normal 2 3 9" xfId="4007"/>
    <cellStyle name="Normal 2 3_C (1)" xfId="4018"/>
    <cellStyle name="Normal 2 30" xfId="3272"/>
    <cellStyle name="Normal 2 31" xfId="3281"/>
    <cellStyle name="Normal 2 32" xfId="3295"/>
    <cellStyle name="Normal 2 33" xfId="3963"/>
    <cellStyle name="Normal 2 34" xfId="3987"/>
    <cellStyle name="Normal 2 35" xfId="4005"/>
    <cellStyle name="Normal 2 36" xfId="4022"/>
    <cellStyle name="Normal 2 37" xfId="4033"/>
    <cellStyle name="Normal 2 38" xfId="4052"/>
    <cellStyle name="Normal 2 4" xfId="1018"/>
    <cellStyle name="Normal 2 4 10" xfId="4057"/>
    <cellStyle name="Normal 2 4 2" xfId="1019"/>
    <cellStyle name="Normal 2 4 2 2" xfId="3981"/>
    <cellStyle name="Normal 2 4 3" xfId="3030"/>
    <cellStyle name="Normal 2 4 4" xfId="3288"/>
    <cellStyle name="Normal 2 4 5" xfId="3971"/>
    <cellStyle name="Normal 2 4 6" xfId="3992"/>
    <cellStyle name="Normal 2 4 7" xfId="4011"/>
    <cellStyle name="Normal 2 4 8" xfId="4028"/>
    <cellStyle name="Normal 2 4 9" xfId="4038"/>
    <cellStyle name="Normal 2 4_C (1)" xfId="4019"/>
    <cellStyle name="Normal 2 5" xfId="4"/>
    <cellStyle name="Normal 2 6" xfId="1359"/>
    <cellStyle name="Normal 2 6 10" xfId="3299"/>
    <cellStyle name="Normal 2 6 11" xfId="3973"/>
    <cellStyle name="Normal 2 6 12" xfId="4063"/>
    <cellStyle name="Normal 2 6 2" xfId="1428"/>
    <cellStyle name="Normal 2 6 2 2" xfId="1449"/>
    <cellStyle name="Normal 2 6 2 2 2" xfId="2267"/>
    <cellStyle name="Normal 2 6 2 2 2 2" xfId="3137"/>
    <cellStyle name="Normal 2 6 2 2 2 2 2" xfId="3836"/>
    <cellStyle name="Normal 2 6 2 2 2 3" xfId="2898"/>
    <cellStyle name="Normal 2 6 2 2 2 3 2" xfId="3610"/>
    <cellStyle name="Normal 2 6 2 2 2 4" xfId="3395"/>
    <cellStyle name="Normal 2 6 2 2 3" xfId="3065"/>
    <cellStyle name="Normal 2 6 2 2 3 2" xfId="3764"/>
    <cellStyle name="Normal 2 6 2 2 4" xfId="2452"/>
    <cellStyle name="Normal 2 6 2 2 4 2" xfId="3538"/>
    <cellStyle name="Normal 2 6 2 2 5" xfId="3323"/>
    <cellStyle name="Normal 2 6 2 3" xfId="1502"/>
    <cellStyle name="Normal 2 6 2 3 2" xfId="2268"/>
    <cellStyle name="Normal 2 6 2 3 2 2" xfId="3138"/>
    <cellStyle name="Normal 2 6 2 3 2 2 2" xfId="3837"/>
    <cellStyle name="Normal 2 6 2 3 2 3" xfId="2899"/>
    <cellStyle name="Normal 2 6 2 3 2 3 2" xfId="3611"/>
    <cellStyle name="Normal 2 6 2 3 2 4" xfId="3396"/>
    <cellStyle name="Normal 2 6 2 3 3" xfId="3087"/>
    <cellStyle name="Normal 2 6 2 3 3 2" xfId="3786"/>
    <cellStyle name="Normal 2 6 2 3 4" xfId="2474"/>
    <cellStyle name="Normal 2 6 2 3 4 2" xfId="3560"/>
    <cellStyle name="Normal 2 6 2 3 5" xfId="3345"/>
    <cellStyle name="Normal 2 6 2 4" xfId="2266"/>
    <cellStyle name="Normal 2 6 2 4 2" xfId="3136"/>
    <cellStyle name="Normal 2 6 2 4 2 2" xfId="3835"/>
    <cellStyle name="Normal 2 6 2 4 3" xfId="2897"/>
    <cellStyle name="Normal 2 6 2 4 3 2" xfId="3609"/>
    <cellStyle name="Normal 2 6 2 4 4" xfId="3394"/>
    <cellStyle name="Normal 2 6 2 5" xfId="3049"/>
    <cellStyle name="Normal 2 6 2 5 2" xfId="3748"/>
    <cellStyle name="Normal 2 6 2 6" xfId="2436"/>
    <cellStyle name="Normal 2 6 2 6 2" xfId="3522"/>
    <cellStyle name="Normal 2 6 2 7" xfId="3307"/>
    <cellStyle name="Normal 2 6 3" xfId="1448"/>
    <cellStyle name="Normal 2 6 3 2" xfId="2269"/>
    <cellStyle name="Normal 2 6 3 2 2" xfId="3139"/>
    <cellStyle name="Normal 2 6 3 2 2 2" xfId="3838"/>
    <cellStyle name="Normal 2 6 3 2 3" xfId="2900"/>
    <cellStyle name="Normal 2 6 3 2 3 2" xfId="3612"/>
    <cellStyle name="Normal 2 6 3 2 4" xfId="3397"/>
    <cellStyle name="Normal 2 6 3 3" xfId="3064"/>
    <cellStyle name="Normal 2 6 3 3 2" xfId="3763"/>
    <cellStyle name="Normal 2 6 3 4" xfId="2451"/>
    <cellStyle name="Normal 2 6 3 4 2" xfId="3537"/>
    <cellStyle name="Normal 2 6 3 5" xfId="3322"/>
    <cellStyle name="Normal 2 6 4" xfId="1501"/>
    <cellStyle name="Normal 2 6 4 2" xfId="2270"/>
    <cellStyle name="Normal 2 6 4 2 2" xfId="3140"/>
    <cellStyle name="Normal 2 6 4 2 2 2" xfId="3839"/>
    <cellStyle name="Normal 2 6 4 2 3" xfId="2901"/>
    <cellStyle name="Normal 2 6 4 2 3 2" xfId="3613"/>
    <cellStyle name="Normal 2 6 4 2 4" xfId="3398"/>
    <cellStyle name="Normal 2 6 4 3" xfId="3086"/>
    <cellStyle name="Normal 2 6 4 3 2" xfId="3785"/>
    <cellStyle name="Normal 2 6 4 4" xfId="2473"/>
    <cellStyle name="Normal 2 6 4 4 2" xfId="3559"/>
    <cellStyle name="Normal 2 6 4 5" xfId="3344"/>
    <cellStyle name="Normal 2 6 5" xfId="2265"/>
    <cellStyle name="Normal 2 6 5 2" xfId="3135"/>
    <cellStyle name="Normal 2 6 5 2 2" xfId="3834"/>
    <cellStyle name="Normal 2 6 5 3" xfId="2896"/>
    <cellStyle name="Normal 2 6 5 3 2" xfId="3608"/>
    <cellStyle name="Normal 2 6 5 4" xfId="3393"/>
    <cellStyle name="Normal 2 6 6" xfId="3036"/>
    <cellStyle name="Normal 2 6 6 2" xfId="3735"/>
    <cellStyle name="Normal 2 6 7" xfId="3041"/>
    <cellStyle name="Normal 2 6 7 2" xfId="3740"/>
    <cellStyle name="Normal 2 6 8" xfId="2423"/>
    <cellStyle name="Normal 2 6 8 2" xfId="3514"/>
    <cellStyle name="Normal 2 6 9" xfId="3289"/>
    <cellStyle name="Normal 2 7" xfId="1381"/>
    <cellStyle name="Normal 2 7 2" xfId="3975"/>
    <cellStyle name="Normal 2 8" xfId="1421"/>
    <cellStyle name="Normal 2 8 2" xfId="1450"/>
    <cellStyle name="Normal 2 8 2 2" xfId="2272"/>
    <cellStyle name="Normal 2 8 2 2 2" xfId="3142"/>
    <cellStyle name="Normal 2 8 2 2 2 2" xfId="3841"/>
    <cellStyle name="Normal 2 8 2 2 3" xfId="2903"/>
    <cellStyle name="Normal 2 8 2 2 3 2" xfId="3615"/>
    <cellStyle name="Normal 2 8 2 2 4" xfId="3400"/>
    <cellStyle name="Normal 2 8 2 3" xfId="3066"/>
    <cellStyle name="Normal 2 8 2 3 2" xfId="3765"/>
    <cellStyle name="Normal 2 8 2 4" xfId="2453"/>
    <cellStyle name="Normal 2 8 2 4 2" xfId="3539"/>
    <cellStyle name="Normal 2 8 2 5" xfId="3324"/>
    <cellStyle name="Normal 2 8 3" xfId="1503"/>
    <cellStyle name="Normal 2 8 3 2" xfId="2273"/>
    <cellStyle name="Normal 2 8 3 2 2" xfId="3143"/>
    <cellStyle name="Normal 2 8 3 2 2 2" xfId="3842"/>
    <cellStyle name="Normal 2 8 3 2 3" xfId="2904"/>
    <cellStyle name="Normal 2 8 3 2 3 2" xfId="3616"/>
    <cellStyle name="Normal 2 8 3 2 4" xfId="3401"/>
    <cellStyle name="Normal 2 8 3 3" xfId="3088"/>
    <cellStyle name="Normal 2 8 3 3 2" xfId="3787"/>
    <cellStyle name="Normal 2 8 3 4" xfId="2475"/>
    <cellStyle name="Normal 2 8 3 4 2" xfId="3561"/>
    <cellStyle name="Normal 2 8 3 5" xfId="3346"/>
    <cellStyle name="Normal 2 8 4" xfId="2271"/>
    <cellStyle name="Normal 2 8 4 2" xfId="3141"/>
    <cellStyle name="Normal 2 8 4 2 2" xfId="3840"/>
    <cellStyle name="Normal 2 8 4 3" xfId="2902"/>
    <cellStyle name="Normal 2 8 4 3 2" xfId="3614"/>
    <cellStyle name="Normal 2 8 4 4" xfId="3399"/>
    <cellStyle name="Normal 2 8 5" xfId="3045"/>
    <cellStyle name="Normal 2 8 5 2" xfId="3744"/>
    <cellStyle name="Normal 2 8 6" xfId="2430"/>
    <cellStyle name="Normal 2 8 6 2" xfId="3518"/>
    <cellStyle name="Normal 2 8 7" xfId="3303"/>
    <cellStyle name="Normal 2 9" xfId="1435"/>
    <cellStyle name="Normal 2 9 2" xfId="1451"/>
    <cellStyle name="Normal 2 9 2 2" xfId="2275"/>
    <cellStyle name="Normal 2 9 2 2 2" xfId="3145"/>
    <cellStyle name="Normal 2 9 2 2 2 2" xfId="3844"/>
    <cellStyle name="Normal 2 9 2 2 3" xfId="2906"/>
    <cellStyle name="Normal 2 9 2 2 3 2" xfId="3618"/>
    <cellStyle name="Normal 2 9 2 2 4" xfId="3403"/>
    <cellStyle name="Normal 2 9 2 3" xfId="3067"/>
    <cellStyle name="Normal 2 9 2 3 2" xfId="3766"/>
    <cellStyle name="Normal 2 9 2 4" xfId="2454"/>
    <cellStyle name="Normal 2 9 2 4 2" xfId="3540"/>
    <cellStyle name="Normal 2 9 2 5" xfId="3325"/>
    <cellStyle name="Normal 2 9 3" xfId="1504"/>
    <cellStyle name="Normal 2 9 3 2" xfId="2276"/>
    <cellStyle name="Normal 2 9 3 2 2" xfId="3146"/>
    <cellStyle name="Normal 2 9 3 2 2 2" xfId="3845"/>
    <cellStyle name="Normal 2 9 3 2 3" xfId="2907"/>
    <cellStyle name="Normal 2 9 3 2 3 2" xfId="3619"/>
    <cellStyle name="Normal 2 9 3 2 4" xfId="3404"/>
    <cellStyle name="Normal 2 9 3 3" xfId="3089"/>
    <cellStyle name="Normal 2 9 3 3 2" xfId="3788"/>
    <cellStyle name="Normal 2 9 3 4" xfId="2476"/>
    <cellStyle name="Normal 2 9 3 4 2" xfId="3562"/>
    <cellStyle name="Normal 2 9 3 5" xfId="3347"/>
    <cellStyle name="Normal 2 9 4" xfId="2274"/>
    <cellStyle name="Normal 2 9 4 2" xfId="3144"/>
    <cellStyle name="Normal 2 9 4 2 2" xfId="3843"/>
    <cellStyle name="Normal 2 9 4 3" xfId="2905"/>
    <cellStyle name="Normal 2 9 4 3 2" xfId="3617"/>
    <cellStyle name="Normal 2 9 4 4" xfId="3402"/>
    <cellStyle name="Normal 2 9 5" xfId="3053"/>
    <cellStyle name="Normal 2 9 5 2" xfId="3752"/>
    <cellStyle name="Normal 2 9 6" xfId="2440"/>
    <cellStyle name="Normal 2 9 6 2" xfId="3526"/>
    <cellStyle name="Normal 2 9 7" xfId="3311"/>
    <cellStyle name="Normal 2_C (1)" xfId="4014"/>
    <cellStyle name="Normal 20" xfId="1362"/>
    <cellStyle name="Normal 21" xfId="1382"/>
    <cellStyle name="Normal 22" xfId="1409"/>
    <cellStyle name="Normal 23" xfId="1407"/>
    <cellStyle name="Normal 24" xfId="1408"/>
    <cellStyle name="Normal 25" xfId="1411"/>
    <cellStyle name="Normal 26" xfId="1420"/>
    <cellStyle name="Normal 26 2" xfId="1452"/>
    <cellStyle name="Normal 26 2 2" xfId="2278"/>
    <cellStyle name="Normal 26 2 2 2" xfId="3148"/>
    <cellStyle name="Normal 26 2 2 2 2" xfId="3847"/>
    <cellStyle name="Normal 26 2 2 3" xfId="2909"/>
    <cellStyle name="Normal 26 2 2 3 2" xfId="3621"/>
    <cellStyle name="Normal 26 2 2 4" xfId="3406"/>
    <cellStyle name="Normal 26 2 3" xfId="3068"/>
    <cellStyle name="Normal 26 2 3 2" xfId="3767"/>
    <cellStyle name="Normal 26 2 4" xfId="2455"/>
    <cellStyle name="Normal 26 2 4 2" xfId="3541"/>
    <cellStyle name="Normal 26 2 5" xfId="3326"/>
    <cellStyle name="Normal 26 3" xfId="1505"/>
    <cellStyle name="Normal 26 3 2" xfId="2279"/>
    <cellStyle name="Normal 26 3 2 2" xfId="3149"/>
    <cellStyle name="Normal 26 3 2 2 2" xfId="3848"/>
    <cellStyle name="Normal 26 3 2 3" xfId="2910"/>
    <cellStyle name="Normal 26 3 2 3 2" xfId="3622"/>
    <cellStyle name="Normal 26 3 2 4" xfId="3407"/>
    <cellStyle name="Normal 26 3 3" xfId="3090"/>
    <cellStyle name="Normal 26 3 3 2" xfId="3789"/>
    <cellStyle name="Normal 26 3 4" xfId="2477"/>
    <cellStyle name="Normal 26 3 4 2" xfId="3563"/>
    <cellStyle name="Normal 26 3 5" xfId="3348"/>
    <cellStyle name="Normal 26 4" xfId="2277"/>
    <cellStyle name="Normal 26 4 2" xfId="3147"/>
    <cellStyle name="Normal 26 4 2 2" xfId="3846"/>
    <cellStyle name="Normal 26 4 3" xfId="2908"/>
    <cellStyle name="Normal 26 4 3 2" xfId="3620"/>
    <cellStyle name="Normal 26 4 4" xfId="3405"/>
    <cellStyle name="Normal 26 5" xfId="3044"/>
    <cellStyle name="Normal 26 5 2" xfId="3743"/>
    <cellStyle name="Normal 26 6" xfId="2429"/>
    <cellStyle name="Normal 26 6 2" xfId="3517"/>
    <cellStyle name="Normal 26 7" xfId="3302"/>
    <cellStyle name="Normal 27" xfId="1434"/>
    <cellStyle name="Normal 27 2" xfId="1453"/>
    <cellStyle name="Normal 27 2 2" xfId="2281"/>
    <cellStyle name="Normal 27 2 2 2" xfId="3151"/>
    <cellStyle name="Normal 27 2 2 2 2" xfId="3850"/>
    <cellStyle name="Normal 27 2 2 3" xfId="2912"/>
    <cellStyle name="Normal 27 2 2 3 2" xfId="3624"/>
    <cellStyle name="Normal 27 2 2 4" xfId="3409"/>
    <cellStyle name="Normal 27 2 3" xfId="3069"/>
    <cellStyle name="Normal 27 2 3 2" xfId="3768"/>
    <cellStyle name="Normal 27 2 4" xfId="2456"/>
    <cellStyle name="Normal 27 2 4 2" xfId="3542"/>
    <cellStyle name="Normal 27 2 5" xfId="3327"/>
    <cellStyle name="Normal 27 3" xfId="1506"/>
    <cellStyle name="Normal 27 3 2" xfId="2282"/>
    <cellStyle name="Normal 27 3 2 2" xfId="3152"/>
    <cellStyle name="Normal 27 3 2 2 2" xfId="3851"/>
    <cellStyle name="Normal 27 3 2 3" xfId="2913"/>
    <cellStyle name="Normal 27 3 2 3 2" xfId="3625"/>
    <cellStyle name="Normal 27 3 2 4" xfId="3410"/>
    <cellStyle name="Normal 27 3 3" xfId="3091"/>
    <cellStyle name="Normal 27 3 3 2" xfId="3790"/>
    <cellStyle name="Normal 27 3 4" xfId="2478"/>
    <cellStyle name="Normal 27 3 4 2" xfId="3564"/>
    <cellStyle name="Normal 27 3 5" xfId="3349"/>
    <cellStyle name="Normal 27 4" xfId="2280"/>
    <cellStyle name="Normal 27 4 2" xfId="3150"/>
    <cellStyle name="Normal 27 4 2 2" xfId="3849"/>
    <cellStyle name="Normal 27 4 3" xfId="2911"/>
    <cellStyle name="Normal 27 4 3 2" xfId="3623"/>
    <cellStyle name="Normal 27 4 4" xfId="3408"/>
    <cellStyle name="Normal 27 5" xfId="3052"/>
    <cellStyle name="Normal 27 5 2" xfId="3751"/>
    <cellStyle name="Normal 27 6" xfId="2439"/>
    <cellStyle name="Normal 27 6 2" xfId="3525"/>
    <cellStyle name="Normal 27 7" xfId="3310"/>
    <cellStyle name="Normal 28" xfId="1436"/>
    <cellStyle name="Normal 28 2" xfId="1454"/>
    <cellStyle name="Normal 28 2 2" xfId="2284"/>
    <cellStyle name="Normal 28 2 2 2" xfId="3154"/>
    <cellStyle name="Normal 28 2 2 2 2" xfId="3853"/>
    <cellStyle name="Normal 28 2 2 3" xfId="2915"/>
    <cellStyle name="Normal 28 2 2 3 2" xfId="3627"/>
    <cellStyle name="Normal 28 2 2 4" xfId="3412"/>
    <cellStyle name="Normal 28 2 3" xfId="3070"/>
    <cellStyle name="Normal 28 2 3 2" xfId="3769"/>
    <cellStyle name="Normal 28 2 4" xfId="2457"/>
    <cellStyle name="Normal 28 2 4 2" xfId="3543"/>
    <cellStyle name="Normal 28 2 5" xfId="3328"/>
    <cellStyle name="Normal 28 3" xfId="1507"/>
    <cellStyle name="Normal 28 3 2" xfId="2285"/>
    <cellStyle name="Normal 28 3 2 2" xfId="3155"/>
    <cellStyle name="Normal 28 3 2 2 2" xfId="3854"/>
    <cellStyle name="Normal 28 3 2 3" xfId="2916"/>
    <cellStyle name="Normal 28 3 2 3 2" xfId="3628"/>
    <cellStyle name="Normal 28 3 2 4" xfId="3413"/>
    <cellStyle name="Normal 28 3 3" xfId="3092"/>
    <cellStyle name="Normal 28 3 3 2" xfId="3791"/>
    <cellStyle name="Normal 28 3 4" xfId="2479"/>
    <cellStyle name="Normal 28 3 4 2" xfId="3565"/>
    <cellStyle name="Normal 28 3 5" xfId="3350"/>
    <cellStyle name="Normal 28 4" xfId="2283"/>
    <cellStyle name="Normal 28 4 2" xfId="3153"/>
    <cellStyle name="Normal 28 4 2 2" xfId="3852"/>
    <cellStyle name="Normal 28 4 3" xfId="2914"/>
    <cellStyle name="Normal 28 4 3 2" xfId="3626"/>
    <cellStyle name="Normal 28 4 4" xfId="3411"/>
    <cellStyle name="Normal 28 5" xfId="3054"/>
    <cellStyle name="Normal 28 5 2" xfId="3753"/>
    <cellStyle name="Normal 28 6" xfId="2441"/>
    <cellStyle name="Normal 28 6 2" xfId="3527"/>
    <cellStyle name="Normal 28 7" xfId="3312"/>
    <cellStyle name="Normal 29" xfId="1437"/>
    <cellStyle name="Normal 29 2" xfId="1455"/>
    <cellStyle name="Normal 29 2 2" xfId="2287"/>
    <cellStyle name="Normal 29 2 2 2" xfId="3157"/>
    <cellStyle name="Normal 29 2 2 2 2" xfId="3856"/>
    <cellStyle name="Normal 29 2 2 3" xfId="2918"/>
    <cellStyle name="Normal 29 2 2 3 2" xfId="3630"/>
    <cellStyle name="Normal 29 2 2 4" xfId="3415"/>
    <cellStyle name="Normal 29 2 3" xfId="3071"/>
    <cellStyle name="Normal 29 2 3 2" xfId="3770"/>
    <cellStyle name="Normal 29 2 4" xfId="2458"/>
    <cellStyle name="Normal 29 2 4 2" xfId="3544"/>
    <cellStyle name="Normal 29 2 5" xfId="3329"/>
    <cellStyle name="Normal 29 3" xfId="1508"/>
    <cellStyle name="Normal 29 3 2" xfId="2288"/>
    <cellStyle name="Normal 29 3 2 2" xfId="3158"/>
    <cellStyle name="Normal 29 3 2 2 2" xfId="3857"/>
    <cellStyle name="Normal 29 3 2 3" xfId="2919"/>
    <cellStyle name="Normal 29 3 2 3 2" xfId="3631"/>
    <cellStyle name="Normal 29 3 2 4" xfId="3416"/>
    <cellStyle name="Normal 29 3 3" xfId="3093"/>
    <cellStyle name="Normal 29 3 3 2" xfId="3792"/>
    <cellStyle name="Normal 29 3 4" xfId="2480"/>
    <cellStyle name="Normal 29 3 4 2" xfId="3566"/>
    <cellStyle name="Normal 29 3 5" xfId="3351"/>
    <cellStyle name="Normal 29 4" xfId="2286"/>
    <cellStyle name="Normal 29 4 2" xfId="3156"/>
    <cellStyle name="Normal 29 4 2 2" xfId="3855"/>
    <cellStyle name="Normal 29 4 3" xfId="2917"/>
    <cellStyle name="Normal 29 4 3 2" xfId="3629"/>
    <cellStyle name="Normal 29 4 4" xfId="3414"/>
    <cellStyle name="Normal 29 5" xfId="3055"/>
    <cellStyle name="Normal 29 5 2" xfId="3754"/>
    <cellStyle name="Normal 29 6" xfId="2442"/>
    <cellStyle name="Normal 29 6 2" xfId="3528"/>
    <cellStyle name="Normal 29 7" xfId="3313"/>
    <cellStyle name="Normal 3" xfId="1020"/>
    <cellStyle name="Normal 3 2" xfId="1021"/>
    <cellStyle name="Normal 3 2 2" xfId="2370"/>
    <cellStyle name="Normal 30" xfId="1438"/>
    <cellStyle name="Normal 30 2" xfId="1456"/>
    <cellStyle name="Normal 30 2 2" xfId="2290"/>
    <cellStyle name="Normal 30 2 2 2" xfId="3160"/>
    <cellStyle name="Normal 30 2 2 2 2" xfId="3859"/>
    <cellStyle name="Normal 30 2 2 3" xfId="2921"/>
    <cellStyle name="Normal 30 2 2 3 2" xfId="3633"/>
    <cellStyle name="Normal 30 2 2 4" xfId="3418"/>
    <cellStyle name="Normal 30 2 3" xfId="3072"/>
    <cellStyle name="Normal 30 2 3 2" xfId="3771"/>
    <cellStyle name="Normal 30 2 4" xfId="2459"/>
    <cellStyle name="Normal 30 2 4 2" xfId="3545"/>
    <cellStyle name="Normal 30 2 5" xfId="3330"/>
    <cellStyle name="Normal 30 3" xfId="1509"/>
    <cellStyle name="Normal 30 3 2" xfId="2291"/>
    <cellStyle name="Normal 30 3 2 2" xfId="3161"/>
    <cellStyle name="Normal 30 3 2 2 2" xfId="3860"/>
    <cellStyle name="Normal 30 3 2 3" xfId="2922"/>
    <cellStyle name="Normal 30 3 2 3 2" xfId="3634"/>
    <cellStyle name="Normal 30 3 2 4" xfId="3419"/>
    <cellStyle name="Normal 30 3 3" xfId="3094"/>
    <cellStyle name="Normal 30 3 3 2" xfId="3793"/>
    <cellStyle name="Normal 30 3 4" xfId="2481"/>
    <cellStyle name="Normal 30 3 4 2" xfId="3567"/>
    <cellStyle name="Normal 30 3 5" xfId="3352"/>
    <cellStyle name="Normal 30 4" xfId="2289"/>
    <cellStyle name="Normal 30 4 2" xfId="3159"/>
    <cellStyle name="Normal 30 4 2 2" xfId="3858"/>
    <cellStyle name="Normal 30 4 3" xfId="2920"/>
    <cellStyle name="Normal 30 4 3 2" xfId="3632"/>
    <cellStyle name="Normal 30 4 4" xfId="3417"/>
    <cellStyle name="Normal 30 5" xfId="3056"/>
    <cellStyle name="Normal 30 5 2" xfId="3755"/>
    <cellStyle name="Normal 30 6" xfId="2443"/>
    <cellStyle name="Normal 30 6 2" xfId="3529"/>
    <cellStyle name="Normal 30 7" xfId="3314"/>
    <cellStyle name="Normal 31" xfId="1439"/>
    <cellStyle name="Normal 31 2" xfId="1457"/>
    <cellStyle name="Normal 31 2 2" xfId="2293"/>
    <cellStyle name="Normal 31 2 2 2" xfId="3163"/>
    <cellStyle name="Normal 31 2 2 2 2" xfId="3862"/>
    <cellStyle name="Normal 31 2 2 3" xfId="2924"/>
    <cellStyle name="Normal 31 2 2 3 2" xfId="3636"/>
    <cellStyle name="Normal 31 2 2 4" xfId="3421"/>
    <cellStyle name="Normal 31 2 3" xfId="3073"/>
    <cellStyle name="Normal 31 2 3 2" xfId="3772"/>
    <cellStyle name="Normal 31 2 4" xfId="2460"/>
    <cellStyle name="Normal 31 2 4 2" xfId="3546"/>
    <cellStyle name="Normal 31 2 5" xfId="3331"/>
    <cellStyle name="Normal 31 3" xfId="1510"/>
    <cellStyle name="Normal 31 3 2" xfId="2294"/>
    <cellStyle name="Normal 31 3 2 2" xfId="3164"/>
    <cellStyle name="Normal 31 3 2 2 2" xfId="3863"/>
    <cellStyle name="Normal 31 3 2 3" xfId="2925"/>
    <cellStyle name="Normal 31 3 2 3 2" xfId="3637"/>
    <cellStyle name="Normal 31 3 2 4" xfId="3422"/>
    <cellStyle name="Normal 31 3 3" xfId="3095"/>
    <cellStyle name="Normal 31 3 3 2" xfId="3794"/>
    <cellStyle name="Normal 31 3 4" xfId="2482"/>
    <cellStyle name="Normal 31 3 4 2" xfId="3568"/>
    <cellStyle name="Normal 31 3 5" xfId="3353"/>
    <cellStyle name="Normal 31 4" xfId="2292"/>
    <cellStyle name="Normal 31 4 2" xfId="3162"/>
    <cellStyle name="Normal 31 4 2 2" xfId="3861"/>
    <cellStyle name="Normal 31 4 3" xfId="2923"/>
    <cellStyle name="Normal 31 4 3 2" xfId="3635"/>
    <cellStyle name="Normal 31 4 4" xfId="3420"/>
    <cellStyle name="Normal 31 5" xfId="3057"/>
    <cellStyle name="Normal 31 5 2" xfId="3756"/>
    <cellStyle name="Normal 31 6" xfId="2444"/>
    <cellStyle name="Normal 31 6 2" xfId="3530"/>
    <cellStyle name="Normal 31 7" xfId="3315"/>
    <cellStyle name="Normal 32" xfId="1440"/>
    <cellStyle name="Normal 32 2" xfId="1444"/>
    <cellStyle name="Normal 32 2 2" xfId="2296"/>
    <cellStyle name="Normal 32 2 2 2" xfId="3166"/>
    <cellStyle name="Normal 32 2 2 2 2" xfId="3865"/>
    <cellStyle name="Normal 32 2 2 3" xfId="2927"/>
    <cellStyle name="Normal 32 2 2 3 2" xfId="3639"/>
    <cellStyle name="Normal 32 2 2 4" xfId="3424"/>
    <cellStyle name="Normal 32 2 3" xfId="3060"/>
    <cellStyle name="Normal 32 2 3 2" xfId="3759"/>
    <cellStyle name="Normal 32 2 4" xfId="2447"/>
    <cellStyle name="Normal 32 2 4 2" xfId="3533"/>
    <cellStyle name="Normal 32 2 5" xfId="3318"/>
    <cellStyle name="Normal 32 3" xfId="1497"/>
    <cellStyle name="Normal 32 3 2" xfId="2297"/>
    <cellStyle name="Normal 32 3 2 2" xfId="3167"/>
    <cellStyle name="Normal 32 3 2 2 2" xfId="3866"/>
    <cellStyle name="Normal 32 3 2 3" xfId="2928"/>
    <cellStyle name="Normal 32 3 2 3 2" xfId="3640"/>
    <cellStyle name="Normal 32 3 2 4" xfId="3425"/>
    <cellStyle name="Normal 32 3 3" xfId="3082"/>
    <cellStyle name="Normal 32 3 3 2" xfId="3781"/>
    <cellStyle name="Normal 32 3 4" xfId="2469"/>
    <cellStyle name="Normal 32 3 4 2" xfId="3555"/>
    <cellStyle name="Normal 32 3 5" xfId="3340"/>
    <cellStyle name="Normal 32 4" xfId="1849"/>
    <cellStyle name="Normal 32 4 2" xfId="2298"/>
    <cellStyle name="Normal 32 4 2 2" xfId="3168"/>
    <cellStyle name="Normal 32 4 2 2 2" xfId="3867"/>
    <cellStyle name="Normal 32 4 2 3" xfId="2929"/>
    <cellStyle name="Normal 32 4 2 3 2" xfId="3641"/>
    <cellStyle name="Normal 32 4 2 4" xfId="3426"/>
    <cellStyle name="Normal 32 4 3" xfId="3109"/>
    <cellStyle name="Normal 32 4 3 2" xfId="3808"/>
    <cellStyle name="Normal 32 4 4" xfId="2496"/>
    <cellStyle name="Normal 32 4 4 2" xfId="3582"/>
    <cellStyle name="Normal 32 4 5" xfId="3367"/>
    <cellStyle name="Normal 32 5" xfId="1860"/>
    <cellStyle name="Normal 32 5 2" xfId="3117"/>
    <cellStyle name="Normal 32 5 2 2" xfId="3816"/>
    <cellStyle name="Normal 32 5 3" xfId="2505"/>
    <cellStyle name="Normal 32 5 3 2" xfId="3590"/>
    <cellStyle name="Normal 32 5 4" xfId="3375"/>
    <cellStyle name="Normal 32 6" xfId="2295"/>
    <cellStyle name="Normal 32 6 2" xfId="3165"/>
    <cellStyle name="Normal 32 6 2 2" xfId="3864"/>
    <cellStyle name="Normal 32 6 3" xfId="2926"/>
    <cellStyle name="Normal 32 6 3 2" xfId="3638"/>
    <cellStyle name="Normal 32 6 4" xfId="3423"/>
    <cellStyle name="Normal 32 7" xfId="3058"/>
    <cellStyle name="Normal 32 7 2" xfId="3757"/>
    <cellStyle name="Normal 32 8" xfId="2445"/>
    <cellStyle name="Normal 32 8 2" xfId="3531"/>
    <cellStyle name="Normal 32 9" xfId="3316"/>
    <cellStyle name="Normal 33" xfId="1442"/>
    <cellStyle name="Normal 33 2" xfId="2299"/>
    <cellStyle name="Normal 33 2 2" xfId="3169"/>
    <cellStyle name="Normal 33 2 2 2" xfId="3868"/>
    <cellStyle name="Normal 33 2 3" xfId="2930"/>
    <cellStyle name="Normal 33 2 3 2" xfId="3642"/>
    <cellStyle name="Normal 33 2 4" xfId="3427"/>
    <cellStyle name="Normal 33 3" xfId="3059"/>
    <cellStyle name="Normal 33 3 2" xfId="3758"/>
    <cellStyle name="Normal 33 4" xfId="2446"/>
    <cellStyle name="Normal 33 4 2" xfId="3532"/>
    <cellStyle name="Normal 33 5" xfId="3317"/>
    <cellStyle name="Normal 34" xfId="1845"/>
    <cellStyle name="Normal 34 2" xfId="1847"/>
    <cellStyle name="Normal 34 3" xfId="2300"/>
    <cellStyle name="Normal 34 3 2" xfId="3170"/>
    <cellStyle name="Normal 34 3 2 2" xfId="3869"/>
    <cellStyle name="Normal 34 3 3" xfId="2931"/>
    <cellStyle name="Normal 34 3 3 2" xfId="3643"/>
    <cellStyle name="Normal 34 3 4" xfId="3428"/>
    <cellStyle name="Normal 34 4" xfId="3107"/>
    <cellStyle name="Normal 34 4 2" xfId="3806"/>
    <cellStyle name="Normal 34 5" xfId="2494"/>
    <cellStyle name="Normal 34 5 2" xfId="3580"/>
    <cellStyle name="Normal 34 6" xfId="3365"/>
    <cellStyle name="Normal 35" xfId="1848"/>
    <cellStyle name="Normal 35 2" xfId="2301"/>
    <cellStyle name="Normal 35 2 2" xfId="3171"/>
    <cellStyle name="Normal 35 2 2 2" xfId="3870"/>
    <cellStyle name="Normal 35 2 3" xfId="2932"/>
    <cellStyle name="Normal 35 2 3 2" xfId="3644"/>
    <cellStyle name="Normal 35 2 4" xfId="3429"/>
    <cellStyle name="Normal 35 3" xfId="3108"/>
    <cellStyle name="Normal 35 3 2" xfId="3807"/>
    <cellStyle name="Normal 35 4" xfId="2495"/>
    <cellStyle name="Normal 35 4 2" xfId="3581"/>
    <cellStyle name="Normal 35 5" xfId="3366"/>
    <cellStyle name="Normal 35 6" xfId="4040"/>
    <cellStyle name="Normal 36" xfId="1851"/>
    <cellStyle name="Normal 36 2" xfId="2302"/>
    <cellStyle name="Normal 36 2 2" xfId="3172"/>
    <cellStyle name="Normal 36 2 2 2" xfId="3871"/>
    <cellStyle name="Normal 36 2 3" xfId="2933"/>
    <cellStyle name="Normal 36 2 3 2" xfId="3645"/>
    <cellStyle name="Normal 36 2 4" xfId="3430"/>
    <cellStyle name="Normal 36 3" xfId="3110"/>
    <cellStyle name="Normal 36 3 2" xfId="3809"/>
    <cellStyle name="Normal 36 4" xfId="2497"/>
    <cellStyle name="Normal 36 4 2" xfId="3583"/>
    <cellStyle name="Normal 36 5" xfId="3368"/>
    <cellStyle name="Normal 37" xfId="1858"/>
    <cellStyle name="Normal 37 2" xfId="3115"/>
    <cellStyle name="Normal 37 2 2" xfId="3814"/>
    <cellStyle name="Normal 37 3" xfId="2503"/>
    <cellStyle name="Normal 37 3 2" xfId="3588"/>
    <cellStyle name="Normal 37 4" xfId="3373"/>
    <cellStyle name="Normal 38" xfId="1839"/>
    <cellStyle name="Normal 39" xfId="1859"/>
    <cellStyle name="Normal 39 2" xfId="3116"/>
    <cellStyle name="Normal 39 2 2" xfId="3815"/>
    <cellStyle name="Normal 39 3" xfId="2504"/>
    <cellStyle name="Normal 39 3 2" xfId="3589"/>
    <cellStyle name="Normal 39 4" xfId="3374"/>
    <cellStyle name="Normal 4" xfId="1022"/>
    <cellStyle name="Normal 4 10" xfId="2356"/>
    <cellStyle name="Normal 4 10 2" xfId="3210"/>
    <cellStyle name="Normal 4 10 2 2" xfId="3909"/>
    <cellStyle name="Normal 4 10 3" xfId="2977"/>
    <cellStyle name="Normal 4 10 3 2" xfId="3683"/>
    <cellStyle name="Normal 4 10 4" xfId="3468"/>
    <cellStyle name="Normal 4 11" xfId="2374"/>
    <cellStyle name="Normal 4 11 2" xfId="3218"/>
    <cellStyle name="Normal 4 11 2 2" xfId="3917"/>
    <cellStyle name="Normal 4 11 3" xfId="2986"/>
    <cellStyle name="Normal 4 11 3 2" xfId="3691"/>
    <cellStyle name="Normal 4 11 4" xfId="3476"/>
    <cellStyle name="Normal 4 12" xfId="2387"/>
    <cellStyle name="Normal 4 12 2" xfId="3229"/>
    <cellStyle name="Normal 4 12 2 2" xfId="3928"/>
    <cellStyle name="Normal 4 12 3" xfId="2998"/>
    <cellStyle name="Normal 4 12 3 2" xfId="3702"/>
    <cellStyle name="Normal 4 12 4" xfId="3487"/>
    <cellStyle name="Normal 4 13" xfId="2394"/>
    <cellStyle name="Normal 4 13 2" xfId="3236"/>
    <cellStyle name="Normal 4 13 2 2" xfId="3935"/>
    <cellStyle name="Normal 4 13 3" xfId="3005"/>
    <cellStyle name="Normal 4 13 3 2" xfId="3709"/>
    <cellStyle name="Normal 4 13 4" xfId="3494"/>
    <cellStyle name="Normal 4 14" xfId="2399"/>
    <cellStyle name="Normal 4 14 2" xfId="3240"/>
    <cellStyle name="Normal 4 14 2 2" xfId="3939"/>
    <cellStyle name="Normal 4 14 3" xfId="3010"/>
    <cellStyle name="Normal 4 14 3 2" xfId="3713"/>
    <cellStyle name="Normal 4 14 4" xfId="3498"/>
    <cellStyle name="Normal 4 15" xfId="3025"/>
    <cellStyle name="Normal 4 15 2" xfId="3727"/>
    <cellStyle name="Normal 4 16" xfId="3038"/>
    <cellStyle name="Normal 4 16 2" xfId="3737"/>
    <cellStyle name="Normal 4 17" xfId="3254"/>
    <cellStyle name="Normal 4 17 2" xfId="3951"/>
    <cellStyle name="Normal 4 18" xfId="2419"/>
    <cellStyle name="Normal 4 18 2" xfId="3511"/>
    <cellStyle name="Normal 4 19" xfId="3260"/>
    <cellStyle name="Normal 4 19 2" xfId="3955"/>
    <cellStyle name="Normal 4 2" xfId="1355"/>
    <cellStyle name="Normal 4 2 10" xfId="3039"/>
    <cellStyle name="Normal 4 2 10 2" xfId="3738"/>
    <cellStyle name="Normal 4 2 11" xfId="2421"/>
    <cellStyle name="Normal 4 2 11 2" xfId="3512"/>
    <cellStyle name="Normal 4 2 12" xfId="3293"/>
    <cellStyle name="Normal 4 2 13" xfId="3297"/>
    <cellStyle name="Normal 4 2 14" xfId="3977"/>
    <cellStyle name="Normal 4 2 2" xfId="1415"/>
    <cellStyle name="Normal 4 2 2 2" xfId="1430"/>
    <cellStyle name="Normal 4 2 2 2 2" xfId="1461"/>
    <cellStyle name="Normal 4 2 2 2 2 2" xfId="2307"/>
    <cellStyle name="Normal 4 2 2 2 2 2 2" xfId="3177"/>
    <cellStyle name="Normal 4 2 2 2 2 2 2 2" xfId="3876"/>
    <cellStyle name="Normal 4 2 2 2 2 2 3" xfId="2938"/>
    <cellStyle name="Normal 4 2 2 2 2 2 3 2" xfId="3650"/>
    <cellStyle name="Normal 4 2 2 2 2 2 4" xfId="3435"/>
    <cellStyle name="Normal 4 2 2 2 2 3" xfId="3077"/>
    <cellStyle name="Normal 4 2 2 2 2 3 2" xfId="3776"/>
    <cellStyle name="Normal 4 2 2 2 2 4" xfId="2464"/>
    <cellStyle name="Normal 4 2 2 2 2 4 2" xfId="3550"/>
    <cellStyle name="Normal 4 2 2 2 2 5" xfId="3335"/>
    <cellStyle name="Normal 4 2 2 2 3" xfId="1514"/>
    <cellStyle name="Normal 4 2 2 2 3 2" xfId="2308"/>
    <cellStyle name="Normal 4 2 2 2 3 2 2" xfId="3178"/>
    <cellStyle name="Normal 4 2 2 2 3 2 2 2" xfId="3877"/>
    <cellStyle name="Normal 4 2 2 2 3 2 3" xfId="2939"/>
    <cellStyle name="Normal 4 2 2 2 3 2 3 2" xfId="3651"/>
    <cellStyle name="Normal 4 2 2 2 3 2 4" xfId="3436"/>
    <cellStyle name="Normal 4 2 2 2 3 3" xfId="3099"/>
    <cellStyle name="Normal 4 2 2 2 3 3 2" xfId="3798"/>
    <cellStyle name="Normal 4 2 2 2 3 4" xfId="2486"/>
    <cellStyle name="Normal 4 2 2 2 3 4 2" xfId="3572"/>
    <cellStyle name="Normal 4 2 2 2 3 5" xfId="3357"/>
    <cellStyle name="Normal 4 2 2 2 4" xfId="2306"/>
    <cellStyle name="Normal 4 2 2 2 4 2" xfId="3176"/>
    <cellStyle name="Normal 4 2 2 2 4 2 2" xfId="3875"/>
    <cellStyle name="Normal 4 2 2 2 4 3" xfId="2937"/>
    <cellStyle name="Normal 4 2 2 2 4 3 2" xfId="3649"/>
    <cellStyle name="Normal 4 2 2 2 4 4" xfId="3434"/>
    <cellStyle name="Normal 4 2 2 2 5" xfId="3051"/>
    <cellStyle name="Normal 4 2 2 2 5 2" xfId="3750"/>
    <cellStyle name="Normal 4 2 2 2 6" xfId="2438"/>
    <cellStyle name="Normal 4 2 2 2 6 2" xfId="3524"/>
    <cellStyle name="Normal 4 2 2 2 7" xfId="3309"/>
    <cellStyle name="Normal 4 2 2 3" xfId="1460"/>
    <cellStyle name="Normal 4 2 2 3 2" xfId="2309"/>
    <cellStyle name="Normal 4 2 2 3 2 2" xfId="3179"/>
    <cellStyle name="Normal 4 2 2 3 2 2 2" xfId="3878"/>
    <cellStyle name="Normal 4 2 2 3 2 3" xfId="2940"/>
    <cellStyle name="Normal 4 2 2 3 2 3 2" xfId="3652"/>
    <cellStyle name="Normal 4 2 2 3 2 4" xfId="3437"/>
    <cellStyle name="Normal 4 2 2 3 3" xfId="3076"/>
    <cellStyle name="Normal 4 2 2 3 3 2" xfId="3775"/>
    <cellStyle name="Normal 4 2 2 3 4" xfId="2463"/>
    <cellStyle name="Normal 4 2 2 3 4 2" xfId="3549"/>
    <cellStyle name="Normal 4 2 2 3 5" xfId="3334"/>
    <cellStyle name="Normal 4 2 2 4" xfId="1513"/>
    <cellStyle name="Normal 4 2 2 4 2" xfId="2310"/>
    <cellStyle name="Normal 4 2 2 4 2 2" xfId="3180"/>
    <cellStyle name="Normal 4 2 2 4 2 2 2" xfId="3879"/>
    <cellStyle name="Normal 4 2 2 4 2 3" xfId="2941"/>
    <cellStyle name="Normal 4 2 2 4 2 3 2" xfId="3653"/>
    <cellStyle name="Normal 4 2 2 4 2 4" xfId="3438"/>
    <cellStyle name="Normal 4 2 2 4 3" xfId="3098"/>
    <cellStyle name="Normal 4 2 2 4 3 2" xfId="3797"/>
    <cellStyle name="Normal 4 2 2 4 4" xfId="2485"/>
    <cellStyle name="Normal 4 2 2 4 4 2" xfId="3571"/>
    <cellStyle name="Normal 4 2 2 4 5" xfId="3356"/>
    <cellStyle name="Normal 4 2 2 5" xfId="2305"/>
    <cellStyle name="Normal 4 2 2 5 2" xfId="3175"/>
    <cellStyle name="Normal 4 2 2 5 2 2" xfId="3874"/>
    <cellStyle name="Normal 4 2 2 5 3" xfId="2936"/>
    <cellStyle name="Normal 4 2 2 5 3 2" xfId="3648"/>
    <cellStyle name="Normal 4 2 2 5 4" xfId="3433"/>
    <cellStyle name="Normal 4 2 2 6" xfId="3043"/>
    <cellStyle name="Normal 4 2 2 6 2" xfId="3742"/>
    <cellStyle name="Normal 4 2 2 7" xfId="2427"/>
    <cellStyle name="Normal 4 2 2 7 2" xfId="3516"/>
    <cellStyle name="Normal 4 2 2 8" xfId="3301"/>
    <cellStyle name="Normal 4 2 3" xfId="1426"/>
    <cellStyle name="Normal 4 2 3 2" xfId="1462"/>
    <cellStyle name="Normal 4 2 3 2 2" xfId="2312"/>
    <cellStyle name="Normal 4 2 3 2 2 2" xfId="3182"/>
    <cellStyle name="Normal 4 2 3 2 2 2 2" xfId="3881"/>
    <cellStyle name="Normal 4 2 3 2 2 3" xfId="2943"/>
    <cellStyle name="Normal 4 2 3 2 2 3 2" xfId="3655"/>
    <cellStyle name="Normal 4 2 3 2 2 4" xfId="3440"/>
    <cellStyle name="Normal 4 2 3 2 3" xfId="3078"/>
    <cellStyle name="Normal 4 2 3 2 3 2" xfId="3777"/>
    <cellStyle name="Normal 4 2 3 2 4" xfId="2465"/>
    <cellStyle name="Normal 4 2 3 2 4 2" xfId="3551"/>
    <cellStyle name="Normal 4 2 3 2 5" xfId="3336"/>
    <cellStyle name="Normal 4 2 3 3" xfId="1515"/>
    <cellStyle name="Normal 4 2 3 3 2" xfId="2313"/>
    <cellStyle name="Normal 4 2 3 3 2 2" xfId="3183"/>
    <cellStyle name="Normal 4 2 3 3 2 2 2" xfId="3882"/>
    <cellStyle name="Normal 4 2 3 3 2 3" xfId="2944"/>
    <cellStyle name="Normal 4 2 3 3 2 3 2" xfId="3656"/>
    <cellStyle name="Normal 4 2 3 3 2 4" xfId="3441"/>
    <cellStyle name="Normal 4 2 3 3 3" xfId="3100"/>
    <cellStyle name="Normal 4 2 3 3 3 2" xfId="3799"/>
    <cellStyle name="Normal 4 2 3 3 4" xfId="2487"/>
    <cellStyle name="Normal 4 2 3 3 4 2" xfId="3573"/>
    <cellStyle name="Normal 4 2 3 3 5" xfId="3358"/>
    <cellStyle name="Normal 4 2 3 4" xfId="2311"/>
    <cellStyle name="Normal 4 2 3 4 2" xfId="3181"/>
    <cellStyle name="Normal 4 2 3 4 2 2" xfId="3880"/>
    <cellStyle name="Normal 4 2 3 4 3" xfId="2942"/>
    <cellStyle name="Normal 4 2 3 4 3 2" xfId="3654"/>
    <cellStyle name="Normal 4 2 3 4 4" xfId="3439"/>
    <cellStyle name="Normal 4 2 3 5" xfId="3047"/>
    <cellStyle name="Normal 4 2 3 5 2" xfId="3746"/>
    <cellStyle name="Normal 4 2 3 6" xfId="2434"/>
    <cellStyle name="Normal 4 2 3 6 2" xfId="3520"/>
    <cellStyle name="Normal 4 2 3 7" xfId="3305"/>
    <cellStyle name="Normal 4 2 4" xfId="1459"/>
    <cellStyle name="Normal 4 2 4 2" xfId="2314"/>
    <cellStyle name="Normal 4 2 4 2 2" xfId="3184"/>
    <cellStyle name="Normal 4 2 4 2 2 2" xfId="3883"/>
    <cellStyle name="Normal 4 2 4 2 3" xfId="2945"/>
    <cellStyle name="Normal 4 2 4 2 3 2" xfId="3657"/>
    <cellStyle name="Normal 4 2 4 2 4" xfId="3442"/>
    <cellStyle name="Normal 4 2 4 3" xfId="3075"/>
    <cellStyle name="Normal 4 2 4 3 2" xfId="3774"/>
    <cellStyle name="Normal 4 2 4 4" xfId="2462"/>
    <cellStyle name="Normal 4 2 4 4 2" xfId="3548"/>
    <cellStyle name="Normal 4 2 4 5" xfId="3333"/>
    <cellStyle name="Normal 4 2 5" xfId="1512"/>
    <cellStyle name="Normal 4 2 5 2" xfId="2315"/>
    <cellStyle name="Normal 4 2 5 2 2" xfId="3185"/>
    <cellStyle name="Normal 4 2 5 2 2 2" xfId="3884"/>
    <cellStyle name="Normal 4 2 5 2 3" xfId="2946"/>
    <cellStyle name="Normal 4 2 5 2 3 2" xfId="3658"/>
    <cellStyle name="Normal 4 2 5 2 4" xfId="3443"/>
    <cellStyle name="Normal 4 2 5 3" xfId="3097"/>
    <cellStyle name="Normal 4 2 5 3 2" xfId="3796"/>
    <cellStyle name="Normal 4 2 5 4" xfId="2484"/>
    <cellStyle name="Normal 4 2 5 4 2" xfId="3570"/>
    <cellStyle name="Normal 4 2 5 5" xfId="3355"/>
    <cellStyle name="Normal 4 2 6" xfId="2304"/>
    <cellStyle name="Normal 4 2 6 2" xfId="3174"/>
    <cellStyle name="Normal 4 2 6 2 2" xfId="3873"/>
    <cellStyle name="Normal 4 2 6 3" xfId="2935"/>
    <cellStyle name="Normal 4 2 6 3 2" xfId="3647"/>
    <cellStyle name="Normal 4 2 6 4" xfId="3432"/>
    <cellStyle name="Normal 4 2 7" xfId="2380"/>
    <cellStyle name="Normal 4 2 7 2" xfId="3222"/>
    <cellStyle name="Normal 4 2 7 2 2" xfId="3921"/>
    <cellStyle name="Normal 4 2 7 3" xfId="2991"/>
    <cellStyle name="Normal 4 2 7 3 2" xfId="3695"/>
    <cellStyle name="Normal 4 2 7 4" xfId="3480"/>
    <cellStyle name="Normal 4 2 8" xfId="2405"/>
    <cellStyle name="Normal 4 2 8 2" xfId="3245"/>
    <cellStyle name="Normal 4 2 8 2 2" xfId="3944"/>
    <cellStyle name="Normal 4 2 8 3" xfId="3016"/>
    <cellStyle name="Normal 4 2 8 3 2" xfId="3718"/>
    <cellStyle name="Normal 4 2 8 4" xfId="3503"/>
    <cellStyle name="Normal 4 2 9" xfId="3034"/>
    <cellStyle name="Normal 4 2 9 2" xfId="3734"/>
    <cellStyle name="Normal 4 20" xfId="3268"/>
    <cellStyle name="Normal 4 20 2" xfId="3961"/>
    <cellStyle name="Normal 4 21" xfId="3274"/>
    <cellStyle name="Normal 4 22" xfId="3285"/>
    <cellStyle name="Normal 4 23" xfId="3296"/>
    <cellStyle name="Normal 4 24" xfId="3965"/>
    <cellStyle name="Normal 4 25" xfId="4064"/>
    <cellStyle name="Normal 4 3" xfId="1413"/>
    <cellStyle name="Normal 4 3 2" xfId="1429"/>
    <cellStyle name="Normal 4 3 2 2" xfId="1464"/>
    <cellStyle name="Normal 4 3 2 2 2" xfId="2318"/>
    <cellStyle name="Normal 4 3 2 2 2 2" xfId="3188"/>
    <cellStyle name="Normal 4 3 2 2 2 2 2" xfId="3887"/>
    <cellStyle name="Normal 4 3 2 2 2 3" xfId="2949"/>
    <cellStyle name="Normal 4 3 2 2 2 3 2" xfId="3661"/>
    <cellStyle name="Normal 4 3 2 2 2 4" xfId="3446"/>
    <cellStyle name="Normal 4 3 2 2 3" xfId="3080"/>
    <cellStyle name="Normal 4 3 2 2 3 2" xfId="3779"/>
    <cellStyle name="Normal 4 3 2 2 4" xfId="2467"/>
    <cellStyle name="Normal 4 3 2 2 4 2" xfId="3553"/>
    <cellStyle name="Normal 4 3 2 2 5" xfId="3338"/>
    <cellStyle name="Normal 4 3 2 3" xfId="1517"/>
    <cellStyle name="Normal 4 3 2 3 2" xfId="2319"/>
    <cellStyle name="Normal 4 3 2 3 2 2" xfId="3189"/>
    <cellStyle name="Normal 4 3 2 3 2 2 2" xfId="3888"/>
    <cellStyle name="Normal 4 3 2 3 2 3" xfId="2950"/>
    <cellStyle name="Normal 4 3 2 3 2 3 2" xfId="3662"/>
    <cellStyle name="Normal 4 3 2 3 2 4" xfId="3447"/>
    <cellStyle name="Normal 4 3 2 3 3" xfId="3102"/>
    <cellStyle name="Normal 4 3 2 3 3 2" xfId="3801"/>
    <cellStyle name="Normal 4 3 2 3 4" xfId="2489"/>
    <cellStyle name="Normal 4 3 2 3 4 2" xfId="3575"/>
    <cellStyle name="Normal 4 3 2 3 5" xfId="3360"/>
    <cellStyle name="Normal 4 3 2 4" xfId="2317"/>
    <cellStyle name="Normal 4 3 2 4 2" xfId="3187"/>
    <cellStyle name="Normal 4 3 2 4 2 2" xfId="3886"/>
    <cellStyle name="Normal 4 3 2 4 3" xfId="2948"/>
    <cellStyle name="Normal 4 3 2 4 3 2" xfId="3660"/>
    <cellStyle name="Normal 4 3 2 4 4" xfId="3445"/>
    <cellStyle name="Normal 4 3 2 5" xfId="3050"/>
    <cellStyle name="Normal 4 3 2 5 2" xfId="3749"/>
    <cellStyle name="Normal 4 3 2 6" xfId="2437"/>
    <cellStyle name="Normal 4 3 2 6 2" xfId="3523"/>
    <cellStyle name="Normal 4 3 2 7" xfId="3308"/>
    <cellStyle name="Normal 4 3 3" xfId="1463"/>
    <cellStyle name="Normal 4 3 3 2" xfId="2320"/>
    <cellStyle name="Normal 4 3 3 2 2" xfId="3190"/>
    <cellStyle name="Normal 4 3 3 2 2 2" xfId="3889"/>
    <cellStyle name="Normal 4 3 3 2 3" xfId="2951"/>
    <cellStyle name="Normal 4 3 3 2 3 2" xfId="3663"/>
    <cellStyle name="Normal 4 3 3 2 4" xfId="3448"/>
    <cellStyle name="Normal 4 3 3 3" xfId="3079"/>
    <cellStyle name="Normal 4 3 3 3 2" xfId="3778"/>
    <cellStyle name="Normal 4 3 3 4" xfId="2466"/>
    <cellStyle name="Normal 4 3 3 4 2" xfId="3552"/>
    <cellStyle name="Normal 4 3 3 5" xfId="3337"/>
    <cellStyle name="Normal 4 3 4" xfId="1516"/>
    <cellStyle name="Normal 4 3 4 2" xfId="2321"/>
    <cellStyle name="Normal 4 3 4 2 2" xfId="3191"/>
    <cellStyle name="Normal 4 3 4 2 2 2" xfId="3890"/>
    <cellStyle name="Normal 4 3 4 2 3" xfId="2952"/>
    <cellStyle name="Normal 4 3 4 2 3 2" xfId="3664"/>
    <cellStyle name="Normal 4 3 4 2 4" xfId="3449"/>
    <cellStyle name="Normal 4 3 4 3" xfId="3101"/>
    <cellStyle name="Normal 4 3 4 3 2" xfId="3800"/>
    <cellStyle name="Normal 4 3 4 4" xfId="2488"/>
    <cellStyle name="Normal 4 3 4 4 2" xfId="3574"/>
    <cellStyle name="Normal 4 3 4 5" xfId="3359"/>
    <cellStyle name="Normal 4 3 5" xfId="2316"/>
    <cellStyle name="Normal 4 3 5 2" xfId="3186"/>
    <cellStyle name="Normal 4 3 5 2 2" xfId="3885"/>
    <cellStyle name="Normal 4 3 5 3" xfId="2947"/>
    <cellStyle name="Normal 4 3 5 3 2" xfId="3659"/>
    <cellStyle name="Normal 4 3 5 4" xfId="3444"/>
    <cellStyle name="Normal 4 3 6" xfId="3042"/>
    <cellStyle name="Normal 4 3 6 2" xfId="3741"/>
    <cellStyle name="Normal 4 3 7" xfId="2425"/>
    <cellStyle name="Normal 4 3 7 2" xfId="3515"/>
    <cellStyle name="Normal 4 3 8" xfId="3300"/>
    <cellStyle name="Normal 4 4" xfId="1424"/>
    <cellStyle name="Normal 4 4 2" xfId="1465"/>
    <cellStyle name="Normal 4 4 2 2" xfId="2323"/>
    <cellStyle name="Normal 4 4 2 2 2" xfId="3193"/>
    <cellStyle name="Normal 4 4 2 2 2 2" xfId="3892"/>
    <cellStyle name="Normal 4 4 2 2 3" xfId="2954"/>
    <cellStyle name="Normal 4 4 2 2 3 2" xfId="3666"/>
    <cellStyle name="Normal 4 4 2 2 4" xfId="3451"/>
    <cellStyle name="Normal 4 4 2 3" xfId="3081"/>
    <cellStyle name="Normal 4 4 2 3 2" xfId="3780"/>
    <cellStyle name="Normal 4 4 2 4" xfId="2468"/>
    <cellStyle name="Normal 4 4 2 4 2" xfId="3554"/>
    <cellStyle name="Normal 4 4 2 5" xfId="3339"/>
    <cellStyle name="Normal 4 4 3" xfId="1518"/>
    <cellStyle name="Normal 4 4 3 2" xfId="2324"/>
    <cellStyle name="Normal 4 4 3 2 2" xfId="3194"/>
    <cellStyle name="Normal 4 4 3 2 2 2" xfId="3893"/>
    <cellStyle name="Normal 4 4 3 2 3" xfId="2955"/>
    <cellStyle name="Normal 4 4 3 2 3 2" xfId="3667"/>
    <cellStyle name="Normal 4 4 3 2 4" xfId="3452"/>
    <cellStyle name="Normal 4 4 3 3" xfId="3103"/>
    <cellStyle name="Normal 4 4 3 3 2" xfId="3802"/>
    <cellStyle name="Normal 4 4 3 4" xfId="2490"/>
    <cellStyle name="Normal 4 4 3 4 2" xfId="3576"/>
    <cellStyle name="Normal 4 4 3 5" xfId="3361"/>
    <cellStyle name="Normal 4 4 4" xfId="2322"/>
    <cellStyle name="Normal 4 4 4 2" xfId="3192"/>
    <cellStyle name="Normal 4 4 4 2 2" xfId="3891"/>
    <cellStyle name="Normal 4 4 4 3" xfId="2953"/>
    <cellStyle name="Normal 4 4 4 3 2" xfId="3665"/>
    <cellStyle name="Normal 4 4 4 4" xfId="3450"/>
    <cellStyle name="Normal 4 4 5" xfId="3046"/>
    <cellStyle name="Normal 4 4 5 2" xfId="3745"/>
    <cellStyle name="Normal 4 4 6" xfId="2433"/>
    <cellStyle name="Normal 4 4 6 2" xfId="3519"/>
    <cellStyle name="Normal 4 4 7" xfId="3304"/>
    <cellStyle name="Normal 4 5" xfId="1458"/>
    <cellStyle name="Normal 4 5 2" xfId="2325"/>
    <cellStyle name="Normal 4 5 2 2" xfId="3195"/>
    <cellStyle name="Normal 4 5 2 2 2" xfId="3894"/>
    <cellStyle name="Normal 4 5 2 3" xfId="2956"/>
    <cellStyle name="Normal 4 5 2 3 2" xfId="3668"/>
    <cellStyle name="Normal 4 5 2 4" xfId="3453"/>
    <cellStyle name="Normal 4 5 3" xfId="3074"/>
    <cellStyle name="Normal 4 5 3 2" xfId="3773"/>
    <cellStyle name="Normal 4 5 4" xfId="2461"/>
    <cellStyle name="Normal 4 5 4 2" xfId="3547"/>
    <cellStyle name="Normal 4 5 5" xfId="3332"/>
    <cellStyle name="Normal 4 6" xfId="1511"/>
    <cellStyle name="Normal 4 6 2" xfId="2326"/>
    <cellStyle name="Normal 4 6 2 2" xfId="3196"/>
    <cellStyle name="Normal 4 6 2 2 2" xfId="3895"/>
    <cellStyle name="Normal 4 6 2 3" xfId="2957"/>
    <cellStyle name="Normal 4 6 2 3 2" xfId="3669"/>
    <cellStyle name="Normal 4 6 2 4" xfId="3454"/>
    <cellStyle name="Normal 4 6 3" xfId="3096"/>
    <cellStyle name="Normal 4 6 3 2" xfId="3795"/>
    <cellStyle name="Normal 4 6 4" xfId="2483"/>
    <cellStyle name="Normal 4 6 4 2" xfId="3569"/>
    <cellStyle name="Normal 4 6 5" xfId="3354"/>
    <cellStyle name="Normal 4 7" xfId="1874"/>
    <cellStyle name="Normal 4 8" xfId="2303"/>
    <cellStyle name="Normal 4 8 2" xfId="3173"/>
    <cellStyle name="Normal 4 8 2 2" xfId="3872"/>
    <cellStyle name="Normal 4 8 3" xfId="2934"/>
    <cellStyle name="Normal 4 8 3 2" xfId="3646"/>
    <cellStyle name="Normal 4 8 4" xfId="3431"/>
    <cellStyle name="Normal 4 9" xfId="2340"/>
    <cellStyle name="Normal 4 9 2" xfId="3206"/>
    <cellStyle name="Normal 4 9 2 2" xfId="3905"/>
    <cellStyle name="Normal 4 9 3" xfId="2968"/>
    <cellStyle name="Normal 4 9 3 2" xfId="3679"/>
    <cellStyle name="Normal 4 9 4" xfId="3464"/>
    <cellStyle name="Normal 40" xfId="1841"/>
    <cellStyle name="Normal 40 2" xfId="1843"/>
    <cellStyle name="Normal 40 2 2" xfId="2327"/>
    <cellStyle name="Normal 40 2 2 2" xfId="3197"/>
    <cellStyle name="Normal 40 2 2 2 2" xfId="3896"/>
    <cellStyle name="Normal 40 2 2 3" xfId="2958"/>
    <cellStyle name="Normal 40 2 2 3 2" xfId="3670"/>
    <cellStyle name="Normal 40 2 2 4" xfId="3455"/>
    <cellStyle name="Normal 40 2 3" xfId="3106"/>
    <cellStyle name="Normal 40 2 3 2" xfId="3805"/>
    <cellStyle name="Normal 40 2 4" xfId="2493"/>
    <cellStyle name="Normal 40 2 4 2" xfId="3579"/>
    <cellStyle name="Normal 40 2 5" xfId="3364"/>
    <cellStyle name="Normal 40 4" xfId="1842"/>
    <cellStyle name="Normal 40 4 2" xfId="2328"/>
    <cellStyle name="Normal 40 4 2 2" xfId="3198"/>
    <cellStyle name="Normal 40 4 2 2 2" xfId="3897"/>
    <cellStyle name="Normal 40 4 2 3" xfId="2959"/>
    <cellStyle name="Normal 40 4 2 3 2" xfId="3671"/>
    <cellStyle name="Normal 40 4 2 4" xfId="3456"/>
    <cellStyle name="Normal 40 4 3" xfId="3105"/>
    <cellStyle name="Normal 40 4 3 2" xfId="3804"/>
    <cellStyle name="Normal 40 4 4" xfId="2492"/>
    <cellStyle name="Normal 40 4 4 2" xfId="3578"/>
    <cellStyle name="Normal 40 4 5" xfId="3363"/>
    <cellStyle name="Normal 41" xfId="1861"/>
    <cellStyle name="Normal 42" xfId="1864"/>
    <cellStyle name="Normal 43" xfId="1867"/>
    <cellStyle name="Normal 44" xfId="1863"/>
    <cellStyle name="Normal 45" xfId="1868"/>
    <cellStyle name="Normal 46" xfId="1869"/>
    <cellStyle name="Normal 47" xfId="1870"/>
    <cellStyle name="Normal 48" xfId="1872"/>
    <cellStyle name="Normal 48 2 2" xfId="4065"/>
    <cellStyle name="Normal 49" xfId="1876"/>
    <cellStyle name="Normal 5" xfId="5"/>
    <cellStyle name="Normal 5 2" xfId="1023"/>
    <cellStyle name="Normal 5 3" xfId="1838"/>
    <cellStyle name="Normal 5 5" xfId="1840"/>
    <cellStyle name="Normal 50" xfId="1877"/>
    <cellStyle name="Normal 51" xfId="1882"/>
    <cellStyle name="Normal 52" xfId="2333"/>
    <cellStyle name="Normal 52 2" xfId="3202"/>
    <cellStyle name="Normal 52 2 2" xfId="3901"/>
    <cellStyle name="Normal 52 3" xfId="2964"/>
    <cellStyle name="Normal 52 3 2" xfId="3675"/>
    <cellStyle name="Normal 52 4" xfId="3460"/>
    <cellStyle name="Normal 53" xfId="2336"/>
    <cellStyle name="Normal 54" xfId="2338"/>
    <cellStyle name="Normal 55" xfId="2343"/>
    <cellStyle name="Normal 56" xfId="2344"/>
    <cellStyle name="Normal 57" xfId="2347"/>
    <cellStyle name="Normal 58" xfId="2348"/>
    <cellStyle name="Normal 59" xfId="2354"/>
    <cellStyle name="Normal 6" xfId="1024"/>
    <cellStyle name="Normal 6 10" xfId="3255"/>
    <cellStyle name="Normal 6 10 2" xfId="3952"/>
    <cellStyle name="Normal 6 11" xfId="3261"/>
    <cellStyle name="Normal 6 11 2" xfId="3956"/>
    <cellStyle name="Normal 6 12" xfId="3269"/>
    <cellStyle name="Normal 6 12 2" xfId="3962"/>
    <cellStyle name="Normal 6 13" xfId="3275"/>
    <cellStyle name="Normal 6 14" xfId="3286"/>
    <cellStyle name="Normal 6 15" xfId="3966"/>
    <cellStyle name="Normal 6 16" xfId="3993"/>
    <cellStyle name="Normal 6 17" xfId="4010"/>
    <cellStyle name="Normal 6 18" xfId="4027"/>
    <cellStyle name="Normal 6 19" xfId="4039"/>
    <cellStyle name="Normal 6 2" xfId="1025"/>
    <cellStyle name="Normal 6 2 2" xfId="2381"/>
    <cellStyle name="Normal 6 2 2 2" xfId="3223"/>
    <cellStyle name="Normal 6 2 2 2 2" xfId="3922"/>
    <cellStyle name="Normal 6 2 2 3" xfId="2992"/>
    <cellStyle name="Normal 6 2 2 3 2" xfId="3696"/>
    <cellStyle name="Normal 6 2 2 4" xfId="3481"/>
    <cellStyle name="Normal 6 2 3" xfId="2406"/>
    <cellStyle name="Normal 6 2 3 2" xfId="3246"/>
    <cellStyle name="Normal 6 2 3 2 2" xfId="3945"/>
    <cellStyle name="Normal 6 2 3 3" xfId="3017"/>
    <cellStyle name="Normal 6 2 3 3 2" xfId="3719"/>
    <cellStyle name="Normal 6 2 3 4" xfId="3504"/>
    <cellStyle name="Normal 6 2 4" xfId="3294"/>
    <cellStyle name="Normal 6 2 5" xfId="3978"/>
    <cellStyle name="Normal 6 2 6" xfId="4060"/>
    <cellStyle name="Normal 6 20" xfId="4056"/>
    <cellStyle name="Normal 6 3" xfId="2341"/>
    <cellStyle name="Normal 6 3 2" xfId="3207"/>
    <cellStyle name="Normal 6 3 2 2" xfId="3906"/>
    <cellStyle name="Normal 6 3 3" xfId="2969"/>
    <cellStyle name="Normal 6 3 3 2" xfId="3680"/>
    <cellStyle name="Normal 6 3 4" xfId="3465"/>
    <cellStyle name="Normal 6 4" xfId="2371"/>
    <cellStyle name="Normal 6 4 2" xfId="3215"/>
    <cellStyle name="Normal 6 4 2 2" xfId="3914"/>
    <cellStyle name="Normal 6 4 3" xfId="2983"/>
    <cellStyle name="Normal 6 4 3 2" xfId="3688"/>
    <cellStyle name="Normal 6 4 4" xfId="3473"/>
    <cellStyle name="Normal 6 5" xfId="2388"/>
    <cellStyle name="Normal 6 5 2" xfId="3230"/>
    <cellStyle name="Normal 6 5 2 2" xfId="3929"/>
    <cellStyle name="Normal 6 5 3" xfId="2999"/>
    <cellStyle name="Normal 6 5 3 2" xfId="3703"/>
    <cellStyle name="Normal 6 5 4" xfId="3488"/>
    <cellStyle name="Normal 6 6" xfId="2395"/>
    <cellStyle name="Normal 6 6 2" xfId="3237"/>
    <cellStyle name="Normal 6 6 2 2" xfId="3936"/>
    <cellStyle name="Normal 6 6 3" xfId="3006"/>
    <cellStyle name="Normal 6 6 3 2" xfId="3710"/>
    <cellStyle name="Normal 6 6 4" xfId="3495"/>
    <cellStyle name="Normal 6 7" xfId="2400"/>
    <cellStyle name="Normal 6 7 2" xfId="3241"/>
    <cellStyle name="Normal 6 7 2 2" xfId="3940"/>
    <cellStyle name="Normal 6 7 3" xfId="3011"/>
    <cellStyle name="Normal 6 7 3 2" xfId="3714"/>
    <cellStyle name="Normal 6 7 4" xfId="3499"/>
    <cellStyle name="Normal 6 8" xfId="2412"/>
    <cellStyle name="Normal 6 8 2" xfId="3022"/>
    <cellStyle name="Normal 6 8 2 2" xfId="3724"/>
    <cellStyle name="Normal 6 8 3" xfId="3509"/>
    <cellStyle name="Normal 6 9" xfId="3032"/>
    <cellStyle name="Normal 6 9 2" xfId="3732"/>
    <cellStyle name="Normal 6_C (1)" xfId="4020"/>
    <cellStyle name="Normal 60" xfId="2365"/>
    <cellStyle name="Normal 60 2" xfId="3212"/>
    <cellStyle name="Normal 60 2 2" xfId="3911"/>
    <cellStyle name="Normal 60 3" xfId="2979"/>
    <cellStyle name="Normal 60 3 2" xfId="3685"/>
    <cellStyle name="Normal 60 4" xfId="3470"/>
    <cellStyle name="Normal 61" xfId="2389"/>
    <cellStyle name="Normal 61 2" xfId="3231"/>
    <cellStyle name="Normal 61 2 2" xfId="3930"/>
    <cellStyle name="Normal 61 3" xfId="3000"/>
    <cellStyle name="Normal 61 3 2" xfId="3704"/>
    <cellStyle name="Normal 61 4" xfId="3489"/>
    <cellStyle name="Normal 62" xfId="2408"/>
    <cellStyle name="Normal 62 2" xfId="3019"/>
    <cellStyle name="Normal 62 2 2" xfId="3721"/>
    <cellStyle name="Normal 62 3" xfId="3506"/>
    <cellStyle name="Normal 63" xfId="3248"/>
    <cellStyle name="Normal 63 2" xfId="3947"/>
    <cellStyle name="Normal 64" xfId="3249"/>
    <cellStyle name="Normal 64 2" xfId="3948"/>
    <cellStyle name="Normal 65" xfId="3994"/>
    <cellStyle name="Normal 66" xfId="3997"/>
    <cellStyle name="Normal 67" xfId="3998"/>
    <cellStyle name="Normal 68" xfId="4001"/>
    <cellStyle name="Normal 69" xfId="4004"/>
    <cellStyle name="Normal 7" xfId="1026"/>
    <cellStyle name="Normal 7 2" xfId="2355"/>
    <cellStyle name="Normal 7 3" xfId="2377"/>
    <cellStyle name="Normal 7 4" xfId="3027"/>
    <cellStyle name="Normal 7 4 2" xfId="3729"/>
    <cellStyle name="Normal 7 5" xfId="3279"/>
    <cellStyle name="Normal 7 6" xfId="3287"/>
    <cellStyle name="Normal 7 7" xfId="4061"/>
    <cellStyle name="Normal 70" xfId="4021"/>
    <cellStyle name="Normal 71" xfId="4030"/>
    <cellStyle name="Normal 72" xfId="4041"/>
    <cellStyle name="Normal 73" xfId="4044"/>
    <cellStyle name="Normal 74" xfId="4045"/>
    <cellStyle name="Normal 75" xfId="4046"/>
    <cellStyle name="Normal 76" xfId="4048"/>
    <cellStyle name="Normal 77" xfId="4051"/>
    <cellStyle name="Normal 78" xfId="4068"/>
    <cellStyle name="Normal 8" xfId="1027"/>
    <cellStyle name="Normal 8 2" xfId="2378"/>
    <cellStyle name="Normal 8 2 2" xfId="3220"/>
    <cellStyle name="Normal 8 2 2 2" xfId="3919"/>
    <cellStyle name="Normal 8 2 3" xfId="2989"/>
    <cellStyle name="Normal 8 2 3 2" xfId="3693"/>
    <cellStyle name="Normal 8 2 4" xfId="3478"/>
    <cellStyle name="Normal 8 3" xfId="2403"/>
    <cellStyle name="Normal 8 3 2" xfId="3243"/>
    <cellStyle name="Normal 8 3 2 2" xfId="3942"/>
    <cellStyle name="Normal 8 3 3" xfId="3014"/>
    <cellStyle name="Normal 8 3 3 2" xfId="3716"/>
    <cellStyle name="Normal 8 3 4" xfId="3501"/>
    <cellStyle name="Normal 9" xfId="1028"/>
    <cellStyle name="Percent 2" xfId="3251"/>
    <cellStyle name="Pourcentage" xfId="1352" builtinId="5"/>
    <cellStyle name="Pourcentage 10" xfId="2392"/>
    <cellStyle name="Pourcentage 10 2" xfId="3234"/>
    <cellStyle name="Pourcentage 10 2 2" xfId="3933"/>
    <cellStyle name="Pourcentage 10 3" xfId="3003"/>
    <cellStyle name="Pourcentage 10 3 2" xfId="3707"/>
    <cellStyle name="Pourcentage 10 4" xfId="3492"/>
    <cellStyle name="Pourcentage 11" xfId="2409"/>
    <cellStyle name="Pourcentage 11 2" xfId="3507"/>
    <cellStyle name="Pourcentage 12" xfId="4049"/>
    <cellStyle name="Pourcentage 2" xfId="1029"/>
    <cellStyle name="Pourcentage 2 2" xfId="3033"/>
    <cellStyle name="Pourcentage 2 2 2" xfId="3733"/>
    <cellStyle name="Pourcentage 3" xfId="1030"/>
    <cellStyle name="Pourcentage 3 2" xfId="3035"/>
    <cellStyle name="Pourcentage 4" xfId="1031"/>
    <cellStyle name="Pourcentage 5" xfId="1356"/>
    <cellStyle name="Pourcentage 5 2" xfId="1416"/>
    <cellStyle name="Pourcentage 6" xfId="1418"/>
    <cellStyle name="Pourcentage 7" xfId="1425"/>
    <cellStyle name="Pourcentage 8" xfId="1865"/>
    <cellStyle name="Pourcentage 9" xfId="2372"/>
    <cellStyle name="Pourcentage 9 2" xfId="3216"/>
    <cellStyle name="Pourcentage 9 2 2" xfId="3915"/>
    <cellStyle name="Pourcentage 9 2 3" xfId="4067"/>
    <cellStyle name="Pourcentage 9 3" xfId="2984"/>
    <cellStyle name="Pourcentage 9 3 2" xfId="3689"/>
    <cellStyle name="Pourcentage 9 4" xfId="3474"/>
    <cellStyle name="S12" xfId="1844"/>
    <cellStyle name="Satisfaisant 10 2" xfId="1032"/>
    <cellStyle name="Satisfaisant 10 3" xfId="1033"/>
    <cellStyle name="Satisfaisant 11 2" xfId="1034"/>
    <cellStyle name="Satisfaisant 11 3" xfId="1035"/>
    <cellStyle name="Satisfaisant 12 2" xfId="1036"/>
    <cellStyle name="Satisfaisant 12 3" xfId="1037"/>
    <cellStyle name="Satisfaisant 13 2" xfId="1038"/>
    <cellStyle name="Satisfaisant 13 3" xfId="1039"/>
    <cellStyle name="Satisfaisant 14 2" xfId="1040"/>
    <cellStyle name="Satisfaisant 14 3" xfId="1041"/>
    <cellStyle name="Satisfaisant 15 2" xfId="1042"/>
    <cellStyle name="Satisfaisant 15 3" xfId="1043"/>
    <cellStyle name="Satisfaisant 16 2" xfId="1044"/>
    <cellStyle name="Satisfaisant 16 3" xfId="1045"/>
    <cellStyle name="Satisfaisant 17 2" xfId="1046"/>
    <cellStyle name="Satisfaisant 17 3" xfId="1047"/>
    <cellStyle name="Satisfaisant 2 2" xfId="1048"/>
    <cellStyle name="Satisfaisant 2 3" xfId="1049"/>
    <cellStyle name="Satisfaisant 3 2" xfId="1050"/>
    <cellStyle name="Satisfaisant 3 3" xfId="1051"/>
    <cellStyle name="Satisfaisant 4 2" xfId="1052"/>
    <cellStyle name="Satisfaisant 4 3" xfId="1053"/>
    <cellStyle name="Satisfaisant 5 2" xfId="1054"/>
    <cellStyle name="Satisfaisant 5 3" xfId="1055"/>
    <cellStyle name="Satisfaisant 6 2" xfId="1056"/>
    <cellStyle name="Satisfaisant 6 3" xfId="1057"/>
    <cellStyle name="Satisfaisant 7 2" xfId="1058"/>
    <cellStyle name="Satisfaisant 7 3" xfId="1059"/>
    <cellStyle name="Satisfaisant 8 2" xfId="1060"/>
    <cellStyle name="Satisfaisant 8 3" xfId="1061"/>
    <cellStyle name="Satisfaisant 9 2" xfId="1062"/>
    <cellStyle name="Satisfaisant 9 3" xfId="1063"/>
    <cellStyle name="Sortie 10 2" xfId="1064"/>
    <cellStyle name="Sortie 10 3" xfId="1065"/>
    <cellStyle name="Sortie 11 2" xfId="1066"/>
    <cellStyle name="Sortie 11 3" xfId="1067"/>
    <cellStyle name="Sortie 12 2" xfId="1068"/>
    <cellStyle name="Sortie 12 3" xfId="1069"/>
    <cellStyle name="Sortie 13 2" xfId="1070"/>
    <cellStyle name="Sortie 13 3" xfId="1071"/>
    <cellStyle name="Sortie 14 2" xfId="1072"/>
    <cellStyle name="Sortie 14 3" xfId="1073"/>
    <cellStyle name="Sortie 15 2" xfId="1074"/>
    <cellStyle name="Sortie 15 3" xfId="1075"/>
    <cellStyle name="Sortie 16 2" xfId="1076"/>
    <cellStyle name="Sortie 16 3" xfId="1077"/>
    <cellStyle name="Sortie 17 2" xfId="1078"/>
    <cellStyle name="Sortie 17 3" xfId="1079"/>
    <cellStyle name="Sortie 2 2" xfId="1080"/>
    <cellStyle name="Sortie 2 3" xfId="1081"/>
    <cellStyle name="Sortie 3 2" xfId="1082"/>
    <cellStyle name="Sortie 3 3" xfId="1083"/>
    <cellStyle name="Sortie 4 2" xfId="1084"/>
    <cellStyle name="Sortie 4 3" xfId="1085"/>
    <cellStyle name="Sortie 5 2" xfId="1086"/>
    <cellStyle name="Sortie 5 3" xfId="1087"/>
    <cellStyle name="Sortie 6 2" xfId="1088"/>
    <cellStyle name="Sortie 6 3" xfId="1089"/>
    <cellStyle name="Sortie 7 2" xfId="1090"/>
    <cellStyle name="Sortie 7 3" xfId="1091"/>
    <cellStyle name="Sortie 8 2" xfId="1092"/>
    <cellStyle name="Sortie 8 3" xfId="1093"/>
    <cellStyle name="Sortie 9 2" xfId="1094"/>
    <cellStyle name="Sortie 9 3" xfId="1095"/>
    <cellStyle name="TableStyleLight1" xfId="1856"/>
    <cellStyle name="Texte explicatif 10 2" xfId="1096"/>
    <cellStyle name="Texte explicatif 10 3" xfId="1097"/>
    <cellStyle name="Texte explicatif 11 2" xfId="1098"/>
    <cellStyle name="Texte explicatif 11 3" xfId="1099"/>
    <cellStyle name="Texte explicatif 12 2" xfId="1100"/>
    <cellStyle name="Texte explicatif 12 3" xfId="1101"/>
    <cellStyle name="Texte explicatif 13 2" xfId="1102"/>
    <cellStyle name="Texte explicatif 13 3" xfId="1103"/>
    <cellStyle name="Texte explicatif 14 2" xfId="1104"/>
    <cellStyle name="Texte explicatif 14 3" xfId="1105"/>
    <cellStyle name="Texte explicatif 15 2" xfId="1106"/>
    <cellStyle name="Texte explicatif 15 3" xfId="1107"/>
    <cellStyle name="Texte explicatif 16 2" xfId="1108"/>
    <cellStyle name="Texte explicatif 16 3" xfId="1109"/>
    <cellStyle name="Texte explicatif 17 2" xfId="1110"/>
    <cellStyle name="Texte explicatif 17 3" xfId="1111"/>
    <cellStyle name="Texte explicatif 2 2" xfId="1112"/>
    <cellStyle name="Texte explicatif 2 3" xfId="1113"/>
    <cellStyle name="Texte explicatif 3 2" xfId="1114"/>
    <cellStyle name="Texte explicatif 3 3" xfId="1115"/>
    <cellStyle name="Texte explicatif 4 2" xfId="1116"/>
    <cellStyle name="Texte explicatif 4 3" xfId="1117"/>
    <cellStyle name="Texte explicatif 5 2" xfId="1118"/>
    <cellStyle name="Texte explicatif 5 3" xfId="1119"/>
    <cellStyle name="Texte explicatif 6 2" xfId="1120"/>
    <cellStyle name="Texte explicatif 6 3" xfId="1121"/>
    <cellStyle name="Texte explicatif 7 2" xfId="1122"/>
    <cellStyle name="Texte explicatif 7 3" xfId="1123"/>
    <cellStyle name="Texte explicatif 8 2" xfId="1124"/>
    <cellStyle name="Texte explicatif 8 3" xfId="1125"/>
    <cellStyle name="Texte explicatif 9 2" xfId="1126"/>
    <cellStyle name="Texte explicatif 9 3" xfId="1127"/>
    <cellStyle name="Titre 10 2" xfId="1128"/>
    <cellStyle name="Titre 10 3" xfId="1129"/>
    <cellStyle name="Titre 11 2" xfId="1130"/>
    <cellStyle name="Titre 11 3" xfId="1131"/>
    <cellStyle name="Titre 12 2" xfId="1132"/>
    <cellStyle name="Titre 12 3" xfId="1133"/>
    <cellStyle name="Titre 13 2" xfId="1134"/>
    <cellStyle name="Titre 13 3" xfId="1135"/>
    <cellStyle name="Titre 14 2" xfId="1136"/>
    <cellStyle name="Titre 14 3" xfId="1137"/>
    <cellStyle name="Titre 15 2" xfId="1138"/>
    <cellStyle name="Titre 15 3" xfId="1139"/>
    <cellStyle name="Titre 16 2" xfId="1140"/>
    <cellStyle name="Titre 16 3" xfId="1141"/>
    <cellStyle name="Titre 17 2" xfId="1142"/>
    <cellStyle name="Titre 17 3" xfId="1143"/>
    <cellStyle name="Titre 2 2" xfId="1144"/>
    <cellStyle name="Titre 2 3" xfId="1145"/>
    <cellStyle name="Titre 3 2" xfId="1146"/>
    <cellStyle name="Titre 3 3" xfId="1147"/>
    <cellStyle name="Titre 4 2" xfId="1148"/>
    <cellStyle name="Titre 4 3" xfId="1149"/>
    <cellStyle name="Titre 5 2" xfId="1150"/>
    <cellStyle name="Titre 5 3" xfId="1151"/>
    <cellStyle name="Titre 6 2" xfId="1152"/>
    <cellStyle name="Titre 6 3" xfId="1153"/>
    <cellStyle name="Titre 7 2" xfId="1154"/>
    <cellStyle name="Titre 7 3" xfId="1155"/>
    <cellStyle name="Titre 8 2" xfId="1156"/>
    <cellStyle name="Titre 8 3" xfId="1157"/>
    <cellStyle name="Titre 9 2" xfId="1158"/>
    <cellStyle name="Titre 9 3" xfId="1159"/>
    <cellStyle name="Titre 1 10 2" xfId="1160"/>
    <cellStyle name="Titre 1 10 3" xfId="1161"/>
    <cellStyle name="Titre 1 11 2" xfId="1162"/>
    <cellStyle name="Titre 1 11 3" xfId="1163"/>
    <cellStyle name="Titre 1 12 2" xfId="1164"/>
    <cellStyle name="Titre 1 12 3" xfId="1165"/>
    <cellStyle name="Titre 1 13 2" xfId="1166"/>
    <cellStyle name="Titre 1 13 3" xfId="1167"/>
    <cellStyle name="Titre 1 14 2" xfId="1168"/>
    <cellStyle name="Titre 1 14 3" xfId="1169"/>
    <cellStyle name="Titre 1 15 2" xfId="1170"/>
    <cellStyle name="Titre 1 15 3" xfId="1171"/>
    <cellStyle name="Titre 1 16 2" xfId="1172"/>
    <cellStyle name="Titre 1 16 3" xfId="1173"/>
    <cellStyle name="Titre 1 17 2" xfId="1174"/>
    <cellStyle name="Titre 1 17 3" xfId="1175"/>
    <cellStyle name="Titre 1 2 2" xfId="1176"/>
    <cellStyle name="Titre 1 2 3" xfId="1177"/>
    <cellStyle name="Titre 1 3 2" xfId="1178"/>
    <cellStyle name="Titre 1 3 3" xfId="1179"/>
    <cellStyle name="Titre 1 4 2" xfId="1180"/>
    <cellStyle name="Titre 1 4 3" xfId="1181"/>
    <cellStyle name="Titre 1 5 2" xfId="1182"/>
    <cellStyle name="Titre 1 5 3" xfId="1183"/>
    <cellStyle name="Titre 1 6 2" xfId="1184"/>
    <cellStyle name="Titre 1 6 3" xfId="1185"/>
    <cellStyle name="Titre 1 7 2" xfId="1186"/>
    <cellStyle name="Titre 1 7 3" xfId="1187"/>
    <cellStyle name="Titre 1 8 2" xfId="1188"/>
    <cellStyle name="Titre 1 8 3" xfId="1189"/>
    <cellStyle name="Titre 1 9 2" xfId="1190"/>
    <cellStyle name="Titre 1 9 3" xfId="1191"/>
    <cellStyle name="Titre 2 10 2" xfId="1192"/>
    <cellStyle name="Titre 2 10 3" xfId="1193"/>
    <cellStyle name="Titre 2 11 2" xfId="1194"/>
    <cellStyle name="Titre 2 11 3" xfId="1195"/>
    <cellStyle name="Titre 2 12 2" xfId="1196"/>
    <cellStyle name="Titre 2 12 3" xfId="1197"/>
    <cellStyle name="Titre 2 13 2" xfId="1198"/>
    <cellStyle name="Titre 2 13 3" xfId="1199"/>
    <cellStyle name="Titre 2 14 2" xfId="1200"/>
    <cellStyle name="Titre 2 14 3" xfId="1201"/>
    <cellStyle name="Titre 2 15 2" xfId="1202"/>
    <cellStyle name="Titre 2 15 3" xfId="1203"/>
    <cellStyle name="Titre 2 16 2" xfId="1204"/>
    <cellStyle name="Titre 2 16 3" xfId="1205"/>
    <cellStyle name="Titre 2 17 2" xfId="1206"/>
    <cellStyle name="Titre 2 17 3" xfId="1207"/>
    <cellStyle name="Titre 2 2 2" xfId="1208"/>
    <cellStyle name="Titre 2 2 3" xfId="1209"/>
    <cellStyle name="Titre 2 3 2" xfId="1210"/>
    <cellStyle name="Titre 2 3 3" xfId="1211"/>
    <cellStyle name="Titre 2 4 2" xfId="1212"/>
    <cellStyle name="Titre 2 4 3" xfId="1213"/>
    <cellStyle name="Titre 2 5 2" xfId="1214"/>
    <cellStyle name="Titre 2 5 3" xfId="1215"/>
    <cellStyle name="Titre 2 6 2" xfId="1216"/>
    <cellStyle name="Titre 2 6 3" xfId="1217"/>
    <cellStyle name="Titre 2 7 2" xfId="1218"/>
    <cellStyle name="Titre 2 7 3" xfId="1219"/>
    <cellStyle name="Titre 2 8 2" xfId="1220"/>
    <cellStyle name="Titre 2 8 3" xfId="1221"/>
    <cellStyle name="Titre 2 9 2" xfId="1222"/>
    <cellStyle name="Titre 2 9 3" xfId="1223"/>
    <cellStyle name="Titre 3 10 2" xfId="1224"/>
    <cellStyle name="Titre 3 10 3" xfId="1225"/>
    <cellStyle name="Titre 3 11 2" xfId="1226"/>
    <cellStyle name="Titre 3 11 3" xfId="1227"/>
    <cellStyle name="Titre 3 12 2" xfId="1228"/>
    <cellStyle name="Titre 3 12 3" xfId="1229"/>
    <cellStyle name="Titre 3 13 2" xfId="1230"/>
    <cellStyle name="Titre 3 13 3" xfId="1231"/>
    <cellStyle name="Titre 3 14 2" xfId="1232"/>
    <cellStyle name="Titre 3 14 3" xfId="1233"/>
    <cellStyle name="Titre 3 15 2" xfId="1234"/>
    <cellStyle name="Titre 3 15 3" xfId="1235"/>
    <cellStyle name="Titre 3 16 2" xfId="1236"/>
    <cellStyle name="Titre 3 16 3" xfId="1237"/>
    <cellStyle name="Titre 3 17 2" xfId="1238"/>
    <cellStyle name="Titre 3 17 3" xfId="1239"/>
    <cellStyle name="Titre 3 2 2" xfId="1240"/>
    <cellStyle name="Titre 3 2 3" xfId="1241"/>
    <cellStyle name="Titre 3 3 2" xfId="1242"/>
    <cellStyle name="Titre 3 3 3" xfId="1243"/>
    <cellStyle name="Titre 3 4 2" xfId="1244"/>
    <cellStyle name="Titre 3 4 3" xfId="1245"/>
    <cellStyle name="Titre 3 5 2" xfId="1246"/>
    <cellStyle name="Titre 3 5 3" xfId="1247"/>
    <cellStyle name="Titre 3 6 2" xfId="1248"/>
    <cellStyle name="Titre 3 6 3" xfId="1249"/>
    <cellStyle name="Titre 3 7 2" xfId="1250"/>
    <cellStyle name="Titre 3 7 3" xfId="1251"/>
    <cellStyle name="Titre 3 8 2" xfId="1252"/>
    <cellStyle name="Titre 3 8 3" xfId="1253"/>
    <cellStyle name="Titre 3 9 2" xfId="1254"/>
    <cellStyle name="Titre 3 9 3" xfId="1255"/>
    <cellStyle name="Titre 4 10 2" xfId="1256"/>
    <cellStyle name="Titre 4 10 3" xfId="1257"/>
    <cellStyle name="Titre 4 11 2" xfId="1258"/>
    <cellStyle name="Titre 4 11 3" xfId="1259"/>
    <cellStyle name="Titre 4 12 2" xfId="1260"/>
    <cellStyle name="Titre 4 12 3" xfId="1261"/>
    <cellStyle name="Titre 4 13 2" xfId="1262"/>
    <cellStyle name="Titre 4 13 3" xfId="1263"/>
    <cellStyle name="Titre 4 14 2" xfId="1264"/>
    <cellStyle name="Titre 4 14 3" xfId="1265"/>
    <cellStyle name="Titre 4 15 2" xfId="1266"/>
    <cellStyle name="Titre 4 15 3" xfId="1267"/>
    <cellStyle name="Titre 4 16 2" xfId="1268"/>
    <cellStyle name="Titre 4 16 3" xfId="1269"/>
    <cellStyle name="Titre 4 17 2" xfId="1270"/>
    <cellStyle name="Titre 4 17 3" xfId="1271"/>
    <cellStyle name="Titre 4 2 2" xfId="1272"/>
    <cellStyle name="Titre 4 2 3" xfId="1273"/>
    <cellStyle name="Titre 4 3 2" xfId="1274"/>
    <cellStyle name="Titre 4 3 3" xfId="1275"/>
    <cellStyle name="Titre 4 4 2" xfId="1276"/>
    <cellStyle name="Titre 4 4 3" xfId="1277"/>
    <cellStyle name="Titre 4 5 2" xfId="1278"/>
    <cellStyle name="Titre 4 5 3" xfId="1279"/>
    <cellStyle name="Titre 4 6 2" xfId="1280"/>
    <cellStyle name="Titre 4 6 3" xfId="1281"/>
    <cellStyle name="Titre 4 7 2" xfId="1282"/>
    <cellStyle name="Titre 4 7 3" xfId="1283"/>
    <cellStyle name="Titre 4 8 2" xfId="1284"/>
    <cellStyle name="Titre 4 8 3" xfId="1285"/>
    <cellStyle name="Titre 4 9 2" xfId="1286"/>
    <cellStyle name="Titre 4 9 3" xfId="1287"/>
    <cellStyle name="Total" xfId="2358" builtinId="25" customBuiltin="1"/>
    <cellStyle name="Total 10 2" xfId="1288"/>
    <cellStyle name="Total 10 3" xfId="1289"/>
    <cellStyle name="Total 11 2" xfId="1290"/>
    <cellStyle name="Total 11 3" xfId="1291"/>
    <cellStyle name="Total 12 2" xfId="1292"/>
    <cellStyle name="Total 12 3" xfId="1293"/>
    <cellStyle name="Total 13 2" xfId="1294"/>
    <cellStyle name="Total 13 3" xfId="1295"/>
    <cellStyle name="Total 14 2" xfId="1296"/>
    <cellStyle name="Total 14 3" xfId="1297"/>
    <cellStyle name="Total 15 2" xfId="1298"/>
    <cellStyle name="Total 15 3" xfId="1299"/>
    <cellStyle name="Total 16 2" xfId="1300"/>
    <cellStyle name="Total 16 3" xfId="1301"/>
    <cellStyle name="Total 17 2" xfId="1302"/>
    <cellStyle name="Total 17 3" xfId="1303"/>
    <cellStyle name="Total 2 2" xfId="1304"/>
    <cellStyle name="Total 2 3" xfId="1305"/>
    <cellStyle name="Total 3 2" xfId="1306"/>
    <cellStyle name="Total 3 3" xfId="1307"/>
    <cellStyle name="Total 4 2" xfId="1308"/>
    <cellStyle name="Total 4 3" xfId="1309"/>
    <cellStyle name="Total 5 2" xfId="1310"/>
    <cellStyle name="Total 5 3" xfId="1311"/>
    <cellStyle name="Total 6 2" xfId="1312"/>
    <cellStyle name="Total 6 3" xfId="1313"/>
    <cellStyle name="Total 7 2" xfId="1314"/>
    <cellStyle name="Total 7 3" xfId="1315"/>
    <cellStyle name="Total 8 2" xfId="1316"/>
    <cellStyle name="Total 8 3" xfId="1317"/>
    <cellStyle name="Total 9 2" xfId="1318"/>
    <cellStyle name="Total 9 3" xfId="1319"/>
    <cellStyle name="Vérification 10 2" xfId="1320"/>
    <cellStyle name="Vérification 10 3" xfId="1321"/>
    <cellStyle name="Vérification 11 2" xfId="1322"/>
    <cellStyle name="Vérification 11 3" xfId="1323"/>
    <cellStyle name="Vérification 12 2" xfId="1324"/>
    <cellStyle name="Vérification 12 3" xfId="1325"/>
    <cellStyle name="Vérification 13 2" xfId="1326"/>
    <cellStyle name="Vérification 13 3" xfId="1327"/>
    <cellStyle name="Vérification 14 2" xfId="1328"/>
    <cellStyle name="Vérification 14 3" xfId="1329"/>
    <cellStyle name="Vérification 15 2" xfId="1330"/>
    <cellStyle name="Vérification 15 3" xfId="1331"/>
    <cellStyle name="Vérification 16 2" xfId="1332"/>
    <cellStyle name="Vérification 16 3" xfId="1333"/>
    <cellStyle name="Vérification 17 2" xfId="1334"/>
    <cellStyle name="Vérification 17 3" xfId="1335"/>
    <cellStyle name="Vérification 2 2" xfId="1336"/>
    <cellStyle name="Vérification 2 3" xfId="1337"/>
    <cellStyle name="Vérification 3 2" xfId="1338"/>
    <cellStyle name="Vérification 3 3" xfId="1339"/>
    <cellStyle name="Vérification 4 2" xfId="1340"/>
    <cellStyle name="Vérification 4 3" xfId="1341"/>
    <cellStyle name="Vérification 5 2" xfId="1342"/>
    <cellStyle name="Vérification 5 3" xfId="1343"/>
    <cellStyle name="Vérification 6 2" xfId="1344"/>
    <cellStyle name="Vérification 6 3" xfId="1345"/>
    <cellStyle name="Vérification 7 2" xfId="1346"/>
    <cellStyle name="Vérification 7 3" xfId="1347"/>
    <cellStyle name="Vérification 8 2" xfId="1348"/>
    <cellStyle name="Vérification 8 3" xfId="1349"/>
    <cellStyle name="Vérification 9 2" xfId="1350"/>
    <cellStyle name="Vérification 9 3" xfId="1351"/>
    <cellStyle name="好" xfId="1390"/>
    <cellStyle name="差" xfId="1388"/>
    <cellStyle name="常规_Copy of Reporting Package - ZEITI 2009 - Final" xfId="1389"/>
    <cellStyle name="强调文字颜色 1" xfId="1397"/>
    <cellStyle name="强调文字颜色 2" xfId="1398"/>
    <cellStyle name="强调文字颜色 3" xfId="1399"/>
    <cellStyle name="强调文字颜色 4" xfId="1400"/>
    <cellStyle name="强调文字颜色 5" xfId="1401"/>
    <cellStyle name="强调文字颜色 6" xfId="1402"/>
    <cellStyle name="标题" xfId="1383"/>
    <cellStyle name="标题 1" xfId="1384"/>
    <cellStyle name="标题 2" xfId="1385"/>
    <cellStyle name="标题 3" xfId="1386"/>
    <cellStyle name="标题 4" xfId="1387"/>
    <cellStyle name="检查单元格" xfId="1393"/>
    <cellStyle name="汇总" xfId="1391"/>
    <cellStyle name="注释" xfId="1406"/>
    <cellStyle name="解释性文本" xfId="1394"/>
    <cellStyle name="警告文本" xfId="1395"/>
    <cellStyle name="计算" xfId="1392"/>
    <cellStyle name="输入" xfId="1405"/>
    <cellStyle name="输出" xfId="1404"/>
    <cellStyle name="适中" xfId="1403"/>
    <cellStyle name="链接单元格" xfId="1396"/>
  </cellStyles>
  <dxfs count="37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36"/>
      <tableStyleElement type="totalRow" dxfId="35"/>
      <tableStyleElement type="firstRowStripe" dxfId="34"/>
      <tableStyleElement type="firstColumnStripe" dxfId="33"/>
      <tableStyleElement type="firstSubtotalColumn" dxfId="32"/>
      <tableStyleElement type="firstSubtotalRow" dxfId="31"/>
      <tableStyleElement type="secondSubtotalRow" dxfId="30"/>
      <tableStyleElement type="firstRowSubheading" dxfId="29"/>
      <tableStyleElement type="secondRowSubheading" dxfId="28"/>
      <tableStyleElement type="pageFieldLabels" dxfId="27"/>
      <tableStyleElement type="pageFieldValues" dxfId="26"/>
    </tableStyle>
  </tableStyles>
  <colors>
    <mruColors>
      <color rgb="FFCC0000"/>
      <color rgb="FF00FF00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r>
              <a:rPr lang="fr-FR" sz="800">
                <a:solidFill>
                  <a:schemeClr val="tx2"/>
                </a:solidFill>
              </a:rPr>
              <a:t>Répartition</a:t>
            </a:r>
            <a:r>
              <a:rPr lang="fr-FR" sz="800" baseline="0">
                <a:solidFill>
                  <a:schemeClr val="tx2"/>
                </a:solidFill>
              </a:rPr>
              <a:t> de la production de pétrole par Association</a:t>
            </a:r>
            <a:endParaRPr lang="fr-FR" sz="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2280592438277261"/>
          <c:y val="0.1137069052162712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740656035282129"/>
          <c:y val="0.15733654997135479"/>
          <c:w val="0.58754693425543236"/>
          <c:h val="0.78021994651912763"/>
        </c:manualLayout>
      </c:layout>
      <c:pieChart>
        <c:varyColors val="1"/>
        <c:ser>
          <c:idx val="0"/>
          <c:order val="0"/>
          <c:tx>
            <c:strRef>
              <c:f>Production!$D$32:$D$34</c:f>
              <c:strCache>
                <c:ptCount val="3"/>
                <c:pt idx="0">
                  <c:v>Part Etat</c:v>
                </c:pt>
                <c:pt idx="1">
                  <c:v>Part SNH-Fonctionnement</c:v>
                </c:pt>
                <c:pt idx="2">
                  <c:v>Part partenairs</c:v>
                </c:pt>
              </c:strCache>
            </c:strRef>
          </c:tx>
          <c:dPt>
            <c:idx val="0"/>
            <c:bubble3D val="0"/>
            <c:explosion val="4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C-46A3-B6EE-2056E5364B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7C-46A3-B6EE-2056E5364B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7C-46A3-B6EE-2056E5364BC1}"/>
              </c:ext>
            </c:extLst>
          </c:dPt>
          <c:dLbls>
            <c:dLbl>
              <c:idx val="0"/>
              <c:layout>
                <c:manualLayout>
                  <c:x val="-0.16238152754561813"/>
                  <c:y val="0.222504472307518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7C-46A3-B6EE-2056E5364BC1}"/>
                </c:ext>
              </c:extLst>
            </c:dLbl>
            <c:dLbl>
              <c:idx val="1"/>
              <c:layout>
                <c:manualLayout>
                  <c:x val="-6.3009715330833577E-2"/>
                  <c:y val="4.408983690714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7C-46A3-B6EE-2056E5364BC1}"/>
                </c:ext>
              </c:extLst>
            </c:dLbl>
            <c:dLbl>
              <c:idx val="2"/>
              <c:layout>
                <c:manualLayout>
                  <c:x val="-3.5930216005789474E-2"/>
                  <c:y val="-0.105886130555886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7C-46A3-B6EE-2056E5364BC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A7C-46A3-B6EE-2056E5364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Production!$D$32:$D$34</c:f>
              <c:strCache>
                <c:ptCount val="3"/>
                <c:pt idx="0">
                  <c:v>Part Etat</c:v>
                </c:pt>
                <c:pt idx="1">
                  <c:v>Part SNH-Fonctionnement</c:v>
                </c:pt>
                <c:pt idx="2">
                  <c:v>Part partenairs</c:v>
                </c:pt>
              </c:strCache>
            </c:strRef>
          </c:cat>
          <c:val>
            <c:numRef>
              <c:f>Production!$E$32:$E$34</c:f>
              <c:numCache>
                <c:formatCode>0.0%</c:formatCode>
                <c:ptCount val="3"/>
                <c:pt idx="0">
                  <c:v>0.63055597984163814</c:v>
                </c:pt>
                <c:pt idx="1">
                  <c:v>1.2472738764394186E-2</c:v>
                </c:pt>
                <c:pt idx="2">
                  <c:v>0.35697128139396767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7C-46A3-B6EE-2056E5364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7.8647780970476117E-2"/>
          <c:y val="0.34827176370957552"/>
          <c:w val="0.25689297508814485"/>
          <c:h val="0.388532648591235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prstDash val="solid"/>
      <a:round/>
    </a:ln>
    <a:effectLst>
      <a:outerShdw blurRad="50800" dist="50800" dir="5400000" sx="1000" sy="1000" algn="ctr" rotWithShape="0">
        <a:srgbClr val="000000"/>
      </a:outerShdw>
    </a:effectLst>
  </c:spPr>
  <c:txPr>
    <a:bodyPr/>
    <a:lstStyle/>
    <a:p>
      <a:pPr>
        <a:defRPr sz="800" b="1" i="0" u="none">
          <a:solidFill>
            <a:srgbClr val="FFFFFF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fr-FR" sz="800" b="1" i="0" u="none" strike="noStrike" kern="1200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kern="1200" baseline="0">
                <a:solidFill>
                  <a:schemeClr val="tx2"/>
                </a:solidFill>
                <a:latin typeface="Arial"/>
                <a:ea typeface="Arial"/>
                <a:cs typeface="Arial"/>
              </a:rPr>
              <a:t>Production de pétrole en bbls</a:t>
            </a:r>
          </a:p>
        </c:rich>
      </c:tx>
      <c:layout>
        <c:manualLayout>
          <c:xMode val="edge"/>
          <c:yMode val="edge"/>
          <c:x val="0.36149136591968167"/>
          <c:y val="4.13888027776055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383476193301236"/>
          <c:y val="7.9823961398764548E-2"/>
          <c:w val="0.820984360410831"/>
          <c:h val="0.86692770541128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Production!$E$14</c:f>
              <c:strCache>
                <c:ptCount val="1"/>
                <c:pt idx="0">
                  <c:v>Kole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Production!$F$13</c:f>
              <c:strCache>
                <c:ptCount val="1"/>
                <c:pt idx="0">
                  <c:v>Pétrole</c:v>
                </c:pt>
              </c:strCache>
            </c:strRef>
          </c:cat>
          <c:val>
            <c:numRef>
              <c:f>Production!$F$14</c:f>
              <c:numCache>
                <c:formatCode>#,##0</c:formatCode>
                <c:ptCount val="1"/>
                <c:pt idx="0">
                  <c:v>10148470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C-44ED-BC53-54F043E9BAE7}"/>
            </c:ext>
          </c:extLst>
        </c:ser>
        <c:ser>
          <c:idx val="1"/>
          <c:order val="1"/>
          <c:tx>
            <c:strRef>
              <c:f>Production!$E$17</c:f>
              <c:strCache>
                <c:ptCount val="1"/>
                <c:pt idx="0">
                  <c:v>Lokele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Production!$F$13</c:f>
              <c:strCache>
                <c:ptCount val="1"/>
                <c:pt idx="0">
                  <c:v>Pétrole</c:v>
                </c:pt>
              </c:strCache>
            </c:strRef>
          </c:cat>
          <c:val>
            <c:numRef>
              <c:f>Production!$F$17</c:f>
              <c:numCache>
                <c:formatCode>#,##0</c:formatCode>
                <c:ptCount val="1"/>
                <c:pt idx="0">
                  <c:v>4232318.8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C-44ED-BC53-54F043E9BAE7}"/>
            </c:ext>
          </c:extLst>
        </c:ser>
        <c:ser>
          <c:idx val="2"/>
          <c:order val="2"/>
          <c:tx>
            <c:strRef>
              <c:f>Production!$E$16</c:f>
              <c:strCache>
                <c:ptCount val="1"/>
                <c:pt idx="0">
                  <c:v>Ebome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Production!$F$13</c:f>
              <c:strCache>
                <c:ptCount val="1"/>
                <c:pt idx="0">
                  <c:v>Pétrole</c:v>
                </c:pt>
              </c:strCache>
            </c:strRef>
          </c:cat>
          <c:val>
            <c:numRef>
              <c:f>Production!$F$16</c:f>
              <c:numCache>
                <c:formatCode>#,##0</c:formatCode>
                <c:ptCount val="1"/>
                <c:pt idx="0">
                  <c:v>546822.1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FC-44ED-BC53-54F043E9BAE7}"/>
            </c:ext>
          </c:extLst>
        </c:ser>
        <c:ser>
          <c:idx val="3"/>
          <c:order val="3"/>
          <c:tx>
            <c:strRef>
              <c:f>Production!$E$15</c:f>
              <c:strCache>
                <c:ptCount val="1"/>
                <c:pt idx="0">
                  <c:v>Moudi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Production!$F$13</c:f>
              <c:strCache>
                <c:ptCount val="1"/>
                <c:pt idx="0">
                  <c:v>Pétrole</c:v>
                </c:pt>
              </c:strCache>
            </c:strRef>
          </c:cat>
          <c:val>
            <c:numRef>
              <c:f>Production!$F$15</c:f>
              <c:numCache>
                <c:formatCode>#,##0</c:formatCode>
                <c:ptCount val="1"/>
                <c:pt idx="0">
                  <c:v>333720.5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C-44ED-BC53-54F043E9BA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5"/>
        <c:overlap val="100"/>
        <c:axId val="251198848"/>
        <c:axId val="251225216"/>
      </c:barChart>
      <c:catAx>
        <c:axId val="25119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1225216"/>
        <c:crosses val="autoZero"/>
        <c:auto val="1"/>
        <c:lblAlgn val="ctr"/>
        <c:lblOffset val="100"/>
        <c:noMultiLvlLbl val="0"/>
      </c:catAx>
      <c:valAx>
        <c:axId val="251225216"/>
        <c:scaling>
          <c:orientation val="minMax"/>
          <c:max val="15000000"/>
          <c:min val="0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1198848"/>
        <c:crosses val="autoZero"/>
        <c:crossBetween val="between"/>
        <c:minorUnit val="5000000"/>
      </c:valAx>
      <c:spPr>
        <a:solidFill>
          <a:srgbClr val="FFFFFF"/>
        </a:solidFill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25</xdr:row>
      <xdr:rowOff>109537</xdr:rowOff>
    </xdr:from>
    <xdr:to>
      <xdr:col>9</xdr:col>
      <xdr:colOff>538164</xdr:colOff>
      <xdr:row>46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242890</xdr:colOff>
      <xdr:row>23</xdr:row>
      <xdr:rowOff>9525</xdr:rowOff>
    </xdr:from>
    <xdr:to>
      <xdr:col>12</xdr:col>
      <xdr:colOff>638177</xdr:colOff>
      <xdr:row>48</xdr:row>
      <xdr:rowOff>66675</xdr:rowOff>
    </xdr:to>
    <xdr:graphicFrame macro="">
      <xdr:nvGraphicFramePr>
        <xdr:cNvPr id="3" name="Chart 1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657226</xdr:colOff>
      <xdr:row>47</xdr:row>
      <xdr:rowOff>57150</xdr:rowOff>
    </xdr:from>
    <xdr:to>
      <xdr:col>9</xdr:col>
      <xdr:colOff>847725</xdr:colOff>
      <xdr:row>47</xdr:row>
      <xdr:rowOff>66675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6657976" y="7019925"/>
          <a:ext cx="1619249" cy="9525"/>
        </a:xfrm>
        <a:prstGeom prst="line">
          <a:avLst/>
        </a:prstGeom>
        <a:ln w="1905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676275</xdr:colOff>
      <xdr:row>24</xdr:row>
      <xdr:rowOff>9525</xdr:rowOff>
    </xdr:from>
    <xdr:to>
      <xdr:col>9</xdr:col>
      <xdr:colOff>857252</xdr:colOff>
      <xdr:row>24</xdr:row>
      <xdr:rowOff>19050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6677025" y="3686175"/>
          <a:ext cx="1609727" cy="9525"/>
        </a:xfrm>
        <a:prstGeom prst="line">
          <a:avLst/>
        </a:prstGeom>
        <a:ln w="1905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652464</xdr:colOff>
      <xdr:row>44</xdr:row>
      <xdr:rowOff>133350</xdr:rowOff>
    </xdr:from>
    <xdr:to>
      <xdr:col>7</xdr:col>
      <xdr:colOff>652464</xdr:colOff>
      <xdr:row>47</xdr:row>
      <xdr:rowOff>19050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6653214" y="6667500"/>
          <a:ext cx="0" cy="314325"/>
        </a:xfrm>
        <a:prstGeom prst="line">
          <a:avLst/>
        </a:prstGeom>
        <a:ln w="1905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666750</xdr:colOff>
      <xdr:row>24</xdr:row>
      <xdr:rowOff>0</xdr:rowOff>
    </xdr:from>
    <xdr:to>
      <xdr:col>7</xdr:col>
      <xdr:colOff>671514</xdr:colOff>
      <xdr:row>30</xdr:row>
      <xdr:rowOff>19050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6667500" y="3676650"/>
          <a:ext cx="4764" cy="876300"/>
        </a:xfrm>
        <a:prstGeom prst="line">
          <a:avLst/>
        </a:prstGeom>
        <a:ln w="1905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21</xdr:row>
      <xdr:rowOff>23811</xdr:rowOff>
    </xdr:from>
    <xdr:to>
      <xdr:col>9</xdr:col>
      <xdr:colOff>566737</xdr:colOff>
      <xdr:row>21</xdr:row>
      <xdr:rowOff>133351</xdr:rowOff>
    </xdr:to>
    <xdr:sp macro="" textlink="">
      <xdr:nvSpPr>
        <xdr:cNvPr id="8" name="Accolade fermant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16200000">
          <a:off x="6719886" y="2105025"/>
          <a:ext cx="109540" cy="244316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323856</xdr:colOff>
      <xdr:row>21</xdr:row>
      <xdr:rowOff>4759</xdr:rowOff>
    </xdr:from>
    <xdr:to>
      <xdr:col>12</xdr:col>
      <xdr:colOff>285754</xdr:colOff>
      <xdr:row>21</xdr:row>
      <xdr:rowOff>142872</xdr:rowOff>
    </xdr:to>
    <xdr:sp macro="" textlink="">
      <xdr:nvSpPr>
        <xdr:cNvPr id="9" name="Accolade fermant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rot="16200000">
          <a:off x="9360698" y="2569367"/>
          <a:ext cx="138113" cy="150494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604837</xdr:colOff>
      <xdr:row>19</xdr:row>
      <xdr:rowOff>95251</xdr:rowOff>
    </xdr:from>
    <xdr:to>
      <xdr:col>9</xdr:col>
      <xdr:colOff>385762</xdr:colOff>
      <xdr:row>20</xdr:row>
      <xdr:rowOff>123826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815012" y="3057526"/>
          <a:ext cx="200025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Total production</a:t>
          </a:r>
        </a:p>
      </xdr:txBody>
    </xdr:sp>
    <xdr:clientData/>
  </xdr:twoCellAnchor>
  <xdr:twoCellAnchor>
    <xdr:from>
      <xdr:col>10</xdr:col>
      <xdr:colOff>290513</xdr:colOff>
      <xdr:row>19</xdr:row>
      <xdr:rowOff>95250</xdr:rowOff>
    </xdr:from>
    <xdr:to>
      <xdr:col>12</xdr:col>
      <xdr:colOff>342901</xdr:colOff>
      <xdr:row>21</xdr:row>
      <xdr:rowOff>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643938" y="3057525"/>
          <a:ext cx="1595438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Part Etat</a:t>
          </a:r>
        </a:p>
      </xdr:txBody>
    </xdr:sp>
    <xdr:clientData/>
  </xdr:twoCellAnchor>
  <xdr:twoCellAnchor>
    <xdr:from>
      <xdr:col>9</xdr:col>
      <xdr:colOff>833437</xdr:colOff>
      <xdr:row>21</xdr:row>
      <xdr:rowOff>114300</xdr:rowOff>
    </xdr:from>
    <xdr:to>
      <xdr:col>12</xdr:col>
      <xdr:colOff>528637</xdr:colOff>
      <xdr:row>23</xdr:row>
      <xdr:rowOff>19050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262937" y="3362325"/>
          <a:ext cx="21621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15,3 million</a:t>
          </a:r>
          <a:r>
            <a:rPr lang="fr-FR" sz="900" b="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bbls</a:t>
          </a:r>
          <a:endParaRPr lang="fr-FR" sz="9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509587</xdr:colOff>
      <xdr:row>21</xdr:row>
      <xdr:rowOff>114300</xdr:rowOff>
    </xdr:from>
    <xdr:to>
      <xdr:col>9</xdr:col>
      <xdr:colOff>452437</xdr:colOff>
      <xdr:row>23</xdr:row>
      <xdr:rowOff>19050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719762" y="3362325"/>
          <a:ext cx="21621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24,2 million bbls</a:t>
          </a:r>
          <a:endParaRPr lang="fr-FR" sz="9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DOSSIER%20PAIE%202011%20Entreprise/Salaire%20janv/BULLETIN%20JANV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sus%20pc/Documents/Missions%20MS/2014/08-%20EITI%20Burkina%20Faso/05-%20Base%20de%20donn&#233;es/01-%20Received%20documents/Companies/38-%20BG%20International%20Ltd/TEITI%20Report%20Year%20Ended%2030%20June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/Desktop/Base%20EITI%20Mali/03-%20SEMICO/DOSSIERS%202007/Impots&amp;%20Taxes/Art.%2022%20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Standart"/>
      <sheetName val="Adama CA"/>
      <sheetName val="Bréhima KO"/>
      <sheetName val="Adama CO"/>
      <sheetName val="Brihima SI"/>
      <sheetName val="Boubacar CO"/>
      <sheetName val="Adama SI"/>
      <sheetName val="Yaya KO"/>
      <sheetName val="Ibrahima TE"/>
      <sheetName val="Youssouf BA"/>
      <sheetName val="Mamadou C K"/>
      <sheetName val="Oumar Z D"/>
      <sheetName val="Mamadou CA"/>
      <sheetName val="Adama SA"/>
      <sheetName val="Souleymane DI"/>
      <sheetName val="Sidi KE"/>
      <sheetName val="Drissa SA"/>
      <sheetName val="Salouma MACALOU"/>
      <sheetName val="Oumar Marro CISSE"/>
      <sheetName val="Mahamadou TRAORE"/>
      <sheetName val="Moussa Bakary SIDIBE"/>
      <sheetName val="Bréhima KOITA"/>
      <sheetName val="Yacouba D BERTHE"/>
      <sheetName val="Samuel Zonou"/>
      <sheetName val="Abdoulaye COULIBALY"/>
      <sheetName val="Hawa KONE"/>
      <sheetName val="KONTAO"/>
      <sheetName val="Djibril KORO"/>
      <sheetName val="Boureima TRAORE"/>
      <sheetName val="Kees"/>
      <sheetName val="ETAT DES SALAIRES"/>
      <sheetName val="AVACES SAL"/>
      <sheetName val="F"/>
    </sheetNames>
    <sheetDataSet>
      <sheetData sheetId="0">
        <row r="9">
          <cell r="A9">
            <v>40563</v>
          </cell>
        </row>
        <row r="51">
          <cell r="B51">
            <v>12</v>
          </cell>
        </row>
      </sheetData>
      <sheetData sheetId="1">
        <row r="32">
          <cell r="D32">
            <v>171736</v>
          </cell>
        </row>
      </sheetData>
      <sheetData sheetId="2">
        <row r="32">
          <cell r="D32">
            <v>171575</v>
          </cell>
        </row>
      </sheetData>
      <sheetData sheetId="3">
        <row r="32">
          <cell r="D32">
            <v>171333</v>
          </cell>
        </row>
      </sheetData>
      <sheetData sheetId="4">
        <row r="32">
          <cell r="D32">
            <v>171197</v>
          </cell>
        </row>
      </sheetData>
      <sheetData sheetId="5">
        <row r="32">
          <cell r="D32">
            <v>171440</v>
          </cell>
        </row>
      </sheetData>
      <sheetData sheetId="6">
        <row r="32">
          <cell r="D32">
            <v>245815</v>
          </cell>
        </row>
      </sheetData>
      <sheetData sheetId="7">
        <row r="32">
          <cell r="D32">
            <v>171308</v>
          </cell>
        </row>
      </sheetData>
      <sheetData sheetId="8">
        <row r="32">
          <cell r="D32">
            <v>171509</v>
          </cell>
        </row>
      </sheetData>
      <sheetData sheetId="9">
        <row r="32">
          <cell r="D32">
            <v>245993</v>
          </cell>
        </row>
      </sheetData>
      <sheetData sheetId="10">
        <row r="30">
          <cell r="D30">
            <v>200000</v>
          </cell>
        </row>
      </sheetData>
      <sheetData sheetId="11">
        <row r="28">
          <cell r="D28">
            <v>75000</v>
          </cell>
        </row>
      </sheetData>
      <sheetData sheetId="12">
        <row r="29">
          <cell r="D29">
            <v>171092</v>
          </cell>
        </row>
      </sheetData>
      <sheetData sheetId="13">
        <row r="30">
          <cell r="D30">
            <v>171643</v>
          </cell>
        </row>
      </sheetData>
      <sheetData sheetId="14">
        <row r="32">
          <cell r="D32">
            <v>171390</v>
          </cell>
        </row>
      </sheetData>
      <sheetData sheetId="15">
        <row r="32">
          <cell r="D32">
            <v>171690</v>
          </cell>
        </row>
      </sheetData>
      <sheetData sheetId="16">
        <row r="30">
          <cell r="D30">
            <v>171376</v>
          </cell>
        </row>
      </sheetData>
      <sheetData sheetId="17">
        <row r="33">
          <cell r="D33">
            <v>162065</v>
          </cell>
        </row>
      </sheetData>
      <sheetData sheetId="18">
        <row r="33">
          <cell r="D33">
            <v>162065</v>
          </cell>
        </row>
      </sheetData>
      <sheetData sheetId="19">
        <row r="33">
          <cell r="D33">
            <v>162065</v>
          </cell>
        </row>
      </sheetData>
      <sheetData sheetId="20">
        <row r="33">
          <cell r="D33">
            <v>162065</v>
          </cell>
        </row>
      </sheetData>
      <sheetData sheetId="21">
        <row r="33">
          <cell r="D33">
            <v>162065</v>
          </cell>
        </row>
      </sheetData>
      <sheetData sheetId="22">
        <row r="32">
          <cell r="D32">
            <v>162065</v>
          </cell>
        </row>
      </sheetData>
      <sheetData sheetId="23">
        <row r="33">
          <cell r="D33">
            <v>245828</v>
          </cell>
        </row>
      </sheetData>
      <sheetData sheetId="24">
        <row r="33">
          <cell r="D33">
            <v>190529</v>
          </cell>
        </row>
      </sheetData>
      <sheetData sheetId="25">
        <row r="26">
          <cell r="D26">
            <v>49976</v>
          </cell>
        </row>
      </sheetData>
      <sheetData sheetId="26">
        <row r="26">
          <cell r="D26">
            <v>59792</v>
          </cell>
        </row>
      </sheetData>
      <sheetData sheetId="27">
        <row r="24">
          <cell r="D24">
            <v>13322</v>
          </cell>
        </row>
      </sheetData>
      <sheetData sheetId="28">
        <row r="24">
          <cell r="D24">
            <v>13322</v>
          </cell>
        </row>
      </sheetData>
      <sheetData sheetId="29">
        <row r="26">
          <cell r="D26">
            <v>80000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ico"/>
      <sheetName val="Semico"/>
      <sheetName val="Total déclaré 2007"/>
      <sheetName val="Loacux 2007"/>
      <sheetName val="Expat 2007"/>
      <sheetName val="Semico2007"/>
    </sheetNames>
    <sheetDataSet>
      <sheetData sheetId="0"/>
      <sheetData sheetId="1" refreshError="1"/>
      <sheetData sheetId="2"/>
      <sheetData sheetId="3" refreshError="1">
        <row r="2">
          <cell r="A2">
            <v>101</v>
          </cell>
          <cell r="B2" t="str">
            <v xml:space="preserve">DEI DANSO      </v>
          </cell>
          <cell r="C2" t="str">
            <v xml:space="preserve">Daniel              </v>
          </cell>
          <cell r="D2" t="str">
            <v xml:space="preserve">Marié(e)   </v>
          </cell>
          <cell r="E2">
            <v>2</v>
          </cell>
        </row>
        <row r="3">
          <cell r="A3">
            <v>103</v>
          </cell>
          <cell r="B3" t="str">
            <v xml:space="preserve">KEITA          </v>
          </cell>
          <cell r="C3" t="str">
            <v xml:space="preserve">Mady                </v>
          </cell>
          <cell r="D3" t="str">
            <v xml:space="preserve">Marié(e)   </v>
          </cell>
          <cell r="E3">
            <v>4</v>
          </cell>
        </row>
        <row r="4">
          <cell r="A4">
            <v>104</v>
          </cell>
          <cell r="B4" t="str">
            <v xml:space="preserve">SISSOKO        </v>
          </cell>
          <cell r="C4" t="str">
            <v xml:space="preserve">Moussa              </v>
          </cell>
          <cell r="D4" t="str">
            <v xml:space="preserve">Marié(e)   </v>
          </cell>
          <cell r="E4">
            <v>8</v>
          </cell>
        </row>
        <row r="5">
          <cell r="A5">
            <v>106</v>
          </cell>
          <cell r="B5" t="str">
            <v xml:space="preserve">NIAMBELE       </v>
          </cell>
          <cell r="C5" t="str">
            <v xml:space="preserve">Yiriba              </v>
          </cell>
          <cell r="D5" t="str">
            <v xml:space="preserve">Marié(e)   </v>
          </cell>
          <cell r="E5">
            <v>3</v>
          </cell>
        </row>
        <row r="6">
          <cell r="A6">
            <v>107</v>
          </cell>
          <cell r="B6" t="str">
            <v xml:space="preserve">DIALLO         </v>
          </cell>
          <cell r="C6" t="str">
            <v xml:space="preserve">Alpha oumar         </v>
          </cell>
          <cell r="D6" t="str">
            <v xml:space="preserve">Marié(e)   </v>
          </cell>
          <cell r="E6">
            <v>8</v>
          </cell>
        </row>
        <row r="7">
          <cell r="A7">
            <v>108</v>
          </cell>
          <cell r="B7" t="str">
            <v xml:space="preserve">DEMBELE        </v>
          </cell>
          <cell r="C7" t="str">
            <v xml:space="preserve">Bambo               </v>
          </cell>
          <cell r="D7" t="str">
            <v xml:space="preserve">Marié(e)   </v>
          </cell>
          <cell r="E7">
            <v>5</v>
          </cell>
        </row>
        <row r="8">
          <cell r="A8">
            <v>111</v>
          </cell>
          <cell r="B8" t="str">
            <v xml:space="preserve">FOFANA         </v>
          </cell>
          <cell r="C8" t="str">
            <v xml:space="preserve">Sakoba Mady         </v>
          </cell>
          <cell r="D8" t="str">
            <v xml:space="preserve">Marié(e)   </v>
          </cell>
          <cell r="E8">
            <v>5</v>
          </cell>
        </row>
        <row r="9">
          <cell r="A9">
            <v>112</v>
          </cell>
          <cell r="B9" t="str">
            <v xml:space="preserve">DIAKITE        </v>
          </cell>
          <cell r="C9" t="str">
            <v xml:space="preserve">Ahmadou             </v>
          </cell>
          <cell r="D9" t="str">
            <v xml:space="preserve">Marié(e)   </v>
          </cell>
          <cell r="E9">
            <v>4</v>
          </cell>
        </row>
        <row r="10">
          <cell r="A10">
            <v>115</v>
          </cell>
          <cell r="B10" t="str">
            <v xml:space="preserve">DIABATE        </v>
          </cell>
          <cell r="C10" t="str">
            <v xml:space="preserve">Bakary              </v>
          </cell>
          <cell r="D10" t="str">
            <v xml:space="preserve">Marié(e)   </v>
          </cell>
          <cell r="E10">
            <v>5</v>
          </cell>
        </row>
        <row r="11">
          <cell r="A11">
            <v>118</v>
          </cell>
          <cell r="B11" t="str">
            <v xml:space="preserve">TAPILY         </v>
          </cell>
          <cell r="C11" t="str">
            <v xml:space="preserve">Daouda              </v>
          </cell>
          <cell r="D11" t="str">
            <v xml:space="preserve">Marié(e)   </v>
          </cell>
          <cell r="E11">
            <v>4</v>
          </cell>
        </row>
        <row r="12">
          <cell r="A12">
            <v>119</v>
          </cell>
          <cell r="B12" t="str">
            <v xml:space="preserve">KEITA          </v>
          </cell>
          <cell r="C12" t="str">
            <v xml:space="preserve">Sambaly             </v>
          </cell>
          <cell r="D12" t="str">
            <v xml:space="preserve">Marié(e)   </v>
          </cell>
          <cell r="E12">
            <v>6</v>
          </cell>
        </row>
        <row r="13">
          <cell r="A13">
            <v>123</v>
          </cell>
          <cell r="B13" t="str">
            <v xml:space="preserve">DAKOUO         </v>
          </cell>
          <cell r="C13" t="str">
            <v xml:space="preserve">Simon               </v>
          </cell>
          <cell r="D13" t="str">
            <v xml:space="preserve">Marié(e)   </v>
          </cell>
          <cell r="E13">
            <v>4</v>
          </cell>
        </row>
        <row r="14">
          <cell r="A14">
            <v>125</v>
          </cell>
          <cell r="B14" t="str">
            <v xml:space="preserve">KONE           </v>
          </cell>
          <cell r="C14" t="str">
            <v xml:space="preserve">Bakary              </v>
          </cell>
          <cell r="D14" t="str">
            <v>Célibataire</v>
          </cell>
          <cell r="E14">
            <v>0</v>
          </cell>
        </row>
        <row r="15">
          <cell r="A15">
            <v>126</v>
          </cell>
          <cell r="B15" t="str">
            <v xml:space="preserve">KEITA          </v>
          </cell>
          <cell r="C15" t="str">
            <v xml:space="preserve">Dramane             </v>
          </cell>
          <cell r="D15" t="str">
            <v xml:space="preserve">Marié(e)   </v>
          </cell>
          <cell r="E15">
            <v>1</v>
          </cell>
        </row>
        <row r="16">
          <cell r="A16">
            <v>138</v>
          </cell>
          <cell r="B16" t="str">
            <v xml:space="preserve">KOITA          </v>
          </cell>
          <cell r="C16" t="str">
            <v xml:space="preserve">Habibou             </v>
          </cell>
          <cell r="D16" t="str">
            <v xml:space="preserve">Marié(e)   </v>
          </cell>
          <cell r="E16">
            <v>5</v>
          </cell>
        </row>
        <row r="17">
          <cell r="A17">
            <v>151</v>
          </cell>
          <cell r="B17" t="str">
            <v xml:space="preserve">DIARRA         </v>
          </cell>
          <cell r="C17" t="str">
            <v xml:space="preserve">Zoumani             </v>
          </cell>
          <cell r="D17" t="str">
            <v xml:space="preserve">Marié(e)   </v>
          </cell>
          <cell r="E17">
            <v>1</v>
          </cell>
        </row>
        <row r="18">
          <cell r="A18">
            <v>152</v>
          </cell>
          <cell r="B18" t="str">
            <v xml:space="preserve">DIAKITE        </v>
          </cell>
          <cell r="C18" t="str">
            <v xml:space="preserve">Djibril             </v>
          </cell>
          <cell r="D18" t="str">
            <v xml:space="preserve">Marié(e)   </v>
          </cell>
          <cell r="E18">
            <v>1</v>
          </cell>
        </row>
        <row r="19">
          <cell r="A19">
            <v>153</v>
          </cell>
          <cell r="B19" t="str">
            <v xml:space="preserve">BOMOU          </v>
          </cell>
          <cell r="C19" t="str">
            <v xml:space="preserve">Mariam              </v>
          </cell>
          <cell r="D19" t="str">
            <v>Célibataire</v>
          </cell>
          <cell r="E19">
            <v>2</v>
          </cell>
        </row>
        <row r="20">
          <cell r="A20">
            <v>154</v>
          </cell>
          <cell r="B20" t="str">
            <v xml:space="preserve">THIOYE         </v>
          </cell>
          <cell r="C20" t="str">
            <v xml:space="preserve">Maimouna            </v>
          </cell>
          <cell r="D20" t="str">
            <v>Célibataire</v>
          </cell>
          <cell r="E20">
            <v>0</v>
          </cell>
        </row>
        <row r="21">
          <cell r="A21">
            <v>157</v>
          </cell>
          <cell r="B21" t="str">
            <v xml:space="preserve">KEITA          </v>
          </cell>
          <cell r="C21" t="str">
            <v xml:space="preserve">Aliou               </v>
          </cell>
          <cell r="D21" t="str">
            <v xml:space="preserve">Marié(e)   </v>
          </cell>
          <cell r="E21">
            <v>5</v>
          </cell>
        </row>
        <row r="22">
          <cell r="A22">
            <v>158</v>
          </cell>
          <cell r="B22" t="str">
            <v xml:space="preserve">KONE           </v>
          </cell>
          <cell r="C22" t="str">
            <v xml:space="preserve">Ousmane             </v>
          </cell>
          <cell r="D22" t="str">
            <v xml:space="preserve">Marié(e)   </v>
          </cell>
          <cell r="E22">
            <v>4</v>
          </cell>
        </row>
        <row r="23">
          <cell r="A23">
            <v>160</v>
          </cell>
          <cell r="B23" t="str">
            <v xml:space="preserve">NIARE          </v>
          </cell>
          <cell r="C23" t="str">
            <v xml:space="preserve">Moussa              </v>
          </cell>
          <cell r="D23" t="str">
            <v xml:space="preserve">Marié(e)   </v>
          </cell>
          <cell r="E23">
            <v>4</v>
          </cell>
        </row>
        <row r="24">
          <cell r="A24">
            <v>161</v>
          </cell>
          <cell r="B24" t="str">
            <v xml:space="preserve">KOROMA         </v>
          </cell>
          <cell r="C24" t="str">
            <v xml:space="preserve">Lamine              </v>
          </cell>
          <cell r="D24" t="str">
            <v xml:space="preserve">Marié(e)   </v>
          </cell>
          <cell r="E24">
            <v>3</v>
          </cell>
        </row>
        <row r="25">
          <cell r="A25">
            <v>163</v>
          </cell>
          <cell r="B25" t="str">
            <v xml:space="preserve">OUATTARA       </v>
          </cell>
          <cell r="C25" t="str">
            <v xml:space="preserve">Boubacar            </v>
          </cell>
          <cell r="D25" t="str">
            <v xml:space="preserve">Marié(e)   </v>
          </cell>
          <cell r="E25">
            <v>9</v>
          </cell>
        </row>
        <row r="26">
          <cell r="A26">
            <v>164</v>
          </cell>
          <cell r="B26" t="str">
            <v xml:space="preserve">SEMEGA         </v>
          </cell>
          <cell r="C26" t="str">
            <v xml:space="preserve">Seydou              </v>
          </cell>
          <cell r="D26" t="str">
            <v>Célibataire</v>
          </cell>
          <cell r="E26">
            <v>0</v>
          </cell>
        </row>
        <row r="27">
          <cell r="A27">
            <v>166</v>
          </cell>
          <cell r="B27" t="str">
            <v xml:space="preserve">COULIBALY      </v>
          </cell>
          <cell r="C27" t="str">
            <v xml:space="preserve">Alou                </v>
          </cell>
          <cell r="D27" t="str">
            <v>Célibataire</v>
          </cell>
          <cell r="E27">
            <v>0</v>
          </cell>
        </row>
        <row r="28">
          <cell r="A28">
            <v>168</v>
          </cell>
          <cell r="B28" t="str">
            <v xml:space="preserve">KONE           </v>
          </cell>
          <cell r="C28" t="str">
            <v xml:space="preserve">Sibiry              </v>
          </cell>
          <cell r="D28" t="str">
            <v xml:space="preserve">Marié(e)   </v>
          </cell>
          <cell r="E28">
            <v>2</v>
          </cell>
        </row>
        <row r="29">
          <cell r="A29">
            <v>169</v>
          </cell>
          <cell r="B29" t="str">
            <v xml:space="preserve">SINGARE        </v>
          </cell>
          <cell r="C29" t="str">
            <v xml:space="preserve">Yaya                </v>
          </cell>
          <cell r="D29" t="str">
            <v xml:space="preserve">Marié(e)   </v>
          </cell>
          <cell r="E29">
            <v>4</v>
          </cell>
        </row>
        <row r="30">
          <cell r="A30">
            <v>171</v>
          </cell>
          <cell r="B30" t="str">
            <v xml:space="preserve">OUATTARA       </v>
          </cell>
          <cell r="C30" t="str">
            <v xml:space="preserve">Mamadou             </v>
          </cell>
          <cell r="D30" t="str">
            <v>Célibataire</v>
          </cell>
          <cell r="E30">
            <v>0</v>
          </cell>
        </row>
        <row r="31">
          <cell r="A31">
            <v>173</v>
          </cell>
          <cell r="B31" t="str">
            <v xml:space="preserve">GASSAMA        </v>
          </cell>
          <cell r="C31" t="str">
            <v xml:space="preserve">Fodyen              </v>
          </cell>
          <cell r="D31" t="str">
            <v xml:space="preserve">Marié(e)   </v>
          </cell>
          <cell r="E31">
            <v>3</v>
          </cell>
        </row>
        <row r="32">
          <cell r="A32">
            <v>174</v>
          </cell>
          <cell r="B32" t="str">
            <v xml:space="preserve">DIALLO         </v>
          </cell>
          <cell r="C32" t="str">
            <v xml:space="preserve">Saidou              </v>
          </cell>
          <cell r="D32" t="str">
            <v xml:space="preserve">Marié(e)   </v>
          </cell>
          <cell r="E32">
            <v>2</v>
          </cell>
        </row>
        <row r="33">
          <cell r="A33">
            <v>175</v>
          </cell>
          <cell r="B33" t="str">
            <v xml:space="preserve">KEITA          </v>
          </cell>
          <cell r="C33" t="str">
            <v xml:space="preserve">Maimouna DIARRA     </v>
          </cell>
          <cell r="D33" t="str">
            <v xml:space="preserve">Marié(e)   </v>
          </cell>
          <cell r="E33">
            <v>1</v>
          </cell>
        </row>
        <row r="34">
          <cell r="A34">
            <v>176</v>
          </cell>
          <cell r="B34" t="str">
            <v xml:space="preserve">KANE           </v>
          </cell>
          <cell r="C34" t="str">
            <v xml:space="preserve">Mariam              </v>
          </cell>
          <cell r="D34" t="str">
            <v xml:space="preserve">Marié(e)   </v>
          </cell>
          <cell r="E34">
            <v>1</v>
          </cell>
        </row>
        <row r="35">
          <cell r="A35">
            <v>177</v>
          </cell>
          <cell r="B35" t="str">
            <v xml:space="preserve">KONARE         </v>
          </cell>
          <cell r="C35" t="str">
            <v xml:space="preserve">Mariam              </v>
          </cell>
          <cell r="D35" t="str">
            <v xml:space="preserve">Marié(e)   </v>
          </cell>
          <cell r="E35">
            <v>1</v>
          </cell>
        </row>
        <row r="36">
          <cell r="A36">
            <v>178</v>
          </cell>
          <cell r="B36" t="str">
            <v xml:space="preserve">DEMBELE        </v>
          </cell>
          <cell r="C36" t="str">
            <v>Portio dite Hortense</v>
          </cell>
          <cell r="D36" t="str">
            <v>Célibataire</v>
          </cell>
          <cell r="E36">
            <v>0</v>
          </cell>
        </row>
        <row r="37">
          <cell r="A37">
            <v>179</v>
          </cell>
          <cell r="B37" t="str">
            <v xml:space="preserve">DIAKITE        </v>
          </cell>
          <cell r="C37" t="str">
            <v xml:space="preserve">Amadou              </v>
          </cell>
          <cell r="D37" t="str">
            <v>Célibataire</v>
          </cell>
          <cell r="E37">
            <v>0</v>
          </cell>
        </row>
        <row r="38">
          <cell r="A38">
            <v>180</v>
          </cell>
          <cell r="B38" t="str">
            <v xml:space="preserve">BERTHE         </v>
          </cell>
          <cell r="C38" t="str">
            <v xml:space="preserve">Oumar               </v>
          </cell>
          <cell r="D38" t="str">
            <v>Célibataire</v>
          </cell>
          <cell r="E38">
            <v>0</v>
          </cell>
        </row>
        <row r="39">
          <cell r="A39">
            <v>181</v>
          </cell>
          <cell r="B39" t="str">
            <v xml:space="preserve">SISSOKO        </v>
          </cell>
          <cell r="C39" t="str">
            <v xml:space="preserve">Diéourou            </v>
          </cell>
          <cell r="D39" t="str">
            <v xml:space="preserve">Marié(e)   </v>
          </cell>
          <cell r="E39">
            <v>3</v>
          </cell>
        </row>
        <row r="40">
          <cell r="A40">
            <v>183</v>
          </cell>
          <cell r="B40" t="str">
            <v xml:space="preserve">DIARRA         </v>
          </cell>
          <cell r="C40" t="str">
            <v xml:space="preserve">Assitan SORO        </v>
          </cell>
          <cell r="D40" t="str">
            <v xml:space="preserve">Marié(e)   </v>
          </cell>
          <cell r="E40">
            <v>3</v>
          </cell>
        </row>
        <row r="41">
          <cell r="A41">
            <v>186</v>
          </cell>
          <cell r="B41" t="str">
            <v xml:space="preserve">TRAORE         </v>
          </cell>
          <cell r="C41" t="str">
            <v xml:space="preserve">Dramane             </v>
          </cell>
          <cell r="D41" t="str">
            <v xml:space="preserve">Marié(e)   </v>
          </cell>
          <cell r="E41">
            <v>4</v>
          </cell>
        </row>
        <row r="42">
          <cell r="A42">
            <v>187</v>
          </cell>
          <cell r="B42" t="str">
            <v xml:space="preserve">TOGOLA         </v>
          </cell>
          <cell r="C42" t="str">
            <v xml:space="preserve">Seriba              </v>
          </cell>
          <cell r="D42" t="str">
            <v xml:space="preserve">Marié(e)   </v>
          </cell>
          <cell r="E42">
            <v>1</v>
          </cell>
        </row>
        <row r="43">
          <cell r="A43">
            <v>188</v>
          </cell>
          <cell r="B43" t="str">
            <v xml:space="preserve">SAMAKE         </v>
          </cell>
          <cell r="C43" t="str">
            <v xml:space="preserve">Abderhamane A.      </v>
          </cell>
          <cell r="D43" t="str">
            <v xml:space="preserve">Marié(e)   </v>
          </cell>
          <cell r="E43">
            <v>1</v>
          </cell>
        </row>
        <row r="44">
          <cell r="A44">
            <v>189</v>
          </cell>
          <cell r="B44" t="str">
            <v xml:space="preserve">TRAORE         </v>
          </cell>
          <cell r="C44" t="str">
            <v xml:space="preserve">Abdoulaye Adama     </v>
          </cell>
          <cell r="D44" t="str">
            <v xml:space="preserve">Marié(e)   </v>
          </cell>
          <cell r="E44">
            <v>1</v>
          </cell>
        </row>
        <row r="45">
          <cell r="A45">
            <v>191</v>
          </cell>
          <cell r="B45" t="str">
            <v xml:space="preserve">DEMBELE        </v>
          </cell>
          <cell r="C45" t="str">
            <v xml:space="preserve">Bruno               </v>
          </cell>
          <cell r="D45" t="str">
            <v>Célibataire</v>
          </cell>
          <cell r="E45">
            <v>0</v>
          </cell>
        </row>
        <row r="46">
          <cell r="A46">
            <v>192</v>
          </cell>
          <cell r="B46" t="str">
            <v xml:space="preserve">DIALLO         </v>
          </cell>
          <cell r="C46" t="str">
            <v xml:space="preserve">Mamadou H           </v>
          </cell>
          <cell r="D46" t="str">
            <v xml:space="preserve">Marié(e)   </v>
          </cell>
          <cell r="E46">
            <v>1</v>
          </cell>
        </row>
        <row r="47">
          <cell r="A47">
            <v>193</v>
          </cell>
          <cell r="B47" t="str">
            <v xml:space="preserve">TCHEUTCHOUA    </v>
          </cell>
          <cell r="C47" t="str">
            <v xml:space="preserve">Makougan            </v>
          </cell>
          <cell r="D47" t="str">
            <v>Célibataire</v>
          </cell>
          <cell r="E47">
            <v>0</v>
          </cell>
        </row>
        <row r="48">
          <cell r="A48">
            <v>194</v>
          </cell>
          <cell r="B48" t="str">
            <v xml:space="preserve">DOUMBIA        </v>
          </cell>
          <cell r="C48" t="str">
            <v xml:space="preserve">Diakaridia          </v>
          </cell>
          <cell r="D48" t="str">
            <v xml:space="preserve">Marié(e)   </v>
          </cell>
          <cell r="E48">
            <v>6</v>
          </cell>
        </row>
        <row r="49">
          <cell r="A49">
            <v>196</v>
          </cell>
          <cell r="B49" t="str">
            <v xml:space="preserve">COULIBALY      </v>
          </cell>
          <cell r="C49" t="str">
            <v xml:space="preserve">Bréma               </v>
          </cell>
          <cell r="D49" t="str">
            <v xml:space="preserve">Marié(e)   </v>
          </cell>
          <cell r="E49">
            <v>1</v>
          </cell>
        </row>
        <row r="50">
          <cell r="A50">
            <v>197</v>
          </cell>
          <cell r="B50" t="str">
            <v xml:space="preserve">SARRE          </v>
          </cell>
          <cell r="C50" t="str">
            <v xml:space="preserve">Hawa                </v>
          </cell>
          <cell r="D50" t="str">
            <v>Célibataire</v>
          </cell>
          <cell r="E50">
            <v>1</v>
          </cell>
        </row>
        <row r="51">
          <cell r="A51">
            <v>198</v>
          </cell>
          <cell r="B51" t="str">
            <v xml:space="preserve">TRAORE         </v>
          </cell>
          <cell r="C51" t="str">
            <v xml:space="preserve">Cheickna            </v>
          </cell>
          <cell r="D51" t="str">
            <v>Célibataire</v>
          </cell>
          <cell r="E51">
            <v>0</v>
          </cell>
        </row>
        <row r="52">
          <cell r="A52">
            <v>199</v>
          </cell>
          <cell r="B52" t="str">
            <v xml:space="preserve">TRAORE         </v>
          </cell>
          <cell r="C52" t="str">
            <v xml:space="preserve">Sanibe              </v>
          </cell>
          <cell r="D52" t="str">
            <v>Célibataire</v>
          </cell>
          <cell r="E52">
            <v>1</v>
          </cell>
        </row>
        <row r="53">
          <cell r="A53">
            <v>200</v>
          </cell>
          <cell r="B53" t="str">
            <v xml:space="preserve">KOITA          </v>
          </cell>
          <cell r="C53" t="str">
            <v xml:space="preserve">Sidi Mohamed        </v>
          </cell>
          <cell r="D53" t="str">
            <v xml:space="preserve">Marié(e)   </v>
          </cell>
          <cell r="E53">
            <v>0</v>
          </cell>
        </row>
        <row r="54">
          <cell r="A54">
            <v>201</v>
          </cell>
          <cell r="B54" t="str">
            <v xml:space="preserve">SISSOKO        </v>
          </cell>
          <cell r="C54" t="str">
            <v xml:space="preserve">Sega                </v>
          </cell>
          <cell r="D54" t="str">
            <v xml:space="preserve">Marié(e)   </v>
          </cell>
          <cell r="E54">
            <v>2</v>
          </cell>
        </row>
        <row r="55">
          <cell r="A55">
            <v>202</v>
          </cell>
          <cell r="B55" t="str">
            <v xml:space="preserve">DIALLO         </v>
          </cell>
          <cell r="C55" t="str">
            <v xml:space="preserve">Kefing              </v>
          </cell>
          <cell r="D55" t="str">
            <v>Célibataire</v>
          </cell>
          <cell r="E55">
            <v>0</v>
          </cell>
        </row>
        <row r="56">
          <cell r="A56">
            <v>203</v>
          </cell>
          <cell r="B56" t="str">
            <v xml:space="preserve">SANGARE        </v>
          </cell>
          <cell r="C56" t="str">
            <v xml:space="preserve">Kaba                </v>
          </cell>
          <cell r="D56" t="str">
            <v xml:space="preserve">Marié(e)   </v>
          </cell>
          <cell r="E56">
            <v>0</v>
          </cell>
        </row>
        <row r="57">
          <cell r="A57">
            <v>204</v>
          </cell>
          <cell r="B57" t="str">
            <v xml:space="preserve">DIANE          </v>
          </cell>
          <cell r="C57" t="str">
            <v xml:space="preserve">Adama               </v>
          </cell>
          <cell r="D57" t="str">
            <v>Célibataire</v>
          </cell>
          <cell r="E57">
            <v>0</v>
          </cell>
        </row>
        <row r="58">
          <cell r="A58">
            <v>205</v>
          </cell>
          <cell r="B58" t="str">
            <v xml:space="preserve">BARRY          </v>
          </cell>
          <cell r="C58" t="str">
            <v xml:space="preserve">Aliou               </v>
          </cell>
          <cell r="D58" t="str">
            <v xml:space="preserve">Marié(e)   </v>
          </cell>
          <cell r="E58">
            <v>2</v>
          </cell>
        </row>
        <row r="59">
          <cell r="A59">
            <v>206</v>
          </cell>
          <cell r="B59" t="str">
            <v xml:space="preserve">TRAORE         </v>
          </cell>
          <cell r="C59" t="str">
            <v xml:space="preserve">Hamidou Aime V      </v>
          </cell>
          <cell r="D59" t="str">
            <v>Célibataire</v>
          </cell>
          <cell r="E59">
            <v>0</v>
          </cell>
        </row>
        <row r="60">
          <cell r="A60">
            <v>207</v>
          </cell>
          <cell r="B60" t="str">
            <v xml:space="preserve">DOUMBIA        </v>
          </cell>
          <cell r="C60" t="str">
            <v xml:space="preserve">Moriba              </v>
          </cell>
          <cell r="D60" t="str">
            <v>Célibataire</v>
          </cell>
          <cell r="E60">
            <v>0</v>
          </cell>
        </row>
        <row r="61">
          <cell r="A61">
            <v>208</v>
          </cell>
          <cell r="B61" t="str">
            <v xml:space="preserve">CAMARA         </v>
          </cell>
          <cell r="C61" t="str">
            <v xml:space="preserve">Mountaga            </v>
          </cell>
          <cell r="D61" t="str">
            <v xml:space="preserve">Marié(e)   </v>
          </cell>
          <cell r="E61">
            <v>0</v>
          </cell>
        </row>
        <row r="62">
          <cell r="A62">
            <v>209</v>
          </cell>
          <cell r="B62" t="str">
            <v xml:space="preserve">KONARE         </v>
          </cell>
          <cell r="C62" t="str">
            <v xml:space="preserve">Dassan              </v>
          </cell>
          <cell r="D62" t="str">
            <v xml:space="preserve">Marié(e)   </v>
          </cell>
          <cell r="E62">
            <v>0</v>
          </cell>
        </row>
        <row r="63">
          <cell r="A63">
            <v>210</v>
          </cell>
          <cell r="B63" t="str">
            <v xml:space="preserve">TRAORE         </v>
          </cell>
          <cell r="C63" t="str">
            <v xml:space="preserve">Namaké              </v>
          </cell>
          <cell r="D63" t="str">
            <v xml:space="preserve">Marié(e)   </v>
          </cell>
          <cell r="E63">
            <v>4</v>
          </cell>
        </row>
        <row r="64">
          <cell r="A64">
            <v>211</v>
          </cell>
          <cell r="B64" t="str">
            <v xml:space="preserve">SANOGO         </v>
          </cell>
          <cell r="C64" t="str">
            <v xml:space="preserve">Seydou              </v>
          </cell>
          <cell r="D64" t="str">
            <v>Célibataire</v>
          </cell>
          <cell r="E64">
            <v>0</v>
          </cell>
        </row>
        <row r="65">
          <cell r="A65">
            <v>212</v>
          </cell>
          <cell r="B65" t="str">
            <v xml:space="preserve">TRAORE         </v>
          </cell>
          <cell r="C65" t="str">
            <v xml:space="preserve">Tamba               </v>
          </cell>
          <cell r="D65" t="str">
            <v>Célibataire</v>
          </cell>
          <cell r="E65">
            <v>0</v>
          </cell>
        </row>
        <row r="66">
          <cell r="A66">
            <v>213</v>
          </cell>
          <cell r="B66" t="str">
            <v xml:space="preserve">BAGAYOKO       </v>
          </cell>
          <cell r="C66" t="str">
            <v xml:space="preserve">Yaya                </v>
          </cell>
          <cell r="D66" t="str">
            <v xml:space="preserve">Marié(e)   </v>
          </cell>
          <cell r="E66">
            <v>2</v>
          </cell>
        </row>
        <row r="67">
          <cell r="A67">
            <v>214</v>
          </cell>
          <cell r="B67" t="str">
            <v xml:space="preserve">DIAKHATE       </v>
          </cell>
          <cell r="C67" t="str">
            <v xml:space="preserve">Adama               </v>
          </cell>
          <cell r="D67" t="str">
            <v>Célibataire</v>
          </cell>
          <cell r="E67">
            <v>0</v>
          </cell>
        </row>
        <row r="68">
          <cell r="A68">
            <v>215</v>
          </cell>
          <cell r="B68" t="str">
            <v xml:space="preserve">SISSOKO        </v>
          </cell>
          <cell r="C68" t="str">
            <v xml:space="preserve">Bambo               </v>
          </cell>
          <cell r="D68" t="str">
            <v xml:space="preserve">Marié(e)   </v>
          </cell>
          <cell r="E68">
            <v>2</v>
          </cell>
        </row>
        <row r="69">
          <cell r="A69">
            <v>216</v>
          </cell>
          <cell r="B69" t="str">
            <v xml:space="preserve">DIASSANA       </v>
          </cell>
          <cell r="C69" t="str">
            <v xml:space="preserve">Moussa              </v>
          </cell>
          <cell r="D69" t="str">
            <v>Célibataire</v>
          </cell>
          <cell r="E69">
            <v>0</v>
          </cell>
        </row>
        <row r="70">
          <cell r="A70">
            <v>217</v>
          </cell>
          <cell r="B70" t="str">
            <v xml:space="preserve">KONE           </v>
          </cell>
          <cell r="C70" t="str">
            <v xml:space="preserve">Moussa              </v>
          </cell>
          <cell r="D70" t="str">
            <v xml:space="preserve">Marié(e)   </v>
          </cell>
          <cell r="E70">
            <v>1</v>
          </cell>
        </row>
        <row r="71">
          <cell r="A71">
            <v>218</v>
          </cell>
          <cell r="B71" t="str">
            <v xml:space="preserve">BAGAYOKO       </v>
          </cell>
          <cell r="C71" t="str">
            <v xml:space="preserve">Ibrahim             </v>
          </cell>
          <cell r="D71" t="str">
            <v>Célibataire</v>
          </cell>
          <cell r="E71">
            <v>0</v>
          </cell>
        </row>
        <row r="72">
          <cell r="A72">
            <v>219</v>
          </cell>
          <cell r="B72" t="str">
            <v xml:space="preserve">COULIBALY      </v>
          </cell>
          <cell r="C72" t="str">
            <v xml:space="preserve">Sitapha Youssouf    </v>
          </cell>
          <cell r="D72" t="str">
            <v xml:space="preserve">Marié(e)   </v>
          </cell>
          <cell r="E72">
            <v>4</v>
          </cell>
        </row>
        <row r="73">
          <cell r="A73">
            <v>220</v>
          </cell>
          <cell r="B73" t="str">
            <v xml:space="preserve">COULIBALY      </v>
          </cell>
          <cell r="C73" t="str">
            <v xml:space="preserve">Ousmane M.          </v>
          </cell>
          <cell r="D73" t="str">
            <v xml:space="preserve">Marié(e)   </v>
          </cell>
          <cell r="E73">
            <v>2</v>
          </cell>
        </row>
        <row r="74">
          <cell r="A74">
            <v>221</v>
          </cell>
          <cell r="B74" t="str">
            <v xml:space="preserve">DRABO          </v>
          </cell>
          <cell r="C74" t="str">
            <v xml:space="preserve">Modibo              </v>
          </cell>
          <cell r="D74" t="str">
            <v xml:space="preserve">Marié(e)   </v>
          </cell>
          <cell r="E74">
            <v>4</v>
          </cell>
        </row>
        <row r="75">
          <cell r="A75">
            <v>222</v>
          </cell>
          <cell r="B75" t="str">
            <v xml:space="preserve">DEMBELE        </v>
          </cell>
          <cell r="C75" t="str">
            <v xml:space="preserve">Diaradian           </v>
          </cell>
          <cell r="D75" t="str">
            <v xml:space="preserve">Marié(e)   </v>
          </cell>
          <cell r="E75">
            <v>0</v>
          </cell>
        </row>
        <row r="76">
          <cell r="A76">
            <v>223</v>
          </cell>
          <cell r="B76" t="str">
            <v xml:space="preserve">DAGNOKO        </v>
          </cell>
          <cell r="C76" t="str">
            <v xml:space="preserve">Soungalo            </v>
          </cell>
          <cell r="D76" t="str">
            <v xml:space="preserve">Marié(e)   </v>
          </cell>
          <cell r="E76">
            <v>3</v>
          </cell>
        </row>
        <row r="77">
          <cell r="A77">
            <v>224</v>
          </cell>
          <cell r="B77" t="str">
            <v xml:space="preserve">DIARRA         </v>
          </cell>
          <cell r="C77" t="str">
            <v xml:space="preserve">Marcel              </v>
          </cell>
          <cell r="D77" t="str">
            <v xml:space="preserve">Marié(e)   </v>
          </cell>
          <cell r="E77">
            <v>3</v>
          </cell>
        </row>
        <row r="78">
          <cell r="A78">
            <v>225</v>
          </cell>
          <cell r="B78" t="str">
            <v xml:space="preserve">TRAORE         </v>
          </cell>
          <cell r="C78" t="str">
            <v xml:space="preserve">Ousmane             </v>
          </cell>
          <cell r="D78" t="str">
            <v xml:space="preserve">Marié(e)   </v>
          </cell>
          <cell r="E78">
            <v>0</v>
          </cell>
        </row>
        <row r="79">
          <cell r="A79">
            <v>226</v>
          </cell>
          <cell r="B79" t="str">
            <v xml:space="preserve">CISSE          </v>
          </cell>
          <cell r="C79" t="str">
            <v xml:space="preserve">Eloi                </v>
          </cell>
          <cell r="D79" t="str">
            <v xml:space="preserve">Marié(e)   </v>
          </cell>
          <cell r="E79">
            <v>1</v>
          </cell>
        </row>
        <row r="80">
          <cell r="A80">
            <v>227</v>
          </cell>
          <cell r="B80" t="str">
            <v xml:space="preserve">DEMBELE        </v>
          </cell>
          <cell r="C80" t="str">
            <v xml:space="preserve">Sinaly              </v>
          </cell>
          <cell r="D80" t="str">
            <v xml:space="preserve">Marié(e)   </v>
          </cell>
          <cell r="E80">
            <v>2</v>
          </cell>
        </row>
        <row r="81">
          <cell r="A81">
            <v>228</v>
          </cell>
          <cell r="B81" t="str">
            <v xml:space="preserve">BAMBA          </v>
          </cell>
          <cell r="C81" t="str">
            <v xml:space="preserve">Diakalia            </v>
          </cell>
          <cell r="D81" t="str">
            <v xml:space="preserve">Marié(e)   </v>
          </cell>
          <cell r="E81">
            <v>2</v>
          </cell>
        </row>
        <row r="82">
          <cell r="A82">
            <v>229</v>
          </cell>
          <cell r="B82" t="str">
            <v xml:space="preserve">KONE           </v>
          </cell>
          <cell r="C82" t="str">
            <v xml:space="preserve">Amadou              </v>
          </cell>
          <cell r="D82" t="str">
            <v xml:space="preserve">Marié(e)   </v>
          </cell>
          <cell r="E82">
            <v>2</v>
          </cell>
        </row>
        <row r="83">
          <cell r="A83">
            <v>230</v>
          </cell>
          <cell r="B83" t="str">
            <v xml:space="preserve">SISSOKO        </v>
          </cell>
          <cell r="C83" t="str">
            <v xml:space="preserve">Solimaouling        </v>
          </cell>
          <cell r="D83" t="str">
            <v>Célibataire</v>
          </cell>
          <cell r="E83">
            <v>0</v>
          </cell>
        </row>
        <row r="84">
          <cell r="A84">
            <v>231</v>
          </cell>
          <cell r="B84" t="str">
            <v xml:space="preserve">TOURE          </v>
          </cell>
          <cell r="C84" t="str">
            <v xml:space="preserve">Kanda Bilaly        </v>
          </cell>
          <cell r="D84" t="str">
            <v xml:space="preserve">Marié(e)   </v>
          </cell>
          <cell r="E84">
            <v>4</v>
          </cell>
        </row>
        <row r="85">
          <cell r="A85">
            <v>232</v>
          </cell>
          <cell r="B85" t="str">
            <v xml:space="preserve">TOGOLA         </v>
          </cell>
          <cell r="C85" t="str">
            <v xml:space="preserve">Arouna              </v>
          </cell>
          <cell r="D85" t="str">
            <v xml:space="preserve">Marié(e)   </v>
          </cell>
          <cell r="E85">
            <v>4</v>
          </cell>
        </row>
        <row r="86">
          <cell r="A86">
            <v>233</v>
          </cell>
          <cell r="B86" t="str">
            <v xml:space="preserve">DIAKITE        </v>
          </cell>
          <cell r="C86" t="str">
            <v xml:space="preserve">Bakary              </v>
          </cell>
          <cell r="D86" t="str">
            <v>Célibataire</v>
          </cell>
          <cell r="E86">
            <v>0</v>
          </cell>
        </row>
        <row r="87">
          <cell r="A87">
            <v>234</v>
          </cell>
          <cell r="B87" t="str">
            <v xml:space="preserve">SOGODOGO       </v>
          </cell>
          <cell r="C87" t="str">
            <v xml:space="preserve">Oumar               </v>
          </cell>
          <cell r="D87" t="str">
            <v xml:space="preserve">Marié(e)   </v>
          </cell>
          <cell r="E87">
            <v>4</v>
          </cell>
        </row>
        <row r="88">
          <cell r="A88">
            <v>235</v>
          </cell>
          <cell r="B88" t="str">
            <v xml:space="preserve">SOGODOGO       </v>
          </cell>
          <cell r="C88" t="str">
            <v xml:space="preserve">Lassina             </v>
          </cell>
          <cell r="D88" t="str">
            <v xml:space="preserve">Marié(e)   </v>
          </cell>
          <cell r="E88">
            <v>6</v>
          </cell>
        </row>
        <row r="89">
          <cell r="A89">
            <v>236</v>
          </cell>
          <cell r="B89" t="str">
            <v xml:space="preserve">KONE           </v>
          </cell>
          <cell r="C89" t="str">
            <v xml:space="preserve">Sibiri              </v>
          </cell>
          <cell r="D89" t="str">
            <v xml:space="preserve">Marié(e)   </v>
          </cell>
          <cell r="E89">
            <v>7</v>
          </cell>
        </row>
        <row r="90">
          <cell r="A90">
            <v>237</v>
          </cell>
          <cell r="B90" t="str">
            <v xml:space="preserve">SIDIBE         </v>
          </cell>
          <cell r="C90" t="str">
            <v xml:space="preserve">Modibo              </v>
          </cell>
          <cell r="D90" t="str">
            <v xml:space="preserve">Marié(e)   </v>
          </cell>
          <cell r="E90">
            <v>2</v>
          </cell>
        </row>
        <row r="91">
          <cell r="A91">
            <v>238</v>
          </cell>
          <cell r="B91" t="str">
            <v xml:space="preserve">KONATE         </v>
          </cell>
          <cell r="C91" t="str">
            <v xml:space="preserve">Oumar S.            </v>
          </cell>
          <cell r="D91" t="str">
            <v xml:space="preserve">Marié(e)   </v>
          </cell>
          <cell r="E91">
            <v>2</v>
          </cell>
        </row>
        <row r="92">
          <cell r="A92">
            <v>239</v>
          </cell>
          <cell r="B92" t="str">
            <v xml:space="preserve">KEITA          </v>
          </cell>
          <cell r="C92" t="str">
            <v xml:space="preserve">Boubacar Diala      </v>
          </cell>
          <cell r="D92" t="str">
            <v>Célibataire</v>
          </cell>
          <cell r="E92">
            <v>1</v>
          </cell>
        </row>
        <row r="93">
          <cell r="A93">
            <v>240</v>
          </cell>
          <cell r="B93" t="str">
            <v xml:space="preserve">BERTHE         </v>
          </cell>
          <cell r="C93" t="str">
            <v xml:space="preserve">Mamadou             </v>
          </cell>
          <cell r="D93" t="str">
            <v xml:space="preserve">Marié(e)   </v>
          </cell>
          <cell r="E93">
            <v>3</v>
          </cell>
        </row>
        <row r="94">
          <cell r="A94">
            <v>241</v>
          </cell>
          <cell r="B94" t="str">
            <v xml:space="preserve">SYLLA          </v>
          </cell>
          <cell r="C94" t="str">
            <v xml:space="preserve">Mamadou Salia       </v>
          </cell>
          <cell r="D94" t="str">
            <v xml:space="preserve">Marié(e)   </v>
          </cell>
          <cell r="E94">
            <v>1</v>
          </cell>
        </row>
        <row r="95">
          <cell r="A95">
            <v>242</v>
          </cell>
          <cell r="B95" t="str">
            <v xml:space="preserve">MAIGA          </v>
          </cell>
          <cell r="C95" t="str">
            <v xml:space="preserve">Issiaka B           </v>
          </cell>
          <cell r="D95" t="str">
            <v xml:space="preserve">Marié(e)   </v>
          </cell>
          <cell r="E95">
            <v>5</v>
          </cell>
        </row>
        <row r="96">
          <cell r="A96">
            <v>243</v>
          </cell>
          <cell r="B96" t="str">
            <v xml:space="preserve">BERTHE         </v>
          </cell>
          <cell r="C96" t="str">
            <v xml:space="preserve">Drissa              </v>
          </cell>
          <cell r="D96" t="str">
            <v xml:space="preserve">Marié(e)   </v>
          </cell>
          <cell r="E96">
            <v>2</v>
          </cell>
        </row>
        <row r="97">
          <cell r="A97">
            <v>244</v>
          </cell>
          <cell r="B97" t="str">
            <v xml:space="preserve">TRAORE         </v>
          </cell>
          <cell r="C97" t="str">
            <v xml:space="preserve">Boufounè            </v>
          </cell>
          <cell r="D97" t="str">
            <v xml:space="preserve">Marié(e)   </v>
          </cell>
          <cell r="E97">
            <v>2</v>
          </cell>
        </row>
        <row r="98">
          <cell r="A98">
            <v>245</v>
          </cell>
          <cell r="B98" t="str">
            <v xml:space="preserve">DANIOGO        </v>
          </cell>
          <cell r="C98" t="str">
            <v xml:space="preserve">Moussa              </v>
          </cell>
          <cell r="D98" t="str">
            <v xml:space="preserve">Marié(e)   </v>
          </cell>
          <cell r="E98">
            <v>2</v>
          </cell>
        </row>
        <row r="99">
          <cell r="A99">
            <v>246</v>
          </cell>
          <cell r="B99" t="str">
            <v xml:space="preserve">TRAORE         </v>
          </cell>
          <cell r="C99" t="str">
            <v xml:space="preserve">Mamadou             </v>
          </cell>
          <cell r="D99" t="str">
            <v xml:space="preserve">Marié(e)   </v>
          </cell>
          <cell r="E99">
            <v>4</v>
          </cell>
        </row>
        <row r="100">
          <cell r="A100">
            <v>247</v>
          </cell>
          <cell r="B100" t="str">
            <v xml:space="preserve">TRAORE         </v>
          </cell>
          <cell r="C100" t="str">
            <v xml:space="preserve">Ibrahima            </v>
          </cell>
          <cell r="D100" t="str">
            <v xml:space="preserve">Marié(e)   </v>
          </cell>
          <cell r="E100">
            <v>1</v>
          </cell>
        </row>
        <row r="101">
          <cell r="A101">
            <v>248</v>
          </cell>
          <cell r="B101" t="str">
            <v xml:space="preserve">SANOGO         </v>
          </cell>
          <cell r="C101" t="str">
            <v xml:space="preserve">Siaka               </v>
          </cell>
          <cell r="D101" t="str">
            <v xml:space="preserve">Marié(e)   </v>
          </cell>
          <cell r="E101">
            <v>1</v>
          </cell>
        </row>
        <row r="102">
          <cell r="A102">
            <v>249</v>
          </cell>
          <cell r="B102" t="str">
            <v xml:space="preserve">TRAORE         </v>
          </cell>
          <cell r="C102" t="str">
            <v xml:space="preserve">Ousmane P.          </v>
          </cell>
          <cell r="D102" t="str">
            <v>Célibataire</v>
          </cell>
          <cell r="E102">
            <v>1</v>
          </cell>
        </row>
        <row r="103">
          <cell r="A103">
            <v>250</v>
          </cell>
          <cell r="B103" t="str">
            <v xml:space="preserve">COULIBALY      </v>
          </cell>
          <cell r="C103" t="str">
            <v xml:space="preserve">Ousmane A.          </v>
          </cell>
          <cell r="D103" t="str">
            <v xml:space="preserve">Marié(e)   </v>
          </cell>
          <cell r="E103">
            <v>2</v>
          </cell>
        </row>
        <row r="104">
          <cell r="A104">
            <v>251</v>
          </cell>
          <cell r="B104" t="str">
            <v xml:space="preserve">DIAKO          </v>
          </cell>
          <cell r="C104" t="str">
            <v xml:space="preserve">Oumar               </v>
          </cell>
          <cell r="D104" t="str">
            <v>Célibataire</v>
          </cell>
          <cell r="E104">
            <v>0</v>
          </cell>
        </row>
        <row r="105">
          <cell r="A105">
            <v>252</v>
          </cell>
          <cell r="B105" t="str">
            <v xml:space="preserve">DIALLO         </v>
          </cell>
          <cell r="C105" t="str">
            <v xml:space="preserve">Ousmane             </v>
          </cell>
          <cell r="D105" t="str">
            <v xml:space="preserve">Marié(e)   </v>
          </cell>
          <cell r="E105">
            <v>5</v>
          </cell>
        </row>
        <row r="106">
          <cell r="A106">
            <v>253</v>
          </cell>
          <cell r="B106" t="str">
            <v xml:space="preserve">SANOGO         </v>
          </cell>
          <cell r="C106" t="str">
            <v xml:space="preserve">Labasse             </v>
          </cell>
          <cell r="D106" t="str">
            <v xml:space="preserve">Marié(e)   </v>
          </cell>
          <cell r="E106">
            <v>3</v>
          </cell>
        </row>
        <row r="107">
          <cell r="A107">
            <v>254</v>
          </cell>
          <cell r="B107" t="str">
            <v xml:space="preserve">MARIKO         </v>
          </cell>
          <cell r="C107" t="str">
            <v xml:space="preserve">Amadou              </v>
          </cell>
          <cell r="D107" t="str">
            <v xml:space="preserve">Marié(e)   </v>
          </cell>
          <cell r="E107">
            <v>2</v>
          </cell>
        </row>
        <row r="108">
          <cell r="A108">
            <v>257</v>
          </cell>
          <cell r="B108" t="str">
            <v xml:space="preserve">KANTE          </v>
          </cell>
          <cell r="C108" t="str">
            <v xml:space="preserve">Arouna              </v>
          </cell>
          <cell r="D108" t="str">
            <v xml:space="preserve">Marié(e)   </v>
          </cell>
          <cell r="E108">
            <v>6</v>
          </cell>
        </row>
        <row r="109">
          <cell r="A109">
            <v>258</v>
          </cell>
          <cell r="B109" t="str">
            <v xml:space="preserve">BAH            </v>
          </cell>
          <cell r="C109" t="str">
            <v xml:space="preserve">Abou                </v>
          </cell>
          <cell r="D109" t="str">
            <v>Célibataire</v>
          </cell>
          <cell r="E109">
            <v>2</v>
          </cell>
        </row>
        <row r="110">
          <cell r="A110">
            <v>259</v>
          </cell>
          <cell r="B110" t="str">
            <v xml:space="preserve">OUATTARA       </v>
          </cell>
          <cell r="C110" t="str">
            <v xml:space="preserve">Adama               </v>
          </cell>
          <cell r="D110" t="str">
            <v xml:space="preserve">Marié(e)   </v>
          </cell>
          <cell r="E110">
            <v>6</v>
          </cell>
        </row>
        <row r="111">
          <cell r="A111">
            <v>260</v>
          </cell>
          <cell r="B111" t="str">
            <v xml:space="preserve">BAGAYOKO       </v>
          </cell>
          <cell r="C111" t="str">
            <v xml:space="preserve">Balla               </v>
          </cell>
          <cell r="D111" t="str">
            <v xml:space="preserve">Marié(e)   </v>
          </cell>
          <cell r="E111">
            <v>6</v>
          </cell>
        </row>
        <row r="112">
          <cell r="A112">
            <v>261</v>
          </cell>
          <cell r="B112" t="str">
            <v xml:space="preserve">SOGOBA         </v>
          </cell>
          <cell r="C112" t="str">
            <v xml:space="preserve">Salia               </v>
          </cell>
          <cell r="D112" t="str">
            <v xml:space="preserve">Marié(e)   </v>
          </cell>
          <cell r="E112">
            <v>4</v>
          </cell>
        </row>
        <row r="113">
          <cell r="A113">
            <v>262</v>
          </cell>
          <cell r="B113" t="str">
            <v xml:space="preserve">SIDIBE         </v>
          </cell>
          <cell r="C113" t="str">
            <v xml:space="preserve">Bakary              </v>
          </cell>
          <cell r="D113" t="str">
            <v xml:space="preserve">Marié(e)   </v>
          </cell>
          <cell r="E113">
            <v>1</v>
          </cell>
        </row>
        <row r="114">
          <cell r="A114">
            <v>263</v>
          </cell>
          <cell r="B114" t="str">
            <v xml:space="preserve">KOUMARE        </v>
          </cell>
          <cell r="C114" t="str">
            <v xml:space="preserve">Abdoul K.           </v>
          </cell>
          <cell r="D114" t="str">
            <v>Célibataire</v>
          </cell>
          <cell r="E114">
            <v>0</v>
          </cell>
        </row>
        <row r="115">
          <cell r="A115">
            <v>264</v>
          </cell>
          <cell r="B115" t="str">
            <v xml:space="preserve">DAKONO         </v>
          </cell>
          <cell r="C115" t="str">
            <v xml:space="preserve">Joachim             </v>
          </cell>
          <cell r="D115" t="str">
            <v xml:space="preserve">Marié(e)   </v>
          </cell>
          <cell r="E115">
            <v>1</v>
          </cell>
        </row>
        <row r="116">
          <cell r="A116">
            <v>265</v>
          </cell>
          <cell r="B116" t="str">
            <v xml:space="preserve">SISSOKO        </v>
          </cell>
          <cell r="C116" t="str">
            <v xml:space="preserve">Bakary S            </v>
          </cell>
          <cell r="D116" t="str">
            <v>Célibataire</v>
          </cell>
          <cell r="E116">
            <v>0</v>
          </cell>
        </row>
        <row r="117">
          <cell r="A117">
            <v>266</v>
          </cell>
          <cell r="B117" t="str">
            <v xml:space="preserve">SISSOKO        </v>
          </cell>
          <cell r="C117" t="str">
            <v xml:space="preserve">Famakan M.          </v>
          </cell>
          <cell r="D117" t="str">
            <v xml:space="preserve">Marié(e)   </v>
          </cell>
          <cell r="E117">
            <v>2</v>
          </cell>
        </row>
        <row r="118">
          <cell r="A118">
            <v>267</v>
          </cell>
          <cell r="B118" t="str">
            <v xml:space="preserve">TRAORE         </v>
          </cell>
          <cell r="C118" t="str">
            <v xml:space="preserve">Mady                </v>
          </cell>
          <cell r="D118" t="str">
            <v xml:space="preserve">Marié(e)   </v>
          </cell>
          <cell r="E118">
            <v>4</v>
          </cell>
        </row>
        <row r="119">
          <cell r="A119">
            <v>269</v>
          </cell>
          <cell r="B119" t="str">
            <v xml:space="preserve">GAKOU          </v>
          </cell>
          <cell r="C119" t="str">
            <v xml:space="preserve">Saïdou              </v>
          </cell>
          <cell r="D119" t="str">
            <v xml:space="preserve">Marié(e)   </v>
          </cell>
          <cell r="E119">
            <v>3</v>
          </cell>
        </row>
        <row r="120">
          <cell r="A120">
            <v>271</v>
          </cell>
          <cell r="B120" t="str">
            <v xml:space="preserve">GUINDO         </v>
          </cell>
          <cell r="C120" t="str">
            <v xml:space="preserve">Baye Youssouf       </v>
          </cell>
          <cell r="D120" t="str">
            <v xml:space="preserve">Marié(e)   </v>
          </cell>
          <cell r="E120">
            <v>0</v>
          </cell>
        </row>
        <row r="121">
          <cell r="A121">
            <v>272</v>
          </cell>
          <cell r="B121" t="str">
            <v xml:space="preserve">TRAORE         </v>
          </cell>
          <cell r="C121" t="str">
            <v xml:space="preserve">Ibrahim Housseïni   </v>
          </cell>
          <cell r="D121" t="str">
            <v xml:space="preserve">Marié(e)   </v>
          </cell>
          <cell r="E121">
            <v>1</v>
          </cell>
        </row>
        <row r="122">
          <cell r="A122">
            <v>273</v>
          </cell>
          <cell r="B122" t="str">
            <v xml:space="preserve">SANGARE        </v>
          </cell>
          <cell r="C122" t="str">
            <v xml:space="preserve">Mamadou             </v>
          </cell>
          <cell r="D122" t="str">
            <v xml:space="preserve">Marié(e)   </v>
          </cell>
          <cell r="E122">
            <v>2</v>
          </cell>
        </row>
        <row r="123">
          <cell r="A123">
            <v>274</v>
          </cell>
          <cell r="B123" t="str">
            <v xml:space="preserve">SISSOKO        </v>
          </cell>
          <cell r="C123" t="str">
            <v xml:space="preserve">Mahamady            </v>
          </cell>
          <cell r="D123" t="str">
            <v xml:space="preserve">Marié(e)   </v>
          </cell>
          <cell r="E123">
            <v>3</v>
          </cell>
        </row>
        <row r="124">
          <cell r="A124">
            <v>275</v>
          </cell>
          <cell r="B124" t="str">
            <v xml:space="preserve">SAMAKE         </v>
          </cell>
          <cell r="C124" t="str">
            <v xml:space="preserve">Broulaye            </v>
          </cell>
          <cell r="D124" t="str">
            <v xml:space="preserve">Marié(e)   </v>
          </cell>
          <cell r="E124">
            <v>1</v>
          </cell>
        </row>
        <row r="125">
          <cell r="A125">
            <v>276</v>
          </cell>
          <cell r="B125" t="str">
            <v xml:space="preserve">KONATE         </v>
          </cell>
          <cell r="C125" t="str">
            <v xml:space="preserve">Moussa              </v>
          </cell>
          <cell r="D125" t="str">
            <v>Célibataire</v>
          </cell>
          <cell r="E125">
            <v>0</v>
          </cell>
        </row>
        <row r="126">
          <cell r="A126">
            <v>277</v>
          </cell>
          <cell r="B126" t="str">
            <v xml:space="preserve">SISSOKO        </v>
          </cell>
          <cell r="C126" t="str">
            <v xml:space="preserve">Famakan B           </v>
          </cell>
          <cell r="D126" t="str">
            <v xml:space="preserve">Marié(e)   </v>
          </cell>
          <cell r="E126">
            <v>2</v>
          </cell>
        </row>
        <row r="127">
          <cell r="A127">
            <v>278</v>
          </cell>
          <cell r="B127" t="str">
            <v xml:space="preserve">FOFANA         </v>
          </cell>
          <cell r="C127" t="str">
            <v xml:space="preserve">Bangaly             </v>
          </cell>
          <cell r="D127" t="str">
            <v xml:space="preserve">Marié(e)   </v>
          </cell>
          <cell r="E127">
            <v>3</v>
          </cell>
        </row>
        <row r="128">
          <cell r="A128">
            <v>280</v>
          </cell>
          <cell r="B128" t="str">
            <v xml:space="preserve">CAMARA         </v>
          </cell>
          <cell r="C128" t="str">
            <v xml:space="preserve">Tamba               </v>
          </cell>
          <cell r="D128" t="str">
            <v>Célibataire</v>
          </cell>
          <cell r="E128">
            <v>1</v>
          </cell>
        </row>
        <row r="129">
          <cell r="A129">
            <v>281</v>
          </cell>
          <cell r="B129" t="str">
            <v xml:space="preserve">MACALOU        </v>
          </cell>
          <cell r="C129" t="str">
            <v xml:space="preserve">Alou                </v>
          </cell>
          <cell r="D129" t="str">
            <v>Célibataire</v>
          </cell>
          <cell r="E129">
            <v>0</v>
          </cell>
        </row>
        <row r="130">
          <cell r="A130">
            <v>282</v>
          </cell>
          <cell r="B130" t="str">
            <v xml:space="preserve">KONE           </v>
          </cell>
          <cell r="C130" t="str">
            <v xml:space="preserve">Bangaly             </v>
          </cell>
          <cell r="D130" t="str">
            <v xml:space="preserve">Marié(e)   </v>
          </cell>
          <cell r="E130">
            <v>0</v>
          </cell>
        </row>
        <row r="131">
          <cell r="A131">
            <v>283</v>
          </cell>
          <cell r="B131" t="str">
            <v xml:space="preserve">DIEBATE        </v>
          </cell>
          <cell r="C131" t="str">
            <v xml:space="preserve">Djeli Mory          </v>
          </cell>
          <cell r="D131" t="str">
            <v xml:space="preserve">Marié(e)   </v>
          </cell>
          <cell r="E131">
            <v>1</v>
          </cell>
        </row>
        <row r="132">
          <cell r="A132">
            <v>284</v>
          </cell>
          <cell r="B132" t="str">
            <v xml:space="preserve">SIDIBE         </v>
          </cell>
          <cell r="C132" t="str">
            <v xml:space="preserve">Seydou              </v>
          </cell>
          <cell r="D132" t="str">
            <v>Célibataire</v>
          </cell>
          <cell r="E132">
            <v>0</v>
          </cell>
        </row>
        <row r="133">
          <cell r="A133">
            <v>285</v>
          </cell>
          <cell r="B133" t="str">
            <v xml:space="preserve">TOURE          </v>
          </cell>
          <cell r="C133" t="str">
            <v xml:space="preserve">Mamadou             </v>
          </cell>
          <cell r="D133" t="str">
            <v>Célibataire</v>
          </cell>
          <cell r="E133">
            <v>0</v>
          </cell>
        </row>
        <row r="134">
          <cell r="A134">
            <v>286</v>
          </cell>
          <cell r="B134" t="str">
            <v xml:space="preserve">KIABOU         </v>
          </cell>
          <cell r="C134" t="str">
            <v xml:space="preserve">Gaye                </v>
          </cell>
          <cell r="D134" t="str">
            <v xml:space="preserve">Marié(e)   </v>
          </cell>
          <cell r="E134">
            <v>2</v>
          </cell>
        </row>
        <row r="135">
          <cell r="A135">
            <v>287</v>
          </cell>
          <cell r="B135" t="str">
            <v xml:space="preserve">DEMBELE        </v>
          </cell>
          <cell r="C135" t="str">
            <v xml:space="preserve">Mamadou             </v>
          </cell>
          <cell r="D135" t="str">
            <v xml:space="preserve">Marié(e)   </v>
          </cell>
          <cell r="E135">
            <v>6</v>
          </cell>
        </row>
        <row r="136">
          <cell r="A136">
            <v>289</v>
          </cell>
          <cell r="B136" t="str">
            <v xml:space="preserve">SISSOKO        </v>
          </cell>
          <cell r="C136" t="str">
            <v xml:space="preserve">Koumba Mady         </v>
          </cell>
          <cell r="D136" t="str">
            <v xml:space="preserve">Marié(e)   </v>
          </cell>
          <cell r="E136">
            <v>2</v>
          </cell>
        </row>
        <row r="137">
          <cell r="A137">
            <v>290</v>
          </cell>
          <cell r="B137" t="str">
            <v xml:space="preserve">KONE           </v>
          </cell>
          <cell r="C137" t="str">
            <v xml:space="preserve">Mamadou             </v>
          </cell>
          <cell r="D137" t="str">
            <v xml:space="preserve">Marié(e)   </v>
          </cell>
          <cell r="E137">
            <v>3</v>
          </cell>
        </row>
        <row r="138">
          <cell r="A138">
            <v>291</v>
          </cell>
          <cell r="B138" t="str">
            <v xml:space="preserve">SISSOKO        </v>
          </cell>
          <cell r="C138" t="str">
            <v xml:space="preserve">Bakary A.           </v>
          </cell>
          <cell r="D138" t="str">
            <v xml:space="preserve">Marié(e)   </v>
          </cell>
          <cell r="E138">
            <v>4</v>
          </cell>
        </row>
        <row r="139">
          <cell r="A139">
            <v>292</v>
          </cell>
          <cell r="B139" t="str">
            <v xml:space="preserve">SISSOKO        </v>
          </cell>
          <cell r="C139" t="str">
            <v xml:space="preserve">Fademba F.          </v>
          </cell>
          <cell r="D139" t="str">
            <v xml:space="preserve">Marié(e)   </v>
          </cell>
          <cell r="E139">
            <v>4</v>
          </cell>
        </row>
        <row r="140">
          <cell r="A140">
            <v>293</v>
          </cell>
          <cell r="B140" t="str">
            <v xml:space="preserve">SISSOKO        </v>
          </cell>
          <cell r="C140" t="str">
            <v xml:space="preserve">Talan               </v>
          </cell>
          <cell r="D140" t="str">
            <v xml:space="preserve">Marié(e)   </v>
          </cell>
          <cell r="E140">
            <v>7</v>
          </cell>
        </row>
        <row r="141">
          <cell r="A141">
            <v>294</v>
          </cell>
          <cell r="B141" t="str">
            <v xml:space="preserve">BA             </v>
          </cell>
          <cell r="C141" t="str">
            <v xml:space="preserve">Kindy               </v>
          </cell>
          <cell r="D141" t="str">
            <v xml:space="preserve">Marié(e)   </v>
          </cell>
          <cell r="E141">
            <v>7</v>
          </cell>
        </row>
        <row r="142">
          <cell r="A142">
            <v>295</v>
          </cell>
          <cell r="B142" t="str">
            <v xml:space="preserve">SISSOKO        </v>
          </cell>
          <cell r="C142" t="str">
            <v xml:space="preserve">Fademba N.          </v>
          </cell>
          <cell r="D142" t="str">
            <v xml:space="preserve">Marié(e)   </v>
          </cell>
          <cell r="E142">
            <v>3</v>
          </cell>
        </row>
        <row r="143">
          <cell r="A143">
            <v>296</v>
          </cell>
          <cell r="B143" t="str">
            <v xml:space="preserve">KEITA          </v>
          </cell>
          <cell r="C143" t="str">
            <v xml:space="preserve">Koly                </v>
          </cell>
          <cell r="D143" t="str">
            <v xml:space="preserve">Marié(e)   </v>
          </cell>
          <cell r="E143">
            <v>6</v>
          </cell>
        </row>
        <row r="144">
          <cell r="A144">
            <v>297</v>
          </cell>
          <cell r="B144" t="str">
            <v xml:space="preserve">FOFANA         </v>
          </cell>
          <cell r="C144" t="str">
            <v xml:space="preserve">Sountougoumba       </v>
          </cell>
          <cell r="D144" t="str">
            <v xml:space="preserve">Marié(e)   </v>
          </cell>
          <cell r="E144">
            <v>10</v>
          </cell>
        </row>
        <row r="145">
          <cell r="A145">
            <v>298</v>
          </cell>
          <cell r="B145" t="str">
            <v xml:space="preserve">SISSOKO        </v>
          </cell>
          <cell r="C145" t="str">
            <v xml:space="preserve">Abdoulaye           </v>
          </cell>
          <cell r="D145" t="str">
            <v>Célibataire</v>
          </cell>
          <cell r="E145">
            <v>0</v>
          </cell>
        </row>
        <row r="146">
          <cell r="A146">
            <v>299</v>
          </cell>
          <cell r="B146" t="str">
            <v xml:space="preserve">KEITA          </v>
          </cell>
          <cell r="C146" t="str">
            <v xml:space="preserve">Salif               </v>
          </cell>
          <cell r="D146" t="str">
            <v xml:space="preserve">Marié(e)   </v>
          </cell>
          <cell r="E146">
            <v>3</v>
          </cell>
        </row>
        <row r="147">
          <cell r="A147">
            <v>300</v>
          </cell>
          <cell r="B147" t="str">
            <v xml:space="preserve">KANOUTE        </v>
          </cell>
          <cell r="C147" t="str">
            <v xml:space="preserve">Samba               </v>
          </cell>
          <cell r="D147" t="str">
            <v>Célibataire</v>
          </cell>
          <cell r="E147">
            <v>0</v>
          </cell>
        </row>
        <row r="148">
          <cell r="A148">
            <v>302</v>
          </cell>
          <cell r="B148" t="str">
            <v xml:space="preserve">DIAMOUTENE     </v>
          </cell>
          <cell r="C148" t="str">
            <v xml:space="preserve">Diakardia           </v>
          </cell>
          <cell r="D148" t="str">
            <v xml:space="preserve">Marié(e)   </v>
          </cell>
          <cell r="E148">
            <v>0</v>
          </cell>
        </row>
        <row r="149">
          <cell r="A149">
            <v>303</v>
          </cell>
          <cell r="B149" t="str">
            <v xml:space="preserve">SANOU          </v>
          </cell>
          <cell r="C149" t="str">
            <v xml:space="preserve">Julbert             </v>
          </cell>
          <cell r="D149" t="str">
            <v xml:space="preserve">Marié(e)   </v>
          </cell>
          <cell r="E149">
            <v>2</v>
          </cell>
        </row>
        <row r="150">
          <cell r="A150">
            <v>304</v>
          </cell>
          <cell r="B150" t="str">
            <v xml:space="preserve">DIAKITE        </v>
          </cell>
          <cell r="C150" t="str">
            <v xml:space="preserve">Pathe Kaba          </v>
          </cell>
          <cell r="D150" t="str">
            <v>Célibataire</v>
          </cell>
          <cell r="E150">
            <v>0</v>
          </cell>
        </row>
        <row r="151">
          <cell r="A151">
            <v>305</v>
          </cell>
          <cell r="B151" t="str">
            <v xml:space="preserve">MACALOU        </v>
          </cell>
          <cell r="C151" t="str">
            <v xml:space="preserve">Moussa              </v>
          </cell>
          <cell r="D151" t="str">
            <v xml:space="preserve">Divorcé(e) </v>
          </cell>
          <cell r="E151">
            <v>2</v>
          </cell>
        </row>
        <row r="152">
          <cell r="A152">
            <v>306</v>
          </cell>
          <cell r="B152" t="str">
            <v xml:space="preserve">SOW            </v>
          </cell>
          <cell r="C152" t="str">
            <v xml:space="preserve">Ousmane             </v>
          </cell>
          <cell r="D152" t="str">
            <v xml:space="preserve">Marié(e)   </v>
          </cell>
          <cell r="E152">
            <v>0</v>
          </cell>
        </row>
        <row r="153">
          <cell r="A153">
            <v>307</v>
          </cell>
          <cell r="B153" t="str">
            <v xml:space="preserve">TRAORE         </v>
          </cell>
          <cell r="C153" t="str">
            <v xml:space="preserve">Djigui Laïco        </v>
          </cell>
          <cell r="D153" t="str">
            <v xml:space="preserve">Marié(e)   </v>
          </cell>
          <cell r="E153">
            <v>3</v>
          </cell>
        </row>
        <row r="154">
          <cell r="A154">
            <v>308</v>
          </cell>
          <cell r="B154" t="str">
            <v xml:space="preserve">SISSOKO        </v>
          </cell>
          <cell r="C154" t="str">
            <v xml:space="preserve">Fassambou           </v>
          </cell>
          <cell r="D154" t="str">
            <v xml:space="preserve">Marié(e)   </v>
          </cell>
          <cell r="E154">
            <v>1</v>
          </cell>
        </row>
        <row r="155">
          <cell r="A155">
            <v>309</v>
          </cell>
          <cell r="B155" t="str">
            <v xml:space="preserve">SISSOKO        </v>
          </cell>
          <cell r="C155" t="str">
            <v xml:space="preserve">Sambaly             </v>
          </cell>
          <cell r="D155" t="str">
            <v xml:space="preserve">Marié(e)   </v>
          </cell>
          <cell r="E155">
            <v>2</v>
          </cell>
        </row>
        <row r="156">
          <cell r="A156">
            <v>310</v>
          </cell>
          <cell r="B156" t="str">
            <v xml:space="preserve">DIABY          </v>
          </cell>
          <cell r="C156" t="str">
            <v xml:space="preserve">Mahamadou           </v>
          </cell>
          <cell r="D156" t="str">
            <v xml:space="preserve">Marié(e)   </v>
          </cell>
          <cell r="E156">
            <v>4</v>
          </cell>
        </row>
        <row r="157">
          <cell r="A157">
            <v>311</v>
          </cell>
          <cell r="B157" t="str">
            <v xml:space="preserve">SIDIBE         </v>
          </cell>
          <cell r="C157" t="str">
            <v xml:space="preserve">Yacouba             </v>
          </cell>
          <cell r="D157" t="str">
            <v xml:space="preserve">Marié(e)   </v>
          </cell>
          <cell r="E157">
            <v>2</v>
          </cell>
        </row>
        <row r="158">
          <cell r="A158">
            <v>312</v>
          </cell>
          <cell r="B158" t="str">
            <v xml:space="preserve">CAMARA         </v>
          </cell>
          <cell r="C158" t="str">
            <v xml:space="preserve">Djiby Sory          </v>
          </cell>
          <cell r="D158" t="str">
            <v>Célibataire</v>
          </cell>
          <cell r="E158">
            <v>1</v>
          </cell>
        </row>
        <row r="159">
          <cell r="A159">
            <v>313</v>
          </cell>
          <cell r="B159" t="str">
            <v xml:space="preserve">NIAMBELE       </v>
          </cell>
          <cell r="C159" t="str">
            <v xml:space="preserve">Hamidou             </v>
          </cell>
          <cell r="D159" t="str">
            <v>Célibataire</v>
          </cell>
          <cell r="E159">
            <v>0</v>
          </cell>
        </row>
        <row r="160">
          <cell r="A160">
            <v>314</v>
          </cell>
          <cell r="B160" t="str">
            <v xml:space="preserve">DIANE          </v>
          </cell>
          <cell r="C160" t="str">
            <v xml:space="preserve">Mohamed Salim       </v>
          </cell>
          <cell r="D160" t="str">
            <v xml:space="preserve">Marié(e)   </v>
          </cell>
          <cell r="E160">
            <v>4</v>
          </cell>
        </row>
        <row r="161">
          <cell r="A161">
            <v>315</v>
          </cell>
          <cell r="B161" t="str">
            <v xml:space="preserve">DIANE          </v>
          </cell>
          <cell r="C161" t="str">
            <v xml:space="preserve">Mamady              </v>
          </cell>
          <cell r="D161" t="str">
            <v>Célibataire</v>
          </cell>
          <cell r="E161">
            <v>0</v>
          </cell>
        </row>
        <row r="162">
          <cell r="A162">
            <v>316</v>
          </cell>
          <cell r="B162" t="str">
            <v xml:space="preserve">GOITA          </v>
          </cell>
          <cell r="C162" t="str">
            <v xml:space="preserve">Mamadou             </v>
          </cell>
          <cell r="D162" t="str">
            <v xml:space="preserve">Marié(e)   </v>
          </cell>
          <cell r="E162">
            <v>3</v>
          </cell>
        </row>
        <row r="163">
          <cell r="A163">
            <v>318</v>
          </cell>
          <cell r="B163" t="str">
            <v xml:space="preserve">KEITA          </v>
          </cell>
          <cell r="C163" t="str">
            <v xml:space="preserve">Mohamed             </v>
          </cell>
          <cell r="D163" t="str">
            <v>Célibataire</v>
          </cell>
          <cell r="E163">
            <v>0</v>
          </cell>
        </row>
        <row r="164">
          <cell r="A164">
            <v>319</v>
          </cell>
          <cell r="B164" t="str">
            <v xml:space="preserve">SISSOKO        </v>
          </cell>
          <cell r="C164" t="str">
            <v xml:space="preserve">Mamadou Sadian      </v>
          </cell>
          <cell r="D164" t="str">
            <v xml:space="preserve">Marié(e)   </v>
          </cell>
          <cell r="E164">
            <v>1</v>
          </cell>
        </row>
        <row r="165">
          <cell r="A165">
            <v>321</v>
          </cell>
          <cell r="B165" t="str">
            <v xml:space="preserve">KONE           </v>
          </cell>
          <cell r="C165" t="str">
            <v xml:space="preserve">Hamidou             </v>
          </cell>
          <cell r="D165" t="str">
            <v xml:space="preserve">Marié(e)   </v>
          </cell>
          <cell r="E165">
            <v>2</v>
          </cell>
        </row>
        <row r="166">
          <cell r="A166">
            <v>322</v>
          </cell>
          <cell r="B166" t="str">
            <v xml:space="preserve">KANE           </v>
          </cell>
          <cell r="C166" t="str">
            <v xml:space="preserve">Famoussa            </v>
          </cell>
          <cell r="D166" t="str">
            <v xml:space="preserve">Marié(e)   </v>
          </cell>
          <cell r="E166">
            <v>1</v>
          </cell>
        </row>
        <row r="167">
          <cell r="A167">
            <v>323</v>
          </cell>
          <cell r="B167" t="str">
            <v xml:space="preserve">DOUMBIA        </v>
          </cell>
          <cell r="C167" t="str">
            <v xml:space="preserve">Samba               </v>
          </cell>
          <cell r="D167" t="str">
            <v>Célibataire</v>
          </cell>
          <cell r="E167">
            <v>0</v>
          </cell>
        </row>
        <row r="168">
          <cell r="A168">
            <v>324</v>
          </cell>
          <cell r="B168" t="str">
            <v xml:space="preserve">AG ALASSANE    </v>
          </cell>
          <cell r="C168" t="str">
            <v xml:space="preserve">Mohamed El Moctar   </v>
          </cell>
          <cell r="D168" t="str">
            <v xml:space="preserve">Marié(e)   </v>
          </cell>
          <cell r="E168">
            <v>5</v>
          </cell>
        </row>
        <row r="169">
          <cell r="A169">
            <v>325</v>
          </cell>
          <cell r="B169" t="str">
            <v xml:space="preserve">BARRY          </v>
          </cell>
          <cell r="C169" t="str">
            <v xml:space="preserve">Brehima             </v>
          </cell>
          <cell r="D169" t="str">
            <v xml:space="preserve">Marié(e)   </v>
          </cell>
          <cell r="E169">
            <v>1</v>
          </cell>
        </row>
        <row r="170">
          <cell r="A170">
            <v>326</v>
          </cell>
          <cell r="B170" t="str">
            <v xml:space="preserve">TRAORE         </v>
          </cell>
          <cell r="C170" t="str">
            <v xml:space="preserve">Djibril             </v>
          </cell>
          <cell r="D170" t="str">
            <v xml:space="preserve">Marié(e)   </v>
          </cell>
          <cell r="E170">
            <v>4</v>
          </cell>
        </row>
        <row r="171">
          <cell r="A171">
            <v>327</v>
          </cell>
          <cell r="B171" t="str">
            <v xml:space="preserve">TOURE          </v>
          </cell>
          <cell r="C171" t="str">
            <v xml:space="preserve">Kalilou             </v>
          </cell>
          <cell r="D171" t="str">
            <v xml:space="preserve">Marié(e)   </v>
          </cell>
          <cell r="E171">
            <v>4</v>
          </cell>
        </row>
        <row r="172">
          <cell r="A172">
            <v>328</v>
          </cell>
          <cell r="B172" t="str">
            <v xml:space="preserve">CAMARA         </v>
          </cell>
          <cell r="C172" t="str">
            <v xml:space="preserve">Abdoulaye           </v>
          </cell>
          <cell r="D172" t="str">
            <v xml:space="preserve">Marié(e)   </v>
          </cell>
          <cell r="E172">
            <v>0</v>
          </cell>
        </row>
        <row r="173">
          <cell r="A173">
            <v>329</v>
          </cell>
          <cell r="B173" t="str">
            <v xml:space="preserve">MAIGA          </v>
          </cell>
          <cell r="C173" t="str">
            <v xml:space="preserve">Amadou L            </v>
          </cell>
          <cell r="D173" t="str">
            <v>Célibataire</v>
          </cell>
          <cell r="E173">
            <v>1</v>
          </cell>
        </row>
        <row r="174">
          <cell r="A174">
            <v>330</v>
          </cell>
          <cell r="B174" t="str">
            <v xml:space="preserve">KEITA          </v>
          </cell>
          <cell r="C174" t="str">
            <v xml:space="preserve">Djoncounda          </v>
          </cell>
          <cell r="D174" t="str">
            <v xml:space="preserve">Marié(e)   </v>
          </cell>
          <cell r="E174">
            <v>4</v>
          </cell>
        </row>
        <row r="175">
          <cell r="A175">
            <v>331</v>
          </cell>
          <cell r="B175" t="str">
            <v xml:space="preserve">SISSOKO        </v>
          </cell>
          <cell r="C175" t="str">
            <v xml:space="preserve">Alassane            </v>
          </cell>
          <cell r="D175" t="str">
            <v xml:space="preserve">Marié(e)   </v>
          </cell>
          <cell r="E175">
            <v>1</v>
          </cell>
        </row>
        <row r="176">
          <cell r="A176">
            <v>332</v>
          </cell>
          <cell r="B176" t="str">
            <v xml:space="preserve">MACALOU        </v>
          </cell>
          <cell r="C176" t="str">
            <v xml:space="preserve">Fodé S              </v>
          </cell>
          <cell r="D176" t="str">
            <v>Célibataire</v>
          </cell>
          <cell r="E176">
            <v>0</v>
          </cell>
        </row>
        <row r="177">
          <cell r="A177">
            <v>333</v>
          </cell>
          <cell r="B177" t="str">
            <v xml:space="preserve">KEITA          </v>
          </cell>
          <cell r="C177" t="str">
            <v xml:space="preserve">Fily                </v>
          </cell>
          <cell r="D177" t="str">
            <v xml:space="preserve">Marié(e)   </v>
          </cell>
          <cell r="E177">
            <v>3</v>
          </cell>
        </row>
        <row r="178">
          <cell r="A178">
            <v>334</v>
          </cell>
          <cell r="B178" t="str">
            <v xml:space="preserve">SISSOKO        </v>
          </cell>
          <cell r="C178" t="str">
            <v xml:space="preserve">Diabelou            </v>
          </cell>
          <cell r="D178" t="str">
            <v>Célibataire</v>
          </cell>
          <cell r="E178">
            <v>0</v>
          </cell>
        </row>
        <row r="179">
          <cell r="A179">
            <v>335</v>
          </cell>
          <cell r="B179" t="str">
            <v xml:space="preserve">TAMBOURA       </v>
          </cell>
          <cell r="C179" t="str">
            <v xml:space="preserve">Hama                </v>
          </cell>
          <cell r="D179" t="str">
            <v>Célibataire</v>
          </cell>
          <cell r="E179">
            <v>0</v>
          </cell>
        </row>
        <row r="180">
          <cell r="A180">
            <v>336</v>
          </cell>
          <cell r="B180" t="str">
            <v xml:space="preserve">MAIGA          </v>
          </cell>
          <cell r="C180" t="str">
            <v xml:space="preserve">Brehima             </v>
          </cell>
          <cell r="D180" t="str">
            <v>Célibataire</v>
          </cell>
          <cell r="E180">
            <v>0</v>
          </cell>
        </row>
        <row r="181">
          <cell r="A181">
            <v>337</v>
          </cell>
          <cell r="B181" t="str">
            <v xml:space="preserve">SOGODOGO       </v>
          </cell>
          <cell r="C181" t="str">
            <v xml:space="preserve">Makan               </v>
          </cell>
          <cell r="D181" t="str">
            <v xml:space="preserve">Marié(e)   </v>
          </cell>
          <cell r="E181">
            <v>7</v>
          </cell>
        </row>
        <row r="182">
          <cell r="A182">
            <v>338</v>
          </cell>
          <cell r="B182" t="str">
            <v xml:space="preserve">SISSOKO        </v>
          </cell>
          <cell r="C182" t="str">
            <v xml:space="preserve">Salikènè dit Siaka  </v>
          </cell>
          <cell r="D182" t="str">
            <v>Célibataire</v>
          </cell>
          <cell r="E182">
            <v>0</v>
          </cell>
        </row>
        <row r="183">
          <cell r="A183">
            <v>339</v>
          </cell>
          <cell r="B183" t="str">
            <v xml:space="preserve">FOFANA         </v>
          </cell>
          <cell r="C183" t="str">
            <v xml:space="preserve">Koly                </v>
          </cell>
          <cell r="D183" t="str">
            <v xml:space="preserve">Marié(e)   </v>
          </cell>
          <cell r="E183">
            <v>1</v>
          </cell>
        </row>
        <row r="184">
          <cell r="A184">
            <v>340</v>
          </cell>
          <cell r="B184" t="str">
            <v xml:space="preserve">SISSOKO        </v>
          </cell>
          <cell r="C184" t="str">
            <v xml:space="preserve">Makanne Daby        </v>
          </cell>
          <cell r="D184" t="str">
            <v>Célibataire</v>
          </cell>
          <cell r="E184">
            <v>0</v>
          </cell>
        </row>
        <row r="185">
          <cell r="A185">
            <v>341</v>
          </cell>
          <cell r="B185" t="str">
            <v xml:space="preserve">KEITA          </v>
          </cell>
          <cell r="C185" t="str">
            <v xml:space="preserve">Mamoudou            </v>
          </cell>
          <cell r="D185" t="str">
            <v xml:space="preserve">Marié(e)   </v>
          </cell>
          <cell r="E185">
            <v>8</v>
          </cell>
        </row>
        <row r="186">
          <cell r="A186">
            <v>342</v>
          </cell>
          <cell r="B186" t="str">
            <v xml:space="preserve">SISSOKO        </v>
          </cell>
          <cell r="C186" t="str">
            <v xml:space="preserve">Mamadou             </v>
          </cell>
          <cell r="D186" t="str">
            <v xml:space="preserve">Marié(e)   </v>
          </cell>
          <cell r="E186">
            <v>2</v>
          </cell>
        </row>
        <row r="187">
          <cell r="A187">
            <v>344</v>
          </cell>
          <cell r="B187" t="str">
            <v xml:space="preserve">MAGASSA        </v>
          </cell>
          <cell r="C187" t="str">
            <v xml:space="preserve">Mamoudou            </v>
          </cell>
          <cell r="D187" t="str">
            <v>Célibataire</v>
          </cell>
          <cell r="E187">
            <v>0</v>
          </cell>
        </row>
        <row r="188">
          <cell r="A188">
            <v>345</v>
          </cell>
          <cell r="B188" t="str">
            <v xml:space="preserve">CAMARA         </v>
          </cell>
          <cell r="C188" t="str">
            <v xml:space="preserve">Madou               </v>
          </cell>
          <cell r="D188" t="str">
            <v>Célibataire</v>
          </cell>
          <cell r="E188">
            <v>0</v>
          </cell>
        </row>
        <row r="189">
          <cell r="A189">
            <v>346</v>
          </cell>
          <cell r="B189" t="str">
            <v xml:space="preserve">NIAMBELE       </v>
          </cell>
          <cell r="C189" t="str">
            <v xml:space="preserve">Mamoutou            </v>
          </cell>
          <cell r="D189" t="str">
            <v>Célibataire</v>
          </cell>
          <cell r="E189">
            <v>0</v>
          </cell>
        </row>
        <row r="190">
          <cell r="A190">
            <v>347</v>
          </cell>
          <cell r="B190" t="str">
            <v xml:space="preserve">SISSOKO        </v>
          </cell>
          <cell r="C190" t="str">
            <v xml:space="preserve">Bakou               </v>
          </cell>
          <cell r="D190" t="str">
            <v xml:space="preserve">Marié(e)   </v>
          </cell>
          <cell r="E190">
            <v>3</v>
          </cell>
        </row>
        <row r="191">
          <cell r="A191">
            <v>348</v>
          </cell>
          <cell r="B191" t="str">
            <v xml:space="preserve">IBRAHIM        </v>
          </cell>
          <cell r="C191" t="str">
            <v xml:space="preserve">Almou               </v>
          </cell>
          <cell r="D191" t="str">
            <v>Célibataire</v>
          </cell>
          <cell r="E191">
            <v>0</v>
          </cell>
        </row>
        <row r="192">
          <cell r="A192">
            <v>349</v>
          </cell>
          <cell r="B192" t="str">
            <v xml:space="preserve">DEMBELE        </v>
          </cell>
          <cell r="C192" t="str">
            <v xml:space="preserve">Filifing            </v>
          </cell>
          <cell r="D192" t="str">
            <v xml:space="preserve">Marié(e)   </v>
          </cell>
          <cell r="E192">
            <v>2</v>
          </cell>
        </row>
        <row r="193">
          <cell r="A193">
            <v>350</v>
          </cell>
          <cell r="B193" t="str">
            <v xml:space="preserve">SISSOKO        </v>
          </cell>
          <cell r="C193" t="str">
            <v xml:space="preserve">Madouning           </v>
          </cell>
          <cell r="D193" t="str">
            <v xml:space="preserve">Marié(e)   </v>
          </cell>
          <cell r="E193">
            <v>4</v>
          </cell>
        </row>
        <row r="194">
          <cell r="A194">
            <v>351</v>
          </cell>
          <cell r="B194" t="str">
            <v xml:space="preserve">DIABY          </v>
          </cell>
          <cell r="C194" t="str">
            <v xml:space="preserve">Modibo              </v>
          </cell>
          <cell r="D194" t="str">
            <v>Célibataire</v>
          </cell>
          <cell r="E194">
            <v>0</v>
          </cell>
        </row>
        <row r="195">
          <cell r="A195">
            <v>352</v>
          </cell>
          <cell r="B195" t="str">
            <v xml:space="preserve">SISSOKO        </v>
          </cell>
          <cell r="C195" t="str">
            <v xml:space="preserve">Fayera              </v>
          </cell>
          <cell r="D195" t="str">
            <v>Célibataire</v>
          </cell>
          <cell r="E195">
            <v>0</v>
          </cell>
        </row>
        <row r="196">
          <cell r="A196">
            <v>353</v>
          </cell>
          <cell r="B196" t="str">
            <v xml:space="preserve">KANTE          </v>
          </cell>
          <cell r="C196" t="str">
            <v xml:space="preserve">Mamadou             </v>
          </cell>
          <cell r="D196" t="str">
            <v xml:space="preserve">Marié(e)   </v>
          </cell>
          <cell r="E196">
            <v>2</v>
          </cell>
        </row>
        <row r="197">
          <cell r="A197">
            <v>354</v>
          </cell>
          <cell r="B197" t="str">
            <v xml:space="preserve">CAMARA         </v>
          </cell>
          <cell r="C197" t="str">
            <v xml:space="preserve">Mamadou             </v>
          </cell>
          <cell r="D197" t="str">
            <v xml:space="preserve">Marié(e)   </v>
          </cell>
          <cell r="E197">
            <v>2</v>
          </cell>
        </row>
        <row r="198">
          <cell r="A198">
            <v>355</v>
          </cell>
          <cell r="B198" t="str">
            <v xml:space="preserve">KONE           </v>
          </cell>
          <cell r="C198" t="str">
            <v xml:space="preserve">Sékou               </v>
          </cell>
          <cell r="D198" t="str">
            <v xml:space="preserve">Marié(e)   </v>
          </cell>
          <cell r="E198">
            <v>6</v>
          </cell>
        </row>
        <row r="199">
          <cell r="A199">
            <v>356</v>
          </cell>
          <cell r="B199" t="str">
            <v xml:space="preserve">MINTHE         </v>
          </cell>
          <cell r="C199" t="str">
            <v xml:space="preserve">Noumoukè            </v>
          </cell>
          <cell r="D199" t="str">
            <v xml:space="preserve">Marié(e)   </v>
          </cell>
          <cell r="E199">
            <v>1</v>
          </cell>
        </row>
        <row r="200">
          <cell r="A200">
            <v>357</v>
          </cell>
          <cell r="B200" t="str">
            <v xml:space="preserve">MINTHE         </v>
          </cell>
          <cell r="C200" t="str">
            <v xml:space="preserve">Sékou               </v>
          </cell>
          <cell r="D200" t="str">
            <v xml:space="preserve">Marié(e)   </v>
          </cell>
          <cell r="E200">
            <v>3</v>
          </cell>
        </row>
        <row r="201">
          <cell r="A201">
            <v>358</v>
          </cell>
          <cell r="B201" t="str">
            <v xml:space="preserve">SANOGO         </v>
          </cell>
          <cell r="C201" t="str">
            <v xml:space="preserve">Drissa S            </v>
          </cell>
          <cell r="D201" t="str">
            <v xml:space="preserve">Marié(e)   </v>
          </cell>
          <cell r="E201">
            <v>5</v>
          </cell>
        </row>
        <row r="202">
          <cell r="A202">
            <v>359</v>
          </cell>
          <cell r="B202" t="str">
            <v xml:space="preserve">SIDIBE         </v>
          </cell>
          <cell r="C202" t="str">
            <v xml:space="preserve">Fadiaman            </v>
          </cell>
          <cell r="D202" t="str">
            <v xml:space="preserve">Marié(e)   </v>
          </cell>
          <cell r="E202">
            <v>0</v>
          </cell>
        </row>
        <row r="203">
          <cell r="A203">
            <v>360</v>
          </cell>
          <cell r="B203" t="str">
            <v xml:space="preserve">SISSOKO        </v>
          </cell>
          <cell r="C203" t="str">
            <v xml:space="preserve">Kontimba            </v>
          </cell>
          <cell r="D203" t="str">
            <v xml:space="preserve">Marié(e)   </v>
          </cell>
          <cell r="E203">
            <v>7</v>
          </cell>
        </row>
        <row r="204">
          <cell r="A204">
            <v>361</v>
          </cell>
          <cell r="B204" t="str">
            <v xml:space="preserve">TOUNKARA       </v>
          </cell>
          <cell r="C204" t="str">
            <v xml:space="preserve">Bakary              </v>
          </cell>
          <cell r="D204" t="str">
            <v>Célibataire</v>
          </cell>
          <cell r="E204">
            <v>0</v>
          </cell>
        </row>
        <row r="205">
          <cell r="A205">
            <v>362</v>
          </cell>
          <cell r="B205" t="str">
            <v xml:space="preserve">TRAORE         </v>
          </cell>
          <cell r="C205" t="str">
            <v xml:space="preserve">Yaya                </v>
          </cell>
          <cell r="D205" t="str">
            <v xml:space="preserve">Marié(e)   </v>
          </cell>
          <cell r="E205">
            <v>4</v>
          </cell>
        </row>
        <row r="206">
          <cell r="A206">
            <v>364</v>
          </cell>
          <cell r="B206" t="str">
            <v xml:space="preserve">KONE           </v>
          </cell>
          <cell r="C206" t="str">
            <v xml:space="preserve">Fodé Rougerie       </v>
          </cell>
          <cell r="D206" t="str">
            <v>Célibataire</v>
          </cell>
          <cell r="E206">
            <v>1</v>
          </cell>
        </row>
        <row r="207">
          <cell r="A207">
            <v>365</v>
          </cell>
          <cell r="B207" t="str">
            <v xml:space="preserve">TOURE          </v>
          </cell>
          <cell r="C207" t="str">
            <v xml:space="preserve">Oumar Barou Kanda   </v>
          </cell>
          <cell r="D207" t="str">
            <v>Célibataire</v>
          </cell>
          <cell r="E207">
            <v>0</v>
          </cell>
        </row>
        <row r="208">
          <cell r="A208">
            <v>366</v>
          </cell>
          <cell r="B208" t="str">
            <v xml:space="preserve">MINTHE         </v>
          </cell>
          <cell r="C208" t="str">
            <v xml:space="preserve">Mamadou             </v>
          </cell>
          <cell r="D208" t="str">
            <v xml:space="preserve">Marié(e)   </v>
          </cell>
          <cell r="E208">
            <v>2</v>
          </cell>
        </row>
        <row r="209">
          <cell r="A209">
            <v>367</v>
          </cell>
          <cell r="B209" t="str">
            <v xml:space="preserve">DIARRA         </v>
          </cell>
          <cell r="C209" t="str">
            <v xml:space="preserve">Mamadou H           </v>
          </cell>
          <cell r="D209" t="str">
            <v xml:space="preserve">Marié(e)   </v>
          </cell>
          <cell r="E209">
            <v>0</v>
          </cell>
        </row>
        <row r="210">
          <cell r="A210">
            <v>368</v>
          </cell>
          <cell r="B210" t="str">
            <v xml:space="preserve">SINAYOKO       </v>
          </cell>
          <cell r="C210" t="str">
            <v xml:space="preserve">Adama               </v>
          </cell>
          <cell r="D210" t="str">
            <v>Célibataire</v>
          </cell>
          <cell r="E210">
            <v>0</v>
          </cell>
        </row>
        <row r="211">
          <cell r="A211">
            <v>369</v>
          </cell>
          <cell r="B211" t="str">
            <v xml:space="preserve">DIALLO         </v>
          </cell>
          <cell r="C211" t="str">
            <v xml:space="preserve">Diadié              </v>
          </cell>
          <cell r="D211" t="str">
            <v xml:space="preserve">Marié(e)   </v>
          </cell>
          <cell r="E211">
            <v>0</v>
          </cell>
        </row>
        <row r="212">
          <cell r="A212">
            <v>370</v>
          </cell>
          <cell r="B212" t="str">
            <v xml:space="preserve">BAH            </v>
          </cell>
          <cell r="C212" t="str">
            <v xml:space="preserve">Aliou               </v>
          </cell>
          <cell r="D212" t="str">
            <v xml:space="preserve">Marié(e)   </v>
          </cell>
          <cell r="E212">
            <v>2</v>
          </cell>
        </row>
        <row r="213">
          <cell r="A213">
            <v>371</v>
          </cell>
          <cell r="B213" t="str">
            <v xml:space="preserve">GOITA          </v>
          </cell>
          <cell r="C213" t="str">
            <v xml:space="preserve">Kalifa              </v>
          </cell>
          <cell r="D213" t="str">
            <v xml:space="preserve">Marié(e)   </v>
          </cell>
          <cell r="E213">
            <v>2</v>
          </cell>
        </row>
        <row r="214">
          <cell r="A214">
            <v>372</v>
          </cell>
          <cell r="B214" t="str">
            <v xml:space="preserve">TRAORE         </v>
          </cell>
          <cell r="C214" t="str">
            <v xml:space="preserve">Salif               </v>
          </cell>
          <cell r="D214" t="str">
            <v>Célibataire</v>
          </cell>
          <cell r="E214">
            <v>2</v>
          </cell>
        </row>
        <row r="215">
          <cell r="A215">
            <v>373</v>
          </cell>
          <cell r="B215" t="str">
            <v xml:space="preserve">COULIBALY      </v>
          </cell>
          <cell r="C215" t="str">
            <v xml:space="preserve">Seydou              </v>
          </cell>
          <cell r="D215" t="str">
            <v xml:space="preserve">Marié(e)   </v>
          </cell>
          <cell r="E215">
            <v>6</v>
          </cell>
        </row>
        <row r="216">
          <cell r="A216">
            <v>374</v>
          </cell>
          <cell r="B216" t="str">
            <v xml:space="preserve">DIAKITE        </v>
          </cell>
          <cell r="C216" t="str">
            <v xml:space="preserve">Seydou              </v>
          </cell>
          <cell r="D216" t="str">
            <v>Célibataire</v>
          </cell>
          <cell r="E216">
            <v>0</v>
          </cell>
        </row>
        <row r="217">
          <cell r="A217">
            <v>375</v>
          </cell>
          <cell r="B217" t="str">
            <v xml:space="preserve">KOUYATE        </v>
          </cell>
          <cell r="C217" t="str">
            <v xml:space="preserve">Siriman             </v>
          </cell>
          <cell r="D217" t="str">
            <v>Célibataire</v>
          </cell>
          <cell r="E217">
            <v>1</v>
          </cell>
        </row>
        <row r="218">
          <cell r="A218">
            <v>376</v>
          </cell>
          <cell r="B218" t="str">
            <v xml:space="preserve">KAMATE         </v>
          </cell>
          <cell r="C218" t="str">
            <v xml:space="preserve">Damy                </v>
          </cell>
          <cell r="D218" t="str">
            <v xml:space="preserve">Marié(e)   </v>
          </cell>
          <cell r="E218">
            <v>2</v>
          </cell>
        </row>
        <row r="219">
          <cell r="A219">
            <v>378</v>
          </cell>
          <cell r="B219" t="str">
            <v xml:space="preserve">DEMBELE        </v>
          </cell>
          <cell r="C219" t="str">
            <v xml:space="preserve">Douga               </v>
          </cell>
          <cell r="D219" t="str">
            <v xml:space="preserve">Marié(e)   </v>
          </cell>
          <cell r="E219">
            <v>2</v>
          </cell>
        </row>
        <row r="220">
          <cell r="A220">
            <v>379</v>
          </cell>
          <cell r="B220" t="str">
            <v xml:space="preserve">SIDIBE         </v>
          </cell>
          <cell r="C220" t="str">
            <v xml:space="preserve">Sidiki              </v>
          </cell>
          <cell r="D220" t="str">
            <v>Célibataire</v>
          </cell>
          <cell r="E220">
            <v>0</v>
          </cell>
        </row>
        <row r="221">
          <cell r="A221">
            <v>380</v>
          </cell>
          <cell r="B221" t="str">
            <v xml:space="preserve">DANIOKO        </v>
          </cell>
          <cell r="C221" t="str">
            <v xml:space="preserve">Abdoulaye           </v>
          </cell>
          <cell r="D221" t="str">
            <v xml:space="preserve">Marié(e)   </v>
          </cell>
          <cell r="E221">
            <v>0</v>
          </cell>
        </row>
        <row r="222">
          <cell r="A222">
            <v>381</v>
          </cell>
          <cell r="B222" t="str">
            <v xml:space="preserve">SIDIBE         </v>
          </cell>
          <cell r="C222" t="str">
            <v xml:space="preserve">Aimable             </v>
          </cell>
          <cell r="D222" t="str">
            <v>Célibataire</v>
          </cell>
          <cell r="E222">
            <v>4</v>
          </cell>
        </row>
        <row r="223">
          <cell r="A223">
            <v>382</v>
          </cell>
          <cell r="B223" t="str">
            <v xml:space="preserve">KOUYATE        </v>
          </cell>
          <cell r="C223" t="str">
            <v xml:space="preserve">Mamadou N'Fa        </v>
          </cell>
          <cell r="D223" t="str">
            <v xml:space="preserve">Marié(e)   </v>
          </cell>
          <cell r="E223">
            <v>3</v>
          </cell>
        </row>
        <row r="224">
          <cell r="A224">
            <v>383</v>
          </cell>
          <cell r="B224" t="str">
            <v xml:space="preserve">KAMISSOKO      </v>
          </cell>
          <cell r="C224" t="str">
            <v xml:space="preserve">Madou               </v>
          </cell>
          <cell r="D224" t="str">
            <v xml:space="preserve">Marié(e)   </v>
          </cell>
          <cell r="E224">
            <v>2</v>
          </cell>
        </row>
        <row r="225">
          <cell r="A225">
            <v>384</v>
          </cell>
          <cell r="B225" t="str">
            <v xml:space="preserve">DEMBELE        </v>
          </cell>
          <cell r="C225" t="str">
            <v xml:space="preserve">Tidiani             </v>
          </cell>
          <cell r="D225" t="str">
            <v xml:space="preserve">Marié(e)   </v>
          </cell>
          <cell r="E225">
            <v>3</v>
          </cell>
        </row>
        <row r="226">
          <cell r="A226">
            <v>385</v>
          </cell>
          <cell r="B226" t="str">
            <v xml:space="preserve">DIANESSY       </v>
          </cell>
          <cell r="C226" t="str">
            <v xml:space="preserve">Mamadou             </v>
          </cell>
          <cell r="D226" t="str">
            <v xml:space="preserve">Marié(e)   </v>
          </cell>
          <cell r="E226">
            <v>4</v>
          </cell>
        </row>
        <row r="227">
          <cell r="A227">
            <v>386</v>
          </cell>
          <cell r="B227" t="str">
            <v xml:space="preserve">SISSOKO        </v>
          </cell>
          <cell r="C227" t="str">
            <v xml:space="preserve">Sounkoun            </v>
          </cell>
          <cell r="D227" t="str">
            <v xml:space="preserve">Marié(e)   </v>
          </cell>
          <cell r="E227">
            <v>2</v>
          </cell>
        </row>
        <row r="228">
          <cell r="A228">
            <v>387</v>
          </cell>
          <cell r="B228" t="str">
            <v xml:space="preserve">KONE           </v>
          </cell>
          <cell r="C228" t="str">
            <v xml:space="preserve">Seydou              </v>
          </cell>
          <cell r="D228" t="str">
            <v xml:space="preserve">Marié(e)   </v>
          </cell>
          <cell r="E228">
            <v>4</v>
          </cell>
        </row>
        <row r="229">
          <cell r="A229">
            <v>389</v>
          </cell>
          <cell r="B229" t="str">
            <v xml:space="preserve">DERO           </v>
          </cell>
          <cell r="C229" t="str">
            <v xml:space="preserve">Amidou              </v>
          </cell>
          <cell r="D229" t="str">
            <v xml:space="preserve">Marié(e)   </v>
          </cell>
          <cell r="E229">
            <v>2</v>
          </cell>
        </row>
        <row r="230">
          <cell r="A230">
            <v>390</v>
          </cell>
          <cell r="B230" t="str">
            <v xml:space="preserve">DARA           </v>
          </cell>
          <cell r="C230" t="str">
            <v xml:space="preserve">Elie                </v>
          </cell>
          <cell r="D230" t="str">
            <v xml:space="preserve">Marié(e)   </v>
          </cell>
          <cell r="E230">
            <v>0</v>
          </cell>
        </row>
        <row r="231">
          <cell r="A231">
            <v>392</v>
          </cell>
          <cell r="B231" t="str">
            <v xml:space="preserve">SISSOKO        </v>
          </cell>
          <cell r="C231" t="str">
            <v xml:space="preserve">Famalé              </v>
          </cell>
          <cell r="D231" t="str">
            <v xml:space="preserve">Marié(e)   </v>
          </cell>
          <cell r="E231">
            <v>7</v>
          </cell>
        </row>
        <row r="232">
          <cell r="A232">
            <v>393</v>
          </cell>
          <cell r="B232" t="str">
            <v xml:space="preserve">TRAORE         </v>
          </cell>
          <cell r="C232" t="str">
            <v xml:space="preserve">Lamine              </v>
          </cell>
          <cell r="D232" t="str">
            <v>Célibataire</v>
          </cell>
          <cell r="E232">
            <v>0</v>
          </cell>
        </row>
        <row r="233">
          <cell r="A233">
            <v>395</v>
          </cell>
          <cell r="B233" t="str">
            <v xml:space="preserve">COULIBALY      </v>
          </cell>
          <cell r="C233" t="str">
            <v xml:space="preserve">Dominique           </v>
          </cell>
          <cell r="D233" t="str">
            <v>Célibataire</v>
          </cell>
          <cell r="E233">
            <v>1</v>
          </cell>
        </row>
        <row r="234">
          <cell r="A234">
            <v>396</v>
          </cell>
          <cell r="B234" t="str">
            <v xml:space="preserve">DEMBELE        </v>
          </cell>
          <cell r="C234" t="str">
            <v xml:space="preserve">Dieudonné           </v>
          </cell>
          <cell r="D234" t="str">
            <v xml:space="preserve">Marié(e)   </v>
          </cell>
          <cell r="E234">
            <v>3</v>
          </cell>
        </row>
        <row r="235">
          <cell r="A235">
            <v>401</v>
          </cell>
          <cell r="B235" t="str">
            <v xml:space="preserve">DIARRA         </v>
          </cell>
          <cell r="C235" t="str">
            <v xml:space="preserve">Mamadou             </v>
          </cell>
          <cell r="D235" t="str">
            <v xml:space="preserve">Marié(e)   </v>
          </cell>
          <cell r="E235">
            <v>2</v>
          </cell>
        </row>
        <row r="236">
          <cell r="A236">
            <v>402</v>
          </cell>
          <cell r="B236" t="str">
            <v xml:space="preserve">FANE           </v>
          </cell>
          <cell r="C236" t="str">
            <v xml:space="preserve">Mamadou             </v>
          </cell>
          <cell r="D236" t="str">
            <v>Célibataire</v>
          </cell>
          <cell r="E236">
            <v>0</v>
          </cell>
        </row>
        <row r="237">
          <cell r="A237">
            <v>403</v>
          </cell>
          <cell r="B237" t="str">
            <v xml:space="preserve">GOITA          </v>
          </cell>
          <cell r="C237" t="str">
            <v xml:space="preserve">Soumaïla            </v>
          </cell>
          <cell r="D237" t="str">
            <v>Célibataire</v>
          </cell>
          <cell r="E237">
            <v>0</v>
          </cell>
        </row>
        <row r="238">
          <cell r="A238">
            <v>404</v>
          </cell>
          <cell r="B238" t="str">
            <v xml:space="preserve">YATTARA        </v>
          </cell>
          <cell r="C238" t="str">
            <v xml:space="preserve">Moussa              </v>
          </cell>
          <cell r="D238" t="str">
            <v xml:space="preserve">Marié(e)   </v>
          </cell>
          <cell r="E238">
            <v>3</v>
          </cell>
        </row>
        <row r="239">
          <cell r="A239">
            <v>405</v>
          </cell>
          <cell r="B239" t="str">
            <v xml:space="preserve">BAH            </v>
          </cell>
          <cell r="C239" t="str">
            <v xml:space="preserve">Ousmane             </v>
          </cell>
          <cell r="D239" t="str">
            <v xml:space="preserve">Marié(e)   </v>
          </cell>
          <cell r="E239">
            <v>7</v>
          </cell>
        </row>
        <row r="240">
          <cell r="A240">
            <v>406</v>
          </cell>
          <cell r="B240" t="str">
            <v xml:space="preserve">KATILE         </v>
          </cell>
          <cell r="C240" t="str">
            <v xml:space="preserve">Issa                </v>
          </cell>
          <cell r="D240" t="str">
            <v>Célibataire</v>
          </cell>
          <cell r="E240">
            <v>1</v>
          </cell>
        </row>
        <row r="241">
          <cell r="A241">
            <v>407</v>
          </cell>
          <cell r="B241" t="str">
            <v xml:space="preserve">KEITA          </v>
          </cell>
          <cell r="C241" t="str">
            <v xml:space="preserve">Diola               </v>
          </cell>
          <cell r="D241" t="str">
            <v>Célibataire</v>
          </cell>
          <cell r="E241">
            <v>0</v>
          </cell>
        </row>
        <row r="242">
          <cell r="A242">
            <v>408</v>
          </cell>
          <cell r="B242" t="str">
            <v xml:space="preserve">KONE           </v>
          </cell>
          <cell r="C242" t="str">
            <v xml:space="preserve">Boubacar            </v>
          </cell>
          <cell r="D242" t="str">
            <v xml:space="preserve">Marié(e)   </v>
          </cell>
          <cell r="E242">
            <v>0</v>
          </cell>
        </row>
        <row r="243">
          <cell r="A243">
            <v>409</v>
          </cell>
          <cell r="B243" t="str">
            <v xml:space="preserve">DOUMBIA        </v>
          </cell>
          <cell r="C243" t="str">
            <v xml:space="preserve">Lassana             </v>
          </cell>
          <cell r="D243" t="str">
            <v xml:space="preserve">Marié(e)   </v>
          </cell>
          <cell r="E243">
            <v>2</v>
          </cell>
        </row>
        <row r="244">
          <cell r="A244">
            <v>410</v>
          </cell>
          <cell r="B244" t="str">
            <v xml:space="preserve">CISSE          </v>
          </cell>
          <cell r="C244" t="str">
            <v xml:space="preserve">Diolo Bertrand      </v>
          </cell>
          <cell r="D244" t="str">
            <v xml:space="preserve">Marié(e)   </v>
          </cell>
          <cell r="E244">
            <v>1</v>
          </cell>
        </row>
        <row r="245">
          <cell r="A245">
            <v>411</v>
          </cell>
          <cell r="B245" t="str">
            <v xml:space="preserve">CISSE          </v>
          </cell>
          <cell r="C245" t="str">
            <v xml:space="preserve">Kalo                </v>
          </cell>
          <cell r="D245" t="str">
            <v xml:space="preserve">Marié(e)   </v>
          </cell>
          <cell r="E245">
            <v>2</v>
          </cell>
        </row>
        <row r="246">
          <cell r="A246">
            <v>412</v>
          </cell>
          <cell r="B246" t="str">
            <v xml:space="preserve">SANOGO         </v>
          </cell>
          <cell r="C246" t="str">
            <v xml:space="preserve">Daouda              </v>
          </cell>
          <cell r="D246" t="str">
            <v>Célibataire</v>
          </cell>
          <cell r="E246">
            <v>1</v>
          </cell>
        </row>
        <row r="247">
          <cell r="A247">
            <v>413</v>
          </cell>
          <cell r="B247" t="str">
            <v xml:space="preserve">DABO           </v>
          </cell>
          <cell r="C247" t="str">
            <v xml:space="preserve">Mamadou             </v>
          </cell>
          <cell r="D247" t="str">
            <v>Célibataire</v>
          </cell>
          <cell r="E247">
            <v>0</v>
          </cell>
        </row>
        <row r="248">
          <cell r="A248">
            <v>414</v>
          </cell>
          <cell r="B248" t="str">
            <v xml:space="preserve">KONATE         </v>
          </cell>
          <cell r="C248" t="str">
            <v xml:space="preserve">Malick Lassana      </v>
          </cell>
          <cell r="D248" t="str">
            <v>Célibataire</v>
          </cell>
          <cell r="E248">
            <v>0</v>
          </cell>
        </row>
        <row r="249">
          <cell r="A249">
            <v>415</v>
          </cell>
          <cell r="B249" t="str">
            <v xml:space="preserve">KONE           </v>
          </cell>
          <cell r="C249" t="str">
            <v xml:space="preserve">Neguè               </v>
          </cell>
          <cell r="D249" t="str">
            <v>Célibataire</v>
          </cell>
          <cell r="E249">
            <v>0</v>
          </cell>
        </row>
        <row r="250">
          <cell r="A250">
            <v>416</v>
          </cell>
          <cell r="B250" t="str">
            <v xml:space="preserve">CISSOKO        </v>
          </cell>
          <cell r="C250" t="str">
            <v xml:space="preserve">Seïba               </v>
          </cell>
          <cell r="D250" t="str">
            <v xml:space="preserve">Marié(e)   </v>
          </cell>
          <cell r="E250">
            <v>3</v>
          </cell>
        </row>
        <row r="251">
          <cell r="A251">
            <v>417</v>
          </cell>
          <cell r="B251" t="str">
            <v xml:space="preserve">SISSOKO        </v>
          </cell>
          <cell r="C251" t="str">
            <v xml:space="preserve">Mohamed Dionké      </v>
          </cell>
          <cell r="D251" t="str">
            <v>Célibataire</v>
          </cell>
          <cell r="E251">
            <v>2</v>
          </cell>
        </row>
        <row r="252">
          <cell r="A252">
            <v>418</v>
          </cell>
          <cell r="B252" t="str">
            <v xml:space="preserve">SISSOKO        </v>
          </cell>
          <cell r="C252" t="str">
            <v xml:space="preserve">Fodé                </v>
          </cell>
          <cell r="D252" t="str">
            <v>Célibataire</v>
          </cell>
          <cell r="E252">
            <v>0</v>
          </cell>
        </row>
        <row r="253">
          <cell r="A253">
            <v>419</v>
          </cell>
          <cell r="B253" t="str">
            <v xml:space="preserve">TOGOLA         </v>
          </cell>
          <cell r="C253" t="str">
            <v xml:space="preserve">Bakary              </v>
          </cell>
          <cell r="D253" t="str">
            <v xml:space="preserve">Marié(e)   </v>
          </cell>
          <cell r="E253">
            <v>1</v>
          </cell>
        </row>
        <row r="254">
          <cell r="A254">
            <v>420</v>
          </cell>
          <cell r="B254" t="str">
            <v xml:space="preserve">TOURE          </v>
          </cell>
          <cell r="C254" t="str">
            <v xml:space="preserve">Mamady              </v>
          </cell>
          <cell r="D254" t="str">
            <v>Célibataire</v>
          </cell>
          <cell r="E254">
            <v>0</v>
          </cell>
        </row>
        <row r="255">
          <cell r="A255">
            <v>421</v>
          </cell>
          <cell r="B255" t="str">
            <v xml:space="preserve">KEITA          </v>
          </cell>
          <cell r="C255" t="str">
            <v xml:space="preserve">Samba               </v>
          </cell>
          <cell r="D255" t="str">
            <v xml:space="preserve">Marié(e)   </v>
          </cell>
          <cell r="E255">
            <v>4</v>
          </cell>
        </row>
        <row r="256">
          <cell r="A256">
            <v>422</v>
          </cell>
          <cell r="B256" t="str">
            <v xml:space="preserve">SISSOKO        </v>
          </cell>
          <cell r="C256" t="str">
            <v xml:space="preserve">Harouna             </v>
          </cell>
          <cell r="D256" t="str">
            <v>Célibataire</v>
          </cell>
          <cell r="E256">
            <v>0</v>
          </cell>
        </row>
        <row r="257">
          <cell r="A257">
            <v>423</v>
          </cell>
          <cell r="B257" t="str">
            <v xml:space="preserve">NIMAKA         </v>
          </cell>
          <cell r="C257" t="str">
            <v xml:space="preserve">Abdrahamane         </v>
          </cell>
          <cell r="D257" t="str">
            <v>Célibataire</v>
          </cell>
          <cell r="E257">
            <v>0</v>
          </cell>
        </row>
        <row r="258">
          <cell r="A258">
            <v>424</v>
          </cell>
          <cell r="B258" t="str">
            <v xml:space="preserve">DIAMOUTENE     </v>
          </cell>
          <cell r="C258" t="str">
            <v xml:space="preserve">Sidiki              </v>
          </cell>
          <cell r="D258" t="str">
            <v xml:space="preserve">Marié(e)   </v>
          </cell>
          <cell r="E258">
            <v>5</v>
          </cell>
        </row>
        <row r="259">
          <cell r="A259">
            <v>425</v>
          </cell>
          <cell r="B259" t="str">
            <v xml:space="preserve">OUATTARA       </v>
          </cell>
          <cell r="C259" t="str">
            <v xml:space="preserve">Hady                </v>
          </cell>
          <cell r="D259" t="str">
            <v>Célibataire</v>
          </cell>
          <cell r="E259">
            <v>0</v>
          </cell>
        </row>
        <row r="260">
          <cell r="A260">
            <v>426</v>
          </cell>
          <cell r="B260" t="str">
            <v xml:space="preserve">CAMARA         </v>
          </cell>
          <cell r="C260" t="str">
            <v xml:space="preserve">Mansa               </v>
          </cell>
          <cell r="D260" t="str">
            <v xml:space="preserve">Marié(e)   </v>
          </cell>
          <cell r="E260">
            <v>2</v>
          </cell>
        </row>
        <row r="261">
          <cell r="A261">
            <v>427</v>
          </cell>
          <cell r="B261" t="str">
            <v xml:space="preserve">DIALLO         </v>
          </cell>
          <cell r="C261" t="str">
            <v xml:space="preserve">Amadou Ernest       </v>
          </cell>
          <cell r="D261" t="str">
            <v xml:space="preserve">Marié(e)   </v>
          </cell>
          <cell r="E261">
            <v>0</v>
          </cell>
        </row>
        <row r="262">
          <cell r="A262">
            <v>428</v>
          </cell>
          <cell r="B262" t="str">
            <v xml:space="preserve">CAMARA         </v>
          </cell>
          <cell r="C262" t="str">
            <v xml:space="preserve">Sékou               </v>
          </cell>
          <cell r="D262" t="str">
            <v xml:space="preserve">Marié(e)   </v>
          </cell>
          <cell r="E262">
            <v>4</v>
          </cell>
        </row>
        <row r="263">
          <cell r="A263">
            <v>429</v>
          </cell>
          <cell r="B263" t="str">
            <v xml:space="preserve">SISSOKO        </v>
          </cell>
          <cell r="C263" t="str">
            <v xml:space="preserve">Fily                </v>
          </cell>
          <cell r="D263" t="str">
            <v>Célibataire</v>
          </cell>
          <cell r="E263">
            <v>1</v>
          </cell>
        </row>
        <row r="264">
          <cell r="A264">
            <v>430</v>
          </cell>
          <cell r="B264" t="str">
            <v xml:space="preserve">KOUYATE        </v>
          </cell>
          <cell r="C264" t="str">
            <v xml:space="preserve">Souleymane          </v>
          </cell>
          <cell r="D264" t="str">
            <v>Célibataire</v>
          </cell>
          <cell r="E264">
            <v>0</v>
          </cell>
        </row>
        <row r="265">
          <cell r="A265">
            <v>431</v>
          </cell>
          <cell r="B265" t="str">
            <v xml:space="preserve">DIARRA         </v>
          </cell>
          <cell r="C265" t="str">
            <v xml:space="preserve">Bakary              </v>
          </cell>
          <cell r="D265" t="str">
            <v>Célibataire</v>
          </cell>
          <cell r="E265">
            <v>0</v>
          </cell>
        </row>
        <row r="266">
          <cell r="A266">
            <v>432</v>
          </cell>
          <cell r="B266" t="str">
            <v xml:space="preserve">KANTE          </v>
          </cell>
          <cell r="C266" t="str">
            <v xml:space="preserve">Kantara             </v>
          </cell>
          <cell r="D266" t="str">
            <v xml:space="preserve">Marié(e)   </v>
          </cell>
          <cell r="E266">
            <v>2</v>
          </cell>
        </row>
        <row r="267">
          <cell r="A267">
            <v>433</v>
          </cell>
          <cell r="B267" t="str">
            <v xml:space="preserve">KOROBARA       </v>
          </cell>
          <cell r="C267" t="str">
            <v xml:space="preserve">Ousmane             </v>
          </cell>
          <cell r="D267" t="str">
            <v>Célibataire</v>
          </cell>
          <cell r="E267">
            <v>0</v>
          </cell>
        </row>
        <row r="268">
          <cell r="A268">
            <v>434</v>
          </cell>
          <cell r="B268" t="str">
            <v xml:space="preserve">KONTE          </v>
          </cell>
          <cell r="C268" t="str">
            <v xml:space="preserve">N'Faly              </v>
          </cell>
          <cell r="D268" t="str">
            <v>Célibataire</v>
          </cell>
          <cell r="E268">
            <v>0</v>
          </cell>
        </row>
        <row r="269">
          <cell r="A269">
            <v>435</v>
          </cell>
          <cell r="B269" t="str">
            <v xml:space="preserve">FOFANA         </v>
          </cell>
          <cell r="C269" t="str">
            <v xml:space="preserve">Waly                </v>
          </cell>
          <cell r="D269" t="str">
            <v>Célibataire</v>
          </cell>
          <cell r="E269">
            <v>0</v>
          </cell>
        </row>
        <row r="270">
          <cell r="A270">
            <v>436</v>
          </cell>
          <cell r="B270" t="str">
            <v xml:space="preserve">DIARRA         </v>
          </cell>
          <cell r="C270" t="str">
            <v xml:space="preserve">Yiry                </v>
          </cell>
          <cell r="D270" t="str">
            <v>Célibataire</v>
          </cell>
          <cell r="E270">
            <v>1</v>
          </cell>
        </row>
        <row r="271">
          <cell r="A271">
            <v>437</v>
          </cell>
          <cell r="B271" t="str">
            <v xml:space="preserve">DIAKITE        </v>
          </cell>
          <cell r="C271" t="str">
            <v xml:space="preserve">Al Moustapha        </v>
          </cell>
          <cell r="D271" t="str">
            <v xml:space="preserve">Marié(e)   </v>
          </cell>
          <cell r="E271">
            <v>3</v>
          </cell>
        </row>
        <row r="272">
          <cell r="A272">
            <v>438</v>
          </cell>
          <cell r="B272" t="str">
            <v xml:space="preserve">SOW            </v>
          </cell>
          <cell r="C272" t="str">
            <v xml:space="preserve">Marcel              </v>
          </cell>
          <cell r="D272" t="str">
            <v xml:space="preserve">Marié(e)   </v>
          </cell>
          <cell r="E272">
            <v>1</v>
          </cell>
        </row>
        <row r="273">
          <cell r="A273">
            <v>439</v>
          </cell>
          <cell r="B273" t="str">
            <v xml:space="preserve">SISSOKO        </v>
          </cell>
          <cell r="C273" t="str">
            <v xml:space="preserve">Bandia              </v>
          </cell>
          <cell r="D273" t="str">
            <v>Célibataire</v>
          </cell>
          <cell r="E273">
            <v>0</v>
          </cell>
        </row>
        <row r="274">
          <cell r="A274">
            <v>440</v>
          </cell>
          <cell r="B274" t="str">
            <v xml:space="preserve">NITUNGA        </v>
          </cell>
          <cell r="C274" t="str">
            <v xml:space="preserve">Consolate           </v>
          </cell>
          <cell r="D274" t="str">
            <v xml:space="preserve">Divorcé(e) </v>
          </cell>
          <cell r="E274">
            <v>1</v>
          </cell>
        </row>
        <row r="275">
          <cell r="A275">
            <v>441</v>
          </cell>
          <cell r="B275" t="str">
            <v xml:space="preserve">IBRAHIM        </v>
          </cell>
          <cell r="C275" t="str">
            <v xml:space="preserve">Faïssal             </v>
          </cell>
          <cell r="D275" t="str">
            <v xml:space="preserve">Marié(e)   </v>
          </cell>
          <cell r="E275">
            <v>0</v>
          </cell>
        </row>
        <row r="276">
          <cell r="A276">
            <v>442</v>
          </cell>
          <cell r="B276" t="str">
            <v xml:space="preserve">KOROBARA       </v>
          </cell>
          <cell r="C276" t="str">
            <v xml:space="preserve">Demba               </v>
          </cell>
          <cell r="D276" t="str">
            <v>Célibataire</v>
          </cell>
          <cell r="E276">
            <v>0</v>
          </cell>
        </row>
        <row r="277">
          <cell r="A277">
            <v>443</v>
          </cell>
          <cell r="B277" t="str">
            <v xml:space="preserve">SAMAKE         </v>
          </cell>
          <cell r="C277" t="str">
            <v xml:space="preserve">Oumar               </v>
          </cell>
          <cell r="D277" t="str">
            <v xml:space="preserve">Marié(e)   </v>
          </cell>
          <cell r="E277">
            <v>3</v>
          </cell>
        </row>
        <row r="278">
          <cell r="A278">
            <v>444</v>
          </cell>
          <cell r="B278" t="str">
            <v xml:space="preserve">COULIBALY      </v>
          </cell>
          <cell r="C278" t="str">
            <v xml:space="preserve">Badio Joseph        </v>
          </cell>
          <cell r="D278" t="str">
            <v>Célibataire</v>
          </cell>
          <cell r="E278">
            <v>0</v>
          </cell>
        </row>
        <row r="279">
          <cell r="A279">
            <v>445</v>
          </cell>
          <cell r="B279" t="str">
            <v xml:space="preserve">DENA           </v>
          </cell>
          <cell r="C279" t="str">
            <v xml:space="preserve">Sophie Hawa         </v>
          </cell>
          <cell r="D279" t="str">
            <v>Célibataire</v>
          </cell>
          <cell r="E279">
            <v>0</v>
          </cell>
        </row>
        <row r="280">
          <cell r="A280">
            <v>446</v>
          </cell>
          <cell r="B280" t="str">
            <v xml:space="preserve">BOLY           </v>
          </cell>
          <cell r="C280" t="str">
            <v xml:space="preserve">Boubacar            </v>
          </cell>
          <cell r="D280" t="str">
            <v>Célibataire</v>
          </cell>
          <cell r="E280">
            <v>0</v>
          </cell>
        </row>
        <row r="281">
          <cell r="A281">
            <v>447</v>
          </cell>
          <cell r="B281" t="str">
            <v xml:space="preserve">KONE           </v>
          </cell>
          <cell r="C281" t="str">
            <v xml:space="preserve">Zoumana             </v>
          </cell>
          <cell r="D281" t="str">
            <v>Célibataire</v>
          </cell>
          <cell r="E281">
            <v>0</v>
          </cell>
        </row>
        <row r="282">
          <cell r="A282">
            <v>448</v>
          </cell>
          <cell r="B282" t="str">
            <v xml:space="preserve">FOFANA         </v>
          </cell>
          <cell r="C282" t="str">
            <v xml:space="preserve">Ibrahim             </v>
          </cell>
          <cell r="D282" t="str">
            <v>Célibataire</v>
          </cell>
          <cell r="E282">
            <v>0</v>
          </cell>
        </row>
        <row r="283">
          <cell r="A283">
            <v>449</v>
          </cell>
          <cell r="B283" t="str">
            <v xml:space="preserve">SAGARA         </v>
          </cell>
          <cell r="C283" t="str">
            <v xml:space="preserve">Amaka               </v>
          </cell>
          <cell r="D283" t="str">
            <v xml:space="preserve">Marié(e)   </v>
          </cell>
          <cell r="E283">
            <v>4</v>
          </cell>
        </row>
        <row r="284">
          <cell r="A284">
            <v>450</v>
          </cell>
          <cell r="B284" t="str">
            <v xml:space="preserve">SACKO          </v>
          </cell>
          <cell r="C284" t="str">
            <v xml:space="preserve">Adama               </v>
          </cell>
          <cell r="D284" t="str">
            <v>Célibataire</v>
          </cell>
          <cell r="E284">
            <v>0</v>
          </cell>
        </row>
        <row r="285">
          <cell r="A285">
            <v>451</v>
          </cell>
          <cell r="B285" t="str">
            <v xml:space="preserve">DIAWARA        </v>
          </cell>
          <cell r="C285" t="str">
            <v xml:space="preserve">Maloum              </v>
          </cell>
          <cell r="D285" t="str">
            <v>Célibataire</v>
          </cell>
          <cell r="E285">
            <v>0</v>
          </cell>
        </row>
        <row r="286">
          <cell r="A286">
            <v>452</v>
          </cell>
          <cell r="B286" t="str">
            <v xml:space="preserve">KEITA          </v>
          </cell>
          <cell r="C286" t="str">
            <v xml:space="preserve">Koly                </v>
          </cell>
          <cell r="D286" t="str">
            <v xml:space="preserve">Marié(e)   </v>
          </cell>
          <cell r="E286">
            <v>5</v>
          </cell>
        </row>
        <row r="287">
          <cell r="A287">
            <v>453</v>
          </cell>
          <cell r="B287" t="str">
            <v xml:space="preserve">MONEKATA       </v>
          </cell>
          <cell r="C287" t="str">
            <v xml:space="preserve">Famady              </v>
          </cell>
          <cell r="D287" t="str">
            <v xml:space="preserve">Marié(e)   </v>
          </cell>
          <cell r="E287">
            <v>3</v>
          </cell>
        </row>
        <row r="288">
          <cell r="A288">
            <v>454</v>
          </cell>
          <cell r="B288" t="str">
            <v xml:space="preserve">CISSOKO        </v>
          </cell>
          <cell r="C288" t="str">
            <v xml:space="preserve">Anzoumane           </v>
          </cell>
          <cell r="D288" t="str">
            <v xml:space="preserve">Marié(e)   </v>
          </cell>
          <cell r="E288">
            <v>4</v>
          </cell>
        </row>
        <row r="289">
          <cell r="A289">
            <v>455</v>
          </cell>
          <cell r="B289" t="str">
            <v xml:space="preserve">SISSOKO        </v>
          </cell>
          <cell r="C289" t="str">
            <v xml:space="preserve">Siraboula           </v>
          </cell>
          <cell r="D289" t="str">
            <v xml:space="preserve">Marié(e)   </v>
          </cell>
          <cell r="E289">
            <v>8</v>
          </cell>
        </row>
        <row r="290">
          <cell r="A290">
            <v>456</v>
          </cell>
          <cell r="B290" t="str">
            <v xml:space="preserve">KEITA          </v>
          </cell>
          <cell r="C290" t="str">
            <v xml:space="preserve">Diabou              </v>
          </cell>
          <cell r="D290" t="str">
            <v xml:space="preserve">Marié(e)   </v>
          </cell>
          <cell r="E290">
            <v>3</v>
          </cell>
        </row>
        <row r="291">
          <cell r="A291">
            <v>457</v>
          </cell>
          <cell r="B291" t="str">
            <v xml:space="preserve">SOGODOGO       </v>
          </cell>
          <cell r="C291" t="str">
            <v xml:space="preserve">Soufouana           </v>
          </cell>
          <cell r="D291" t="str">
            <v xml:space="preserve">Marié(e)   </v>
          </cell>
          <cell r="E291">
            <v>0</v>
          </cell>
        </row>
        <row r="292">
          <cell r="A292">
            <v>458</v>
          </cell>
          <cell r="B292" t="str">
            <v xml:space="preserve">KEITA          </v>
          </cell>
          <cell r="C292" t="str">
            <v xml:space="preserve">Fassayon            </v>
          </cell>
          <cell r="D292" t="str">
            <v xml:space="preserve">Marié(e)   </v>
          </cell>
          <cell r="E292">
            <v>0</v>
          </cell>
        </row>
        <row r="293">
          <cell r="A293">
            <v>459</v>
          </cell>
          <cell r="B293" t="str">
            <v xml:space="preserve">DIALLO         </v>
          </cell>
          <cell r="C293" t="str">
            <v xml:space="preserve">Makan               </v>
          </cell>
          <cell r="D293" t="str">
            <v>Célibataire</v>
          </cell>
          <cell r="E293">
            <v>0</v>
          </cell>
        </row>
        <row r="294">
          <cell r="A294">
            <v>460</v>
          </cell>
          <cell r="B294" t="str">
            <v xml:space="preserve">KANTE          </v>
          </cell>
          <cell r="C294" t="str">
            <v xml:space="preserve">Sidy                </v>
          </cell>
          <cell r="D294" t="str">
            <v xml:space="preserve">Marié(e)   </v>
          </cell>
          <cell r="E294">
            <v>0</v>
          </cell>
        </row>
        <row r="295">
          <cell r="A295">
            <v>461</v>
          </cell>
          <cell r="B295" t="str">
            <v xml:space="preserve">COULIBALY      </v>
          </cell>
          <cell r="C295" t="str">
            <v xml:space="preserve">Lassine             </v>
          </cell>
          <cell r="D295" t="str">
            <v xml:space="preserve">Marié(e)   </v>
          </cell>
          <cell r="E295">
            <v>2</v>
          </cell>
        </row>
        <row r="296">
          <cell r="A296">
            <v>462</v>
          </cell>
          <cell r="B296" t="str">
            <v xml:space="preserve">COULIBALY      </v>
          </cell>
          <cell r="C296" t="str">
            <v xml:space="preserve">Bandiougou          </v>
          </cell>
          <cell r="D296" t="str">
            <v>Célibataire</v>
          </cell>
          <cell r="E296">
            <v>0</v>
          </cell>
        </row>
        <row r="297">
          <cell r="A297">
            <v>463</v>
          </cell>
          <cell r="B297" t="str">
            <v xml:space="preserve">KONE           </v>
          </cell>
          <cell r="C297" t="str">
            <v xml:space="preserve">Lassana             </v>
          </cell>
          <cell r="D297" t="str">
            <v>Célibataire</v>
          </cell>
          <cell r="E297">
            <v>1</v>
          </cell>
        </row>
        <row r="298">
          <cell r="A298">
            <v>464</v>
          </cell>
          <cell r="B298" t="str">
            <v xml:space="preserve">BAMBA          </v>
          </cell>
          <cell r="C298" t="str">
            <v xml:space="preserve">Ousmane             </v>
          </cell>
          <cell r="D298" t="str">
            <v>Célibataire</v>
          </cell>
          <cell r="E298">
            <v>0</v>
          </cell>
        </row>
        <row r="299">
          <cell r="A299">
            <v>465</v>
          </cell>
          <cell r="B299" t="str">
            <v xml:space="preserve">KONE           </v>
          </cell>
          <cell r="C299" t="str">
            <v xml:space="preserve">Karim               </v>
          </cell>
          <cell r="D299" t="str">
            <v xml:space="preserve">Marié(e)   </v>
          </cell>
          <cell r="E299">
            <v>0</v>
          </cell>
        </row>
        <row r="300">
          <cell r="A300">
            <v>466</v>
          </cell>
          <cell r="B300" t="str">
            <v xml:space="preserve">TRAORE         </v>
          </cell>
          <cell r="C300" t="str">
            <v xml:space="preserve">Bakary              </v>
          </cell>
          <cell r="D300" t="str">
            <v>Célibataire</v>
          </cell>
          <cell r="E300">
            <v>0</v>
          </cell>
        </row>
        <row r="301">
          <cell r="A301">
            <v>467</v>
          </cell>
          <cell r="B301" t="str">
            <v xml:space="preserve">BARRY          </v>
          </cell>
          <cell r="C301" t="str">
            <v xml:space="preserve">Mamadou Seydou      </v>
          </cell>
          <cell r="D301" t="str">
            <v xml:space="preserve">Marié(e)   </v>
          </cell>
          <cell r="E301">
            <v>2</v>
          </cell>
        </row>
        <row r="302">
          <cell r="A302">
            <v>468</v>
          </cell>
          <cell r="B302" t="str">
            <v xml:space="preserve">HAIDARA        </v>
          </cell>
          <cell r="C302" t="str">
            <v xml:space="preserve">Ibrahima            </v>
          </cell>
          <cell r="D302" t="str">
            <v>Célibataire</v>
          </cell>
          <cell r="E302">
            <v>0</v>
          </cell>
        </row>
        <row r="303">
          <cell r="A303">
            <v>469</v>
          </cell>
          <cell r="B303" t="str">
            <v xml:space="preserve">THIAM          </v>
          </cell>
          <cell r="C303" t="str">
            <v xml:space="preserve">Seydou              </v>
          </cell>
          <cell r="D303" t="str">
            <v xml:space="preserve">Marié(e)   </v>
          </cell>
          <cell r="E303">
            <v>1</v>
          </cell>
        </row>
        <row r="304">
          <cell r="A304">
            <v>470</v>
          </cell>
          <cell r="B304" t="str">
            <v xml:space="preserve">MARIKO         </v>
          </cell>
          <cell r="C304" t="str">
            <v xml:space="preserve">Adama               </v>
          </cell>
          <cell r="D304" t="str">
            <v xml:space="preserve">Marié(e)   </v>
          </cell>
          <cell r="E304">
            <v>1</v>
          </cell>
        </row>
        <row r="305">
          <cell r="A305">
            <v>471</v>
          </cell>
          <cell r="B305" t="str">
            <v xml:space="preserve">SISSOKO        </v>
          </cell>
          <cell r="C305" t="str">
            <v xml:space="preserve">Koly                </v>
          </cell>
          <cell r="D305" t="str">
            <v xml:space="preserve">Marié(e)   </v>
          </cell>
          <cell r="E305">
            <v>6</v>
          </cell>
        </row>
        <row r="306">
          <cell r="A306">
            <v>472</v>
          </cell>
          <cell r="B306" t="str">
            <v xml:space="preserve">BAGAGA         </v>
          </cell>
          <cell r="C306" t="str">
            <v xml:space="preserve">Moussa              </v>
          </cell>
          <cell r="D306" t="str">
            <v>Célibataire</v>
          </cell>
          <cell r="E306">
            <v>2</v>
          </cell>
        </row>
        <row r="307">
          <cell r="A307">
            <v>473</v>
          </cell>
          <cell r="B307" t="str">
            <v xml:space="preserve">NIARE          </v>
          </cell>
          <cell r="C307" t="str">
            <v xml:space="preserve">Ibrahima            </v>
          </cell>
          <cell r="D307" t="str">
            <v>Célibataire</v>
          </cell>
          <cell r="E307">
            <v>0</v>
          </cell>
        </row>
        <row r="308">
          <cell r="A308">
            <v>474</v>
          </cell>
          <cell r="B308" t="str">
            <v xml:space="preserve">DOUMBIA        </v>
          </cell>
          <cell r="C308" t="str">
            <v xml:space="preserve">Alfousseyni         </v>
          </cell>
          <cell r="D308" t="str">
            <v>Célibataire</v>
          </cell>
          <cell r="E308">
            <v>0</v>
          </cell>
        </row>
        <row r="309">
          <cell r="A309">
            <v>475</v>
          </cell>
          <cell r="B309" t="str">
            <v xml:space="preserve">TRAORE         </v>
          </cell>
          <cell r="C309" t="str">
            <v xml:space="preserve">Aliou Issa          </v>
          </cell>
          <cell r="D309" t="str">
            <v>Célibataire</v>
          </cell>
          <cell r="E309">
            <v>0</v>
          </cell>
        </row>
        <row r="310">
          <cell r="A310">
            <v>476</v>
          </cell>
          <cell r="B310" t="str">
            <v xml:space="preserve">DEMBELE        </v>
          </cell>
          <cell r="C310" t="str">
            <v xml:space="preserve">Youssouf            </v>
          </cell>
          <cell r="D310" t="str">
            <v>Célibataire</v>
          </cell>
          <cell r="E310">
            <v>0</v>
          </cell>
        </row>
        <row r="311">
          <cell r="A311">
            <v>477</v>
          </cell>
          <cell r="B311" t="str">
            <v xml:space="preserve">SISSOKO        </v>
          </cell>
          <cell r="C311" t="str">
            <v xml:space="preserve">Dieourou            </v>
          </cell>
          <cell r="D311" t="str">
            <v xml:space="preserve">Marié(e)   </v>
          </cell>
          <cell r="E311">
            <v>5</v>
          </cell>
        </row>
        <row r="312">
          <cell r="A312">
            <v>478</v>
          </cell>
          <cell r="B312" t="str">
            <v xml:space="preserve">KEITA          </v>
          </cell>
          <cell r="C312" t="str">
            <v xml:space="preserve">Fassambou           </v>
          </cell>
          <cell r="D312" t="str">
            <v>Célibataire</v>
          </cell>
          <cell r="E312">
            <v>0</v>
          </cell>
        </row>
        <row r="313">
          <cell r="A313">
            <v>479</v>
          </cell>
          <cell r="B313" t="str">
            <v xml:space="preserve">KEITA          </v>
          </cell>
          <cell r="C313" t="str">
            <v xml:space="preserve">Samba               </v>
          </cell>
          <cell r="D313" t="str">
            <v>Célibataire</v>
          </cell>
          <cell r="E313">
            <v>0</v>
          </cell>
        </row>
        <row r="314">
          <cell r="A314">
            <v>480</v>
          </cell>
          <cell r="B314" t="str">
            <v xml:space="preserve">SANGARE        </v>
          </cell>
          <cell r="C314" t="str">
            <v xml:space="preserve">Fâ                  </v>
          </cell>
          <cell r="D314" t="str">
            <v>Célibataire</v>
          </cell>
          <cell r="E314">
            <v>0</v>
          </cell>
        </row>
        <row r="315">
          <cell r="A315">
            <v>481</v>
          </cell>
          <cell r="B315" t="str">
            <v xml:space="preserve">TRAORE         </v>
          </cell>
          <cell r="C315" t="str">
            <v xml:space="preserve">Boubacar            </v>
          </cell>
          <cell r="D315" t="str">
            <v>Célibataire</v>
          </cell>
          <cell r="E315">
            <v>0</v>
          </cell>
        </row>
        <row r="316">
          <cell r="A316">
            <v>482</v>
          </cell>
          <cell r="B316" t="str">
            <v xml:space="preserve">TRAORE         </v>
          </cell>
          <cell r="C316" t="str">
            <v xml:space="preserve">Marc                </v>
          </cell>
          <cell r="D316" t="str">
            <v>Célibataire</v>
          </cell>
          <cell r="E316">
            <v>0</v>
          </cell>
        </row>
        <row r="317">
          <cell r="A317">
            <v>483</v>
          </cell>
          <cell r="B317" t="str">
            <v xml:space="preserve">COULIBALY      </v>
          </cell>
          <cell r="C317" t="str">
            <v xml:space="preserve">René Souleymane     </v>
          </cell>
          <cell r="D317" t="str">
            <v>Célibataire</v>
          </cell>
          <cell r="E317">
            <v>0</v>
          </cell>
        </row>
        <row r="318">
          <cell r="A318">
            <v>484</v>
          </cell>
          <cell r="B318" t="str">
            <v xml:space="preserve">DIARRA         </v>
          </cell>
          <cell r="C318" t="str">
            <v xml:space="preserve">Amadou              </v>
          </cell>
          <cell r="D318" t="str">
            <v>Célibataire</v>
          </cell>
          <cell r="E318">
            <v>0</v>
          </cell>
        </row>
        <row r="319">
          <cell r="A319">
            <v>485</v>
          </cell>
          <cell r="B319" t="str">
            <v xml:space="preserve">SISSOKO        </v>
          </cell>
          <cell r="C319" t="str">
            <v xml:space="preserve">Famoussa            </v>
          </cell>
          <cell r="D319" t="str">
            <v>Célibataire</v>
          </cell>
          <cell r="E319">
            <v>0</v>
          </cell>
        </row>
        <row r="320">
          <cell r="A320">
            <v>486</v>
          </cell>
          <cell r="B320" t="str">
            <v xml:space="preserve">SISSOKO        </v>
          </cell>
          <cell r="C320" t="str">
            <v xml:space="preserve">Facourou            </v>
          </cell>
          <cell r="D320" t="str">
            <v>Célibataire</v>
          </cell>
          <cell r="E320">
            <v>0</v>
          </cell>
        </row>
        <row r="321">
          <cell r="A321">
            <v>487</v>
          </cell>
          <cell r="B321" t="str">
            <v xml:space="preserve">DOUMBIA        </v>
          </cell>
          <cell r="C321" t="str">
            <v xml:space="preserve">Massaman            </v>
          </cell>
          <cell r="D321" t="str">
            <v xml:space="preserve">Marié(e)   </v>
          </cell>
          <cell r="E321">
            <v>0</v>
          </cell>
        </row>
        <row r="322">
          <cell r="A322">
            <v>488</v>
          </cell>
          <cell r="B322" t="str">
            <v xml:space="preserve">BAH            </v>
          </cell>
          <cell r="C322" t="str">
            <v xml:space="preserve">Abdoulaye           </v>
          </cell>
          <cell r="D322" t="str">
            <v xml:space="preserve">Marié(e)   </v>
          </cell>
          <cell r="E322">
            <v>4</v>
          </cell>
        </row>
        <row r="323">
          <cell r="A323">
            <v>489</v>
          </cell>
          <cell r="B323" t="str">
            <v xml:space="preserve">SOW            </v>
          </cell>
          <cell r="C323" t="str">
            <v xml:space="preserve">Albert              </v>
          </cell>
          <cell r="D323" t="str">
            <v>Célibataire</v>
          </cell>
          <cell r="E323">
            <v>0</v>
          </cell>
        </row>
        <row r="324">
          <cell r="A324">
            <v>490</v>
          </cell>
          <cell r="B324" t="str">
            <v xml:space="preserve">KEITA          </v>
          </cell>
          <cell r="C324" t="str">
            <v xml:space="preserve">Kalifa              </v>
          </cell>
          <cell r="D324" t="str">
            <v>Célibataire</v>
          </cell>
          <cell r="E324">
            <v>0</v>
          </cell>
        </row>
        <row r="325">
          <cell r="A325">
            <v>491</v>
          </cell>
          <cell r="B325" t="str">
            <v xml:space="preserve">TRAORE         </v>
          </cell>
          <cell r="C325" t="str">
            <v xml:space="preserve">Charles             </v>
          </cell>
          <cell r="D325" t="str">
            <v>Célibataire</v>
          </cell>
          <cell r="E325">
            <v>0</v>
          </cell>
        </row>
        <row r="326">
          <cell r="A326">
            <v>492</v>
          </cell>
          <cell r="B326" t="str">
            <v xml:space="preserve">GOITA          </v>
          </cell>
          <cell r="C326" t="str">
            <v xml:space="preserve">Isabelle            </v>
          </cell>
          <cell r="D326" t="str">
            <v xml:space="preserve">Marié(e)   </v>
          </cell>
          <cell r="E326">
            <v>3</v>
          </cell>
        </row>
        <row r="327">
          <cell r="A327">
            <v>493</v>
          </cell>
          <cell r="B327" t="str">
            <v xml:space="preserve">KANTE          </v>
          </cell>
          <cell r="C327" t="str">
            <v xml:space="preserve">Siraboula Kadiatou  </v>
          </cell>
          <cell r="D327" t="str">
            <v>Célibataire</v>
          </cell>
          <cell r="E327">
            <v>0</v>
          </cell>
        </row>
        <row r="328">
          <cell r="A328">
            <v>494</v>
          </cell>
          <cell r="B328" t="str">
            <v xml:space="preserve">SISSOKO        </v>
          </cell>
          <cell r="C328" t="str">
            <v xml:space="preserve">Famory              </v>
          </cell>
          <cell r="D328" t="str">
            <v xml:space="preserve">Marié(e)   </v>
          </cell>
          <cell r="E328">
            <v>0</v>
          </cell>
        </row>
        <row r="329">
          <cell r="A329">
            <v>495</v>
          </cell>
          <cell r="B329" t="str">
            <v xml:space="preserve">SYLLA          </v>
          </cell>
          <cell r="C329" t="str">
            <v xml:space="preserve">Moussa              </v>
          </cell>
          <cell r="D329" t="str">
            <v>Célibataire</v>
          </cell>
          <cell r="E329">
            <v>0</v>
          </cell>
        </row>
        <row r="330">
          <cell r="A330">
            <v>496</v>
          </cell>
          <cell r="B330" t="str">
            <v xml:space="preserve">DOUMBIA        </v>
          </cell>
          <cell r="C330" t="str">
            <v xml:space="preserve">Mamoutou            </v>
          </cell>
          <cell r="D330" t="str">
            <v>Célibataire</v>
          </cell>
          <cell r="E330">
            <v>0</v>
          </cell>
        </row>
        <row r="331">
          <cell r="A331">
            <v>497</v>
          </cell>
          <cell r="B331" t="str">
            <v xml:space="preserve">SISSOKO        </v>
          </cell>
          <cell r="C331" t="str">
            <v xml:space="preserve">Koly                </v>
          </cell>
          <cell r="D331" t="str">
            <v>Célibataire</v>
          </cell>
          <cell r="E331">
            <v>0</v>
          </cell>
        </row>
        <row r="332">
          <cell r="A332">
            <v>498</v>
          </cell>
          <cell r="B332" t="str">
            <v xml:space="preserve">KANTE          </v>
          </cell>
          <cell r="C332" t="str">
            <v xml:space="preserve">Famakan             </v>
          </cell>
          <cell r="D332" t="str">
            <v>Célibataire</v>
          </cell>
          <cell r="E332">
            <v>0</v>
          </cell>
        </row>
        <row r="333">
          <cell r="A333">
            <v>499</v>
          </cell>
          <cell r="B333" t="str">
            <v xml:space="preserve">KANTE          </v>
          </cell>
          <cell r="C333" t="str">
            <v xml:space="preserve">Amara               </v>
          </cell>
          <cell r="D333" t="str">
            <v>Célibataire</v>
          </cell>
          <cell r="E333">
            <v>0</v>
          </cell>
        </row>
        <row r="334">
          <cell r="A334">
            <v>500</v>
          </cell>
          <cell r="B334" t="str">
            <v xml:space="preserve">KONATE         </v>
          </cell>
          <cell r="C334" t="str">
            <v xml:space="preserve">Ibrahima            </v>
          </cell>
          <cell r="D334" t="str">
            <v xml:space="preserve">Marié(e)   </v>
          </cell>
          <cell r="E334">
            <v>4</v>
          </cell>
        </row>
        <row r="335">
          <cell r="A335">
            <v>501</v>
          </cell>
          <cell r="B335" t="str">
            <v xml:space="preserve">NASSOKO        </v>
          </cell>
          <cell r="C335" t="str">
            <v xml:space="preserve">Baya                </v>
          </cell>
          <cell r="D335" t="str">
            <v xml:space="preserve">Marié(e)   </v>
          </cell>
          <cell r="E335">
            <v>1</v>
          </cell>
        </row>
        <row r="336">
          <cell r="A336">
            <v>502</v>
          </cell>
          <cell r="B336" t="str">
            <v xml:space="preserve">DIAKITE        </v>
          </cell>
          <cell r="C336" t="str">
            <v xml:space="preserve">Bakary              </v>
          </cell>
          <cell r="D336" t="str">
            <v>Célibataire</v>
          </cell>
          <cell r="E336">
            <v>0</v>
          </cell>
        </row>
        <row r="337">
          <cell r="A337">
            <v>503</v>
          </cell>
          <cell r="B337" t="str">
            <v xml:space="preserve">SISSOKO        </v>
          </cell>
          <cell r="C337" t="str">
            <v xml:space="preserve">Sadio               </v>
          </cell>
          <cell r="D337" t="str">
            <v>Célibataire</v>
          </cell>
          <cell r="E337">
            <v>0</v>
          </cell>
        </row>
        <row r="338">
          <cell r="A338">
            <v>504</v>
          </cell>
          <cell r="B338" t="str">
            <v xml:space="preserve">COULIBALY      </v>
          </cell>
          <cell r="C338" t="str">
            <v xml:space="preserve">Hamadou             </v>
          </cell>
          <cell r="D338" t="str">
            <v>Célibataire</v>
          </cell>
          <cell r="E338">
            <v>0</v>
          </cell>
        </row>
        <row r="339">
          <cell r="A339">
            <v>505</v>
          </cell>
          <cell r="B339" t="str">
            <v xml:space="preserve">DAOU           </v>
          </cell>
          <cell r="C339" t="str">
            <v xml:space="preserve">Daouda              </v>
          </cell>
          <cell r="D339" t="str">
            <v>Célibataire</v>
          </cell>
          <cell r="E339">
            <v>0</v>
          </cell>
        </row>
        <row r="340">
          <cell r="A340">
            <v>506</v>
          </cell>
          <cell r="B340" t="str">
            <v xml:space="preserve">DANIOKO        </v>
          </cell>
          <cell r="C340" t="str">
            <v xml:space="preserve">Santigui            </v>
          </cell>
          <cell r="D340" t="str">
            <v>Célibataire</v>
          </cell>
          <cell r="E340">
            <v>0</v>
          </cell>
        </row>
        <row r="341">
          <cell r="A341">
            <v>507</v>
          </cell>
          <cell r="B341" t="str">
            <v xml:space="preserve">KEITA          </v>
          </cell>
          <cell r="C341" t="str">
            <v xml:space="preserve">Sékou               </v>
          </cell>
          <cell r="D341" t="str">
            <v>Célibataire</v>
          </cell>
          <cell r="E341">
            <v>0</v>
          </cell>
        </row>
        <row r="342">
          <cell r="A342">
            <v>508</v>
          </cell>
          <cell r="B342" t="str">
            <v xml:space="preserve">TRAORE         </v>
          </cell>
          <cell r="C342" t="str">
            <v xml:space="preserve">Sékou               </v>
          </cell>
          <cell r="D342" t="str">
            <v>Célibataire</v>
          </cell>
          <cell r="E342">
            <v>2</v>
          </cell>
        </row>
        <row r="343">
          <cell r="A343">
            <v>509</v>
          </cell>
          <cell r="B343" t="str">
            <v xml:space="preserve">SOGODOGO       </v>
          </cell>
          <cell r="C343" t="str">
            <v xml:space="preserve">Tièmogo             </v>
          </cell>
          <cell r="D343" t="str">
            <v>Célibataire</v>
          </cell>
          <cell r="E343">
            <v>0</v>
          </cell>
        </row>
        <row r="344">
          <cell r="A344">
            <v>510</v>
          </cell>
          <cell r="B344" t="str">
            <v xml:space="preserve">SIDIBE         </v>
          </cell>
          <cell r="C344" t="str">
            <v xml:space="preserve">Boubacar            </v>
          </cell>
          <cell r="D344" t="str">
            <v>Célibataire</v>
          </cell>
          <cell r="E344">
            <v>0</v>
          </cell>
        </row>
        <row r="345">
          <cell r="A345">
            <v>511</v>
          </cell>
          <cell r="B345" t="str">
            <v xml:space="preserve">KANTE          </v>
          </cell>
          <cell r="C345" t="str">
            <v xml:space="preserve">Moussa              </v>
          </cell>
          <cell r="D345" t="str">
            <v>Célibataire</v>
          </cell>
          <cell r="E345">
            <v>0</v>
          </cell>
        </row>
        <row r="346">
          <cell r="A346">
            <v>512</v>
          </cell>
          <cell r="B346" t="str">
            <v xml:space="preserve">COULIBALY      </v>
          </cell>
          <cell r="C346" t="str">
            <v xml:space="preserve">Sidiki              </v>
          </cell>
          <cell r="D346" t="str">
            <v>Célibataire</v>
          </cell>
          <cell r="E346">
            <v>0</v>
          </cell>
        </row>
        <row r="347">
          <cell r="A347">
            <v>513</v>
          </cell>
          <cell r="B347" t="str">
            <v xml:space="preserve">DEMBELE        </v>
          </cell>
          <cell r="C347" t="str">
            <v xml:space="preserve">Moussa              </v>
          </cell>
          <cell r="D347" t="str">
            <v>Célibataire</v>
          </cell>
          <cell r="E347">
            <v>0</v>
          </cell>
        </row>
        <row r="348">
          <cell r="A348">
            <v>514</v>
          </cell>
          <cell r="B348" t="str">
            <v xml:space="preserve">MAGASSOUBA     </v>
          </cell>
          <cell r="C348" t="str">
            <v xml:space="preserve">Djimé               </v>
          </cell>
          <cell r="D348" t="str">
            <v>Célibataire</v>
          </cell>
          <cell r="E348">
            <v>0</v>
          </cell>
        </row>
        <row r="349">
          <cell r="A349">
            <v>515</v>
          </cell>
          <cell r="B349" t="str">
            <v xml:space="preserve">YAFFA          </v>
          </cell>
          <cell r="C349" t="str">
            <v xml:space="preserve">Mariam              </v>
          </cell>
          <cell r="D349" t="str">
            <v>Célibataire</v>
          </cell>
          <cell r="E349">
            <v>0</v>
          </cell>
        </row>
        <row r="350">
          <cell r="A350">
            <v>516</v>
          </cell>
          <cell r="B350" t="str">
            <v xml:space="preserve">SISSOKO        </v>
          </cell>
          <cell r="C350" t="str">
            <v xml:space="preserve">Issa                </v>
          </cell>
          <cell r="D350" t="str">
            <v>Célibataire</v>
          </cell>
          <cell r="E350">
            <v>0</v>
          </cell>
        </row>
        <row r="351">
          <cell r="A351">
            <v>517</v>
          </cell>
          <cell r="B351" t="str">
            <v xml:space="preserve">KANOUTE        </v>
          </cell>
          <cell r="C351" t="str">
            <v xml:space="preserve">Bamoussa            </v>
          </cell>
          <cell r="D351" t="str">
            <v>Célibataire</v>
          </cell>
          <cell r="E351">
            <v>0</v>
          </cell>
        </row>
        <row r="352">
          <cell r="A352">
            <v>518</v>
          </cell>
          <cell r="B352" t="str">
            <v xml:space="preserve">KANTE          </v>
          </cell>
          <cell r="C352" t="str">
            <v xml:space="preserve">Monsomba            </v>
          </cell>
          <cell r="D352" t="str">
            <v xml:space="preserve">Marié(e)   </v>
          </cell>
          <cell r="E352">
            <v>2</v>
          </cell>
        </row>
        <row r="353">
          <cell r="A353">
            <v>519</v>
          </cell>
          <cell r="B353" t="str">
            <v xml:space="preserve">KEITA          </v>
          </cell>
          <cell r="C353" t="str">
            <v xml:space="preserve">Koumba              </v>
          </cell>
          <cell r="D353" t="str">
            <v>Célibataire</v>
          </cell>
          <cell r="E353">
            <v>0</v>
          </cell>
        </row>
        <row r="354">
          <cell r="A354">
            <v>520</v>
          </cell>
          <cell r="B354" t="str">
            <v xml:space="preserve">SOW            </v>
          </cell>
          <cell r="C354" t="str">
            <v xml:space="preserve">Aliou               </v>
          </cell>
          <cell r="D354" t="str">
            <v xml:space="preserve">Marié(e)   </v>
          </cell>
          <cell r="E354">
            <v>0</v>
          </cell>
        </row>
        <row r="355">
          <cell r="A355">
            <v>521</v>
          </cell>
          <cell r="B355" t="str">
            <v xml:space="preserve">SANOGO         </v>
          </cell>
          <cell r="C355" t="str">
            <v xml:space="preserve">Djibril             </v>
          </cell>
          <cell r="D355" t="str">
            <v xml:space="preserve">Marié(e)   </v>
          </cell>
          <cell r="E355">
            <v>1</v>
          </cell>
        </row>
        <row r="356">
          <cell r="A356">
            <v>522</v>
          </cell>
          <cell r="B356" t="str">
            <v xml:space="preserve">SONGO          </v>
          </cell>
          <cell r="C356" t="str">
            <v xml:space="preserve">Juliette            </v>
          </cell>
          <cell r="D356" t="str">
            <v>Célibataire</v>
          </cell>
          <cell r="E356">
            <v>0</v>
          </cell>
        </row>
        <row r="357">
          <cell r="A357">
            <v>523</v>
          </cell>
          <cell r="B357" t="str">
            <v xml:space="preserve">DOUMBIA        </v>
          </cell>
          <cell r="C357" t="str">
            <v xml:space="preserve">Massaman            </v>
          </cell>
          <cell r="D357" t="str">
            <v xml:space="preserve">Marié(e)   </v>
          </cell>
          <cell r="E357">
            <v>0</v>
          </cell>
        </row>
        <row r="358">
          <cell r="A358">
            <v>524</v>
          </cell>
          <cell r="B358" t="str">
            <v xml:space="preserve">KEITA          </v>
          </cell>
          <cell r="C358" t="str">
            <v xml:space="preserve">Mamy                </v>
          </cell>
          <cell r="D358" t="str">
            <v>Célibataire</v>
          </cell>
          <cell r="E358">
            <v>0</v>
          </cell>
        </row>
        <row r="359">
          <cell r="A359">
            <v>525</v>
          </cell>
          <cell r="B359" t="str">
            <v xml:space="preserve">DIABY          </v>
          </cell>
          <cell r="C359" t="str">
            <v xml:space="preserve">Mahamadou           </v>
          </cell>
          <cell r="D359" t="str">
            <v xml:space="preserve">Marié(e)   </v>
          </cell>
          <cell r="E359">
            <v>4</v>
          </cell>
        </row>
        <row r="360">
          <cell r="A360">
            <v>526</v>
          </cell>
          <cell r="B360" t="str">
            <v xml:space="preserve">SISSOKO        </v>
          </cell>
          <cell r="C360" t="str">
            <v xml:space="preserve">Mamadou             </v>
          </cell>
          <cell r="D360" t="str">
            <v xml:space="preserve">Marié(e)   </v>
          </cell>
          <cell r="E360">
            <v>0</v>
          </cell>
        </row>
        <row r="361">
          <cell r="A361">
            <v>527</v>
          </cell>
          <cell r="B361" t="str">
            <v xml:space="preserve">KODIO          </v>
          </cell>
          <cell r="C361" t="str">
            <v xml:space="preserve">Emanoel             </v>
          </cell>
          <cell r="D361" t="str">
            <v>Célibataire</v>
          </cell>
          <cell r="E361">
            <v>1</v>
          </cell>
        </row>
        <row r="362">
          <cell r="A362">
            <v>528</v>
          </cell>
          <cell r="B362" t="str">
            <v xml:space="preserve">BAMBA          </v>
          </cell>
          <cell r="C362" t="str">
            <v xml:space="preserve">Souleymane          </v>
          </cell>
          <cell r="D362" t="str">
            <v>Célibataire</v>
          </cell>
          <cell r="E362">
            <v>0</v>
          </cell>
        </row>
        <row r="363">
          <cell r="A363">
            <v>529</v>
          </cell>
          <cell r="B363" t="str">
            <v xml:space="preserve">DIAKITE        </v>
          </cell>
          <cell r="C363" t="str">
            <v xml:space="preserve">Salif               </v>
          </cell>
          <cell r="D363" t="str">
            <v>Célibataire</v>
          </cell>
          <cell r="E363">
            <v>0</v>
          </cell>
        </row>
        <row r="364">
          <cell r="A364">
            <v>530</v>
          </cell>
          <cell r="B364" t="str">
            <v xml:space="preserve">KONE           </v>
          </cell>
          <cell r="C364" t="str">
            <v xml:space="preserve">Adama               </v>
          </cell>
          <cell r="D364" t="str">
            <v>Célibataire</v>
          </cell>
          <cell r="E364">
            <v>0</v>
          </cell>
        </row>
        <row r="365">
          <cell r="A365">
            <v>531</v>
          </cell>
          <cell r="B365" t="str">
            <v xml:space="preserve">SANGARE        </v>
          </cell>
          <cell r="C365" t="str">
            <v xml:space="preserve">Emmanuel            </v>
          </cell>
          <cell r="D365" t="str">
            <v xml:space="preserve">Marié(e)   </v>
          </cell>
          <cell r="E365">
            <v>0</v>
          </cell>
        </row>
        <row r="366">
          <cell r="A366">
            <v>532</v>
          </cell>
          <cell r="B366" t="str">
            <v xml:space="preserve">DRABO          </v>
          </cell>
          <cell r="C366" t="str">
            <v xml:space="preserve">Moussa              </v>
          </cell>
          <cell r="D366" t="str">
            <v>Célibataire</v>
          </cell>
          <cell r="E366">
            <v>0</v>
          </cell>
        </row>
        <row r="367">
          <cell r="A367">
            <v>533</v>
          </cell>
          <cell r="B367" t="str">
            <v xml:space="preserve">SISSOKO        </v>
          </cell>
          <cell r="C367" t="str">
            <v xml:space="preserve">Mamadou             </v>
          </cell>
          <cell r="D367" t="str">
            <v>Célibataire</v>
          </cell>
          <cell r="E367">
            <v>0</v>
          </cell>
        </row>
        <row r="368">
          <cell r="A368">
            <v>534</v>
          </cell>
          <cell r="B368" t="str">
            <v xml:space="preserve">KONE           </v>
          </cell>
          <cell r="C368" t="str">
            <v xml:space="preserve">Nambala I.          </v>
          </cell>
          <cell r="D368" t="str">
            <v>Célibataire</v>
          </cell>
          <cell r="E368">
            <v>0</v>
          </cell>
        </row>
        <row r="369">
          <cell r="A369">
            <v>535</v>
          </cell>
          <cell r="B369" t="str">
            <v xml:space="preserve">CISSOKO        </v>
          </cell>
          <cell r="C369" t="str">
            <v xml:space="preserve">Sounkoun M.         </v>
          </cell>
          <cell r="D369" t="str">
            <v>Célibataire</v>
          </cell>
          <cell r="E369">
            <v>0</v>
          </cell>
        </row>
        <row r="370">
          <cell r="A370">
            <v>536</v>
          </cell>
          <cell r="B370" t="str">
            <v xml:space="preserve">DIABATE        </v>
          </cell>
          <cell r="C370" t="str">
            <v xml:space="preserve">Souleymane          </v>
          </cell>
          <cell r="D370" t="str">
            <v xml:space="preserve">Marié(e)   </v>
          </cell>
          <cell r="E370">
            <v>4</v>
          </cell>
        </row>
        <row r="371">
          <cell r="A371">
            <v>537</v>
          </cell>
          <cell r="B371" t="str">
            <v xml:space="preserve">MONEKATA       </v>
          </cell>
          <cell r="C371" t="str">
            <v xml:space="preserve">Famady              </v>
          </cell>
          <cell r="D371" t="str">
            <v xml:space="preserve">Marié(e)   </v>
          </cell>
          <cell r="E371">
            <v>3</v>
          </cell>
        </row>
        <row r="372">
          <cell r="A372">
            <v>538</v>
          </cell>
          <cell r="B372" t="str">
            <v xml:space="preserve">KEITA          </v>
          </cell>
          <cell r="C372" t="str">
            <v xml:space="preserve">Koly                </v>
          </cell>
          <cell r="D372" t="str">
            <v xml:space="preserve">Marié(e)   </v>
          </cell>
          <cell r="E372">
            <v>5</v>
          </cell>
        </row>
        <row r="373">
          <cell r="A373">
            <v>539</v>
          </cell>
          <cell r="B373" t="str">
            <v xml:space="preserve">SAMAKE         </v>
          </cell>
          <cell r="C373" t="str">
            <v xml:space="preserve">Oumar               </v>
          </cell>
          <cell r="D373" t="str">
            <v xml:space="preserve">Marié(e)   </v>
          </cell>
          <cell r="E373">
            <v>3</v>
          </cell>
        </row>
        <row r="374">
          <cell r="A374">
            <v>540</v>
          </cell>
          <cell r="B374" t="str">
            <v xml:space="preserve">DOUMBIA        </v>
          </cell>
          <cell r="C374" t="str">
            <v xml:space="preserve">Lassana             </v>
          </cell>
          <cell r="D374" t="str">
            <v xml:space="preserve">Marié(e)   </v>
          </cell>
          <cell r="E374">
            <v>2</v>
          </cell>
        </row>
        <row r="375">
          <cell r="A375">
            <v>541</v>
          </cell>
          <cell r="B375" t="str">
            <v xml:space="preserve">DERO           </v>
          </cell>
          <cell r="C375" t="str">
            <v xml:space="preserve">Amidou              </v>
          </cell>
          <cell r="D375" t="str">
            <v xml:space="preserve">Marié(e)   </v>
          </cell>
          <cell r="E375">
            <v>2</v>
          </cell>
        </row>
        <row r="376">
          <cell r="A376">
            <v>542</v>
          </cell>
          <cell r="B376" t="str">
            <v xml:space="preserve">KEITA          </v>
          </cell>
          <cell r="C376" t="str">
            <v xml:space="preserve">Aliou               </v>
          </cell>
          <cell r="D376" t="str">
            <v xml:space="preserve">Marié(e)   </v>
          </cell>
          <cell r="E376">
            <v>5</v>
          </cell>
        </row>
        <row r="377">
          <cell r="A377">
            <v>543</v>
          </cell>
          <cell r="B377" t="str">
            <v xml:space="preserve">SISSOKO        </v>
          </cell>
          <cell r="C377" t="str">
            <v xml:space="preserve">Mamadou             </v>
          </cell>
          <cell r="D377" t="str">
            <v xml:space="preserve">Marié(e)   </v>
          </cell>
          <cell r="E377">
            <v>0</v>
          </cell>
        </row>
        <row r="378">
          <cell r="A378">
            <v>544</v>
          </cell>
          <cell r="B378" t="str">
            <v xml:space="preserve">DOUMBIA        </v>
          </cell>
          <cell r="C378" t="str">
            <v xml:space="preserve">Massaman            </v>
          </cell>
          <cell r="D378" t="str">
            <v xml:space="preserve">Marié(e)   </v>
          </cell>
          <cell r="E378">
            <v>2</v>
          </cell>
        </row>
        <row r="379">
          <cell r="A379">
            <v>545</v>
          </cell>
          <cell r="B379" t="str">
            <v xml:space="preserve">TRAORE         </v>
          </cell>
          <cell r="C379" t="str">
            <v xml:space="preserve">Mamadou             </v>
          </cell>
          <cell r="D379" t="str">
            <v xml:space="preserve">Marié(e)   </v>
          </cell>
          <cell r="E379">
            <v>4</v>
          </cell>
        </row>
        <row r="380">
          <cell r="A380">
            <v>546</v>
          </cell>
          <cell r="B380" t="str">
            <v xml:space="preserve">DIALLO         </v>
          </cell>
          <cell r="C380" t="str">
            <v xml:space="preserve">Ousmane             </v>
          </cell>
          <cell r="D380" t="str">
            <v xml:space="preserve">Marié(e)   </v>
          </cell>
          <cell r="E380">
            <v>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eme1">
  <a:themeElements>
    <a:clrScheme name="BDO SB2">
      <a:dk1>
        <a:sysClr val="windowText" lastClr="000000"/>
      </a:dk1>
      <a:lt1>
        <a:sysClr val="window" lastClr="FFFFFF"/>
      </a:lt1>
      <a:dk2>
        <a:srgbClr val="685040"/>
      </a:dk2>
      <a:lt2>
        <a:srgbClr val="EEE8E5"/>
      </a:lt2>
      <a:accent1>
        <a:srgbClr val="ED1A3B"/>
      </a:accent1>
      <a:accent2>
        <a:srgbClr val="2EAFA4"/>
      </a:accent2>
      <a:accent3>
        <a:srgbClr val="98002E"/>
      </a:accent3>
      <a:accent4>
        <a:srgbClr val="62CAE3"/>
      </a:accent4>
      <a:accent5>
        <a:srgbClr val="F65275"/>
      </a:accent5>
      <a:accent6>
        <a:srgbClr val="F3D03E"/>
      </a:accent6>
      <a:hlink>
        <a:srgbClr val="ED1A3B"/>
      </a:hlink>
      <a:folHlink>
        <a:srgbClr val="22409A"/>
      </a:folHlink>
    </a:clrScheme>
    <a:fontScheme name="BDO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DO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H15" sqref="H15"/>
    </sheetView>
  </sheetViews>
  <sheetFormatPr baseColWidth="10" defaultRowHeight="12.75"/>
  <cols>
    <col min="1" max="1" width="3.85546875" bestFit="1" customWidth="1"/>
    <col min="2" max="2" width="19.140625" bestFit="1" customWidth="1"/>
    <col min="3" max="3" width="30.7109375" style="242" customWidth="1"/>
    <col min="4" max="4" width="11.42578125" customWidth="1"/>
    <col min="5" max="5" width="17" customWidth="1"/>
    <col min="6" max="6" width="11.85546875" customWidth="1"/>
    <col min="7" max="8" width="11.42578125" customWidth="1"/>
    <col min="10" max="10" width="17" customWidth="1"/>
    <col min="11" max="11" width="11.85546875" bestFit="1" customWidth="1"/>
  </cols>
  <sheetData>
    <row r="1" spans="1:13">
      <c r="A1" s="320" t="s">
        <v>7</v>
      </c>
      <c r="B1" s="320" t="s">
        <v>63</v>
      </c>
      <c r="C1" s="239"/>
      <c r="D1" s="322" t="s">
        <v>163</v>
      </c>
      <c r="E1" s="323"/>
      <c r="F1" s="323"/>
      <c r="G1" s="323"/>
      <c r="H1" s="324"/>
      <c r="I1" s="322" t="s">
        <v>171</v>
      </c>
      <c r="J1" s="323"/>
      <c r="K1" s="323"/>
      <c r="L1" s="323"/>
      <c r="M1" s="324"/>
    </row>
    <row r="2" spans="1:13" s="233" customFormat="1" ht="51">
      <c r="A2" s="321"/>
      <c r="B2" s="321"/>
      <c r="C2" s="240"/>
      <c r="D2" s="235" t="s">
        <v>1201</v>
      </c>
      <c r="E2" s="236" t="s">
        <v>1203</v>
      </c>
      <c r="F2" s="236" t="s">
        <v>1202</v>
      </c>
      <c r="G2" s="236" t="s">
        <v>1204</v>
      </c>
      <c r="H2" s="236" t="s">
        <v>1205</v>
      </c>
      <c r="I2" s="235" t="s">
        <v>1201</v>
      </c>
      <c r="J2" s="236" t="s">
        <v>1211</v>
      </c>
      <c r="K2" s="236" t="s">
        <v>1202</v>
      </c>
      <c r="L2" s="236" t="s">
        <v>1212</v>
      </c>
      <c r="M2" s="236" t="s">
        <v>1205</v>
      </c>
    </row>
    <row r="3" spans="1:13">
      <c r="A3" s="234">
        <v>1</v>
      </c>
      <c r="B3" s="234" t="s">
        <v>1177</v>
      </c>
      <c r="C3" s="241"/>
      <c r="D3" s="234" t="s">
        <v>1206</v>
      </c>
      <c r="E3" s="234" t="s">
        <v>1206</v>
      </c>
      <c r="F3" s="234"/>
      <c r="G3" s="234"/>
      <c r="H3" s="234"/>
      <c r="I3" s="234" t="s">
        <v>1209</v>
      </c>
      <c r="J3" s="234" t="s">
        <v>1209</v>
      </c>
      <c r="K3" s="234" t="s">
        <v>1209</v>
      </c>
      <c r="L3" s="234" t="s">
        <v>1209</v>
      </c>
      <c r="M3" s="234" t="s">
        <v>1209</v>
      </c>
    </row>
    <row r="4" spans="1:13">
      <c r="A4" s="234">
        <v>2</v>
      </c>
      <c r="B4" s="234" t="s">
        <v>1178</v>
      </c>
      <c r="C4" s="241" t="s">
        <v>1208</v>
      </c>
      <c r="D4" s="234" t="s">
        <v>1206</v>
      </c>
      <c r="E4" s="234" t="s">
        <v>1209</v>
      </c>
      <c r="F4" s="234"/>
      <c r="G4" s="234" t="s">
        <v>1209</v>
      </c>
      <c r="H4" s="234"/>
      <c r="I4" s="234" t="s">
        <v>1209</v>
      </c>
      <c r="J4" s="234" t="s">
        <v>1209</v>
      </c>
      <c r="K4" s="234" t="s">
        <v>1209</v>
      </c>
      <c r="L4" s="234" t="s">
        <v>1209</v>
      </c>
      <c r="M4" s="234" t="s">
        <v>1209</v>
      </c>
    </row>
    <row r="5" spans="1:13">
      <c r="A5" s="234">
        <v>3</v>
      </c>
      <c r="B5" s="238" t="s">
        <v>1179</v>
      </c>
      <c r="C5" s="241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1:13">
      <c r="A6" s="234">
        <v>4</v>
      </c>
      <c r="B6" s="234" t="s">
        <v>1180</v>
      </c>
      <c r="C6" s="241"/>
      <c r="D6" s="234" t="s">
        <v>1206</v>
      </c>
      <c r="E6" s="234" t="s">
        <v>1206</v>
      </c>
      <c r="F6" s="234"/>
      <c r="G6" s="234"/>
      <c r="H6" s="234"/>
      <c r="I6" s="234" t="s">
        <v>1209</v>
      </c>
      <c r="J6" s="234" t="s">
        <v>1209</v>
      </c>
      <c r="K6" s="234" t="s">
        <v>1209</v>
      </c>
      <c r="L6" s="234" t="s">
        <v>1209</v>
      </c>
      <c r="M6" s="234" t="s">
        <v>1209</v>
      </c>
    </row>
    <row r="7" spans="1:13">
      <c r="A7" s="234">
        <v>5</v>
      </c>
      <c r="B7" s="234" t="s">
        <v>1181</v>
      </c>
      <c r="C7" s="241"/>
      <c r="D7" s="234" t="s">
        <v>1206</v>
      </c>
      <c r="E7" s="234" t="s">
        <v>1206</v>
      </c>
      <c r="F7" s="234"/>
      <c r="G7" s="234"/>
      <c r="H7" s="234"/>
      <c r="I7" s="234" t="s">
        <v>1209</v>
      </c>
      <c r="J7" s="234" t="s">
        <v>1209</v>
      </c>
      <c r="K7" s="234" t="s">
        <v>1209</v>
      </c>
      <c r="L7" s="234" t="s">
        <v>1209</v>
      </c>
      <c r="M7" s="234" t="s">
        <v>1209</v>
      </c>
    </row>
    <row r="8" spans="1:13">
      <c r="A8" s="234">
        <v>6</v>
      </c>
      <c r="B8" s="234" t="s">
        <v>1200</v>
      </c>
      <c r="C8" s="241"/>
      <c r="D8" s="234" t="s">
        <v>1206</v>
      </c>
      <c r="E8" s="234" t="s">
        <v>1206</v>
      </c>
      <c r="F8" s="234"/>
      <c r="G8" s="234"/>
      <c r="H8" s="234"/>
      <c r="I8" s="234" t="s">
        <v>1209</v>
      </c>
      <c r="J8" s="234" t="s">
        <v>1209</v>
      </c>
      <c r="K8" s="234" t="s">
        <v>1209</v>
      </c>
      <c r="L8" s="234" t="s">
        <v>1209</v>
      </c>
      <c r="M8" s="234" t="s">
        <v>1209</v>
      </c>
    </row>
    <row r="9" spans="1:13">
      <c r="A9" s="234">
        <v>7</v>
      </c>
      <c r="B9" s="234" t="s">
        <v>1182</v>
      </c>
      <c r="C9" s="241"/>
      <c r="D9" s="234" t="s">
        <v>1206</v>
      </c>
      <c r="E9" s="234" t="s">
        <v>1206</v>
      </c>
      <c r="F9" s="234"/>
      <c r="G9" s="234"/>
      <c r="H9" s="234"/>
      <c r="I9" s="234" t="s">
        <v>1209</v>
      </c>
      <c r="J9" s="234" t="s">
        <v>1209</v>
      </c>
      <c r="K9" s="234" t="s">
        <v>1209</v>
      </c>
      <c r="L9" s="234" t="s">
        <v>1209</v>
      </c>
      <c r="M9" s="234" t="s">
        <v>1209</v>
      </c>
    </row>
    <row r="10" spans="1:13">
      <c r="A10" s="234">
        <v>8</v>
      </c>
      <c r="B10" s="234" t="s">
        <v>1183</v>
      </c>
      <c r="C10" s="241"/>
      <c r="D10" s="234" t="s">
        <v>1206</v>
      </c>
      <c r="E10" s="234" t="s">
        <v>1206</v>
      </c>
      <c r="F10" s="234"/>
      <c r="G10" s="234"/>
      <c r="H10" s="234"/>
      <c r="I10" s="234" t="s">
        <v>1209</v>
      </c>
      <c r="J10" s="234" t="s">
        <v>1209</v>
      </c>
      <c r="K10" s="234" t="s">
        <v>1209</v>
      </c>
      <c r="L10" s="234" t="s">
        <v>1209</v>
      </c>
      <c r="M10" s="234" t="s">
        <v>1209</v>
      </c>
    </row>
    <row r="11" spans="1:13">
      <c r="A11" s="234">
        <v>9</v>
      </c>
      <c r="B11" s="234" t="s">
        <v>1184</v>
      </c>
      <c r="C11" s="241"/>
      <c r="D11" s="234" t="s">
        <v>1206</v>
      </c>
      <c r="E11" s="234" t="s">
        <v>1206</v>
      </c>
      <c r="F11" s="234"/>
      <c r="G11" s="234"/>
      <c r="H11" s="234"/>
      <c r="I11" s="234" t="s">
        <v>1209</v>
      </c>
      <c r="J11" s="234" t="s">
        <v>1209</v>
      </c>
      <c r="K11" s="234" t="s">
        <v>1209</v>
      </c>
      <c r="L11" s="234" t="s">
        <v>1209</v>
      </c>
      <c r="M11" s="234" t="s">
        <v>1209</v>
      </c>
    </row>
    <row r="12" spans="1:13">
      <c r="A12" s="234">
        <v>10</v>
      </c>
      <c r="B12" s="234" t="s">
        <v>1185</v>
      </c>
      <c r="C12" s="241" t="s">
        <v>1208</v>
      </c>
      <c r="D12" s="234" t="s">
        <v>1206</v>
      </c>
      <c r="E12" s="234" t="s">
        <v>1209</v>
      </c>
      <c r="F12" s="234"/>
      <c r="G12" s="234" t="s">
        <v>1209</v>
      </c>
      <c r="H12" s="234"/>
      <c r="I12" s="234" t="s">
        <v>1209</v>
      </c>
      <c r="J12" s="234" t="s">
        <v>1209</v>
      </c>
      <c r="K12" s="234" t="s">
        <v>1209</v>
      </c>
      <c r="L12" s="234" t="s">
        <v>1209</v>
      </c>
      <c r="M12" s="234" t="s">
        <v>1209</v>
      </c>
    </row>
    <row r="13" spans="1:13">
      <c r="A13" s="234">
        <v>11</v>
      </c>
      <c r="B13" s="234" t="s">
        <v>1186</v>
      </c>
      <c r="C13" s="241"/>
      <c r="D13" s="234" t="s">
        <v>1206</v>
      </c>
      <c r="E13" s="234" t="s">
        <v>1206</v>
      </c>
      <c r="F13" s="234"/>
      <c r="G13" s="234"/>
      <c r="H13" s="234"/>
      <c r="I13" s="234" t="s">
        <v>1209</v>
      </c>
      <c r="J13" s="234" t="s">
        <v>1209</v>
      </c>
      <c r="K13" s="234" t="s">
        <v>1209</v>
      </c>
      <c r="L13" s="234" t="s">
        <v>1209</v>
      </c>
      <c r="M13" s="234" t="s">
        <v>1209</v>
      </c>
    </row>
    <row r="14" spans="1:13">
      <c r="A14" s="234">
        <v>12</v>
      </c>
      <c r="B14" s="234" t="s">
        <v>1187</v>
      </c>
      <c r="C14" s="241"/>
      <c r="D14" s="234" t="s">
        <v>1206</v>
      </c>
      <c r="E14" s="234" t="s">
        <v>1206</v>
      </c>
      <c r="F14" s="234"/>
      <c r="G14" s="234"/>
      <c r="H14" s="234"/>
      <c r="I14" s="234" t="s">
        <v>1209</v>
      </c>
      <c r="J14" s="234" t="s">
        <v>1209</v>
      </c>
      <c r="K14" s="234" t="s">
        <v>1209</v>
      </c>
      <c r="L14" s="234" t="s">
        <v>1209</v>
      </c>
      <c r="M14" s="234" t="s">
        <v>1209</v>
      </c>
    </row>
    <row r="15" spans="1:13">
      <c r="A15" s="234">
        <v>13</v>
      </c>
      <c r="B15" s="234" t="s">
        <v>1188</v>
      </c>
      <c r="C15" s="241"/>
      <c r="D15" s="234" t="s">
        <v>1206</v>
      </c>
      <c r="E15" s="234" t="s">
        <v>1206</v>
      </c>
      <c r="F15" s="234"/>
      <c r="G15" s="234"/>
      <c r="H15" s="234"/>
      <c r="I15" s="234" t="s">
        <v>1209</v>
      </c>
      <c r="J15" s="234" t="s">
        <v>1209</v>
      </c>
      <c r="K15" s="234" t="s">
        <v>1209</v>
      </c>
      <c r="L15" s="234" t="s">
        <v>1209</v>
      </c>
      <c r="M15" s="234" t="s">
        <v>1209</v>
      </c>
    </row>
    <row r="16" spans="1:13">
      <c r="A16" s="234">
        <v>14</v>
      </c>
      <c r="B16" s="234" t="s">
        <v>1189</v>
      </c>
      <c r="C16" s="241"/>
      <c r="D16" s="234" t="s">
        <v>1206</v>
      </c>
      <c r="E16" s="234" t="s">
        <v>1206</v>
      </c>
      <c r="F16" s="234"/>
      <c r="G16" s="234"/>
      <c r="H16" s="234"/>
      <c r="I16" s="234" t="s">
        <v>1206</v>
      </c>
      <c r="J16" s="234" t="s">
        <v>1206</v>
      </c>
      <c r="K16" s="234"/>
      <c r="L16" s="234"/>
      <c r="M16" s="234"/>
    </row>
    <row r="17" spans="1:13">
      <c r="A17" s="234">
        <v>15</v>
      </c>
      <c r="B17" s="238" t="s">
        <v>1190</v>
      </c>
      <c r="C17" s="241"/>
      <c r="D17" s="234"/>
      <c r="E17" s="234"/>
      <c r="F17" s="234"/>
      <c r="G17" s="234"/>
      <c r="H17" s="234"/>
      <c r="I17" s="234"/>
      <c r="J17" s="234"/>
      <c r="K17" s="234"/>
      <c r="L17" s="234"/>
      <c r="M17" s="234"/>
    </row>
    <row r="18" spans="1:13">
      <c r="A18" s="234">
        <v>16</v>
      </c>
      <c r="B18" s="234" t="s">
        <v>1191</v>
      </c>
      <c r="C18" s="241"/>
      <c r="D18" s="234" t="s">
        <v>1206</v>
      </c>
      <c r="E18" s="234" t="s">
        <v>1206</v>
      </c>
      <c r="F18" s="234"/>
      <c r="G18" s="234"/>
      <c r="H18" s="234"/>
      <c r="I18" s="234" t="s">
        <v>1206</v>
      </c>
      <c r="J18" s="234" t="s">
        <v>1206</v>
      </c>
      <c r="K18" s="234"/>
      <c r="L18" s="234"/>
      <c r="M18" s="234"/>
    </row>
    <row r="19" spans="1:13">
      <c r="A19" s="234">
        <v>17</v>
      </c>
      <c r="B19" s="234" t="s">
        <v>1192</v>
      </c>
      <c r="C19" s="241"/>
      <c r="D19" s="234" t="s">
        <v>1206</v>
      </c>
      <c r="E19" s="234" t="s">
        <v>1206</v>
      </c>
      <c r="F19" s="234"/>
      <c r="G19" s="234"/>
      <c r="H19" s="234"/>
      <c r="I19" s="234" t="s">
        <v>1209</v>
      </c>
      <c r="J19" s="234" t="s">
        <v>1209</v>
      </c>
      <c r="K19" s="234" t="s">
        <v>1209</v>
      </c>
      <c r="L19" s="234" t="s">
        <v>1209</v>
      </c>
      <c r="M19" s="234" t="s">
        <v>1209</v>
      </c>
    </row>
    <row r="20" spans="1:13">
      <c r="A20" s="234">
        <v>18</v>
      </c>
      <c r="B20" s="234" t="s">
        <v>1193</v>
      </c>
      <c r="C20" s="241"/>
      <c r="D20" s="234" t="s">
        <v>1206</v>
      </c>
      <c r="E20" s="234" t="s">
        <v>1206</v>
      </c>
      <c r="F20" s="234"/>
      <c r="G20" s="234"/>
      <c r="H20" s="234"/>
      <c r="I20" s="234" t="s">
        <v>1206</v>
      </c>
      <c r="J20" s="234" t="s">
        <v>1206</v>
      </c>
      <c r="K20" s="234"/>
      <c r="L20" s="234"/>
      <c r="M20" s="234"/>
    </row>
    <row r="21" spans="1:13">
      <c r="A21" s="234">
        <v>19</v>
      </c>
      <c r="B21" s="234" t="s">
        <v>1194</v>
      </c>
      <c r="C21" s="241"/>
      <c r="D21" s="234" t="s">
        <v>1206</v>
      </c>
      <c r="E21" s="234" t="s">
        <v>1206</v>
      </c>
      <c r="F21" s="234"/>
      <c r="G21" s="234"/>
      <c r="H21" s="234"/>
      <c r="I21" s="234" t="s">
        <v>1206</v>
      </c>
      <c r="J21" s="234" t="s">
        <v>1206</v>
      </c>
      <c r="K21" s="234"/>
      <c r="L21" s="234"/>
      <c r="M21" s="234"/>
    </row>
    <row r="22" spans="1:13">
      <c r="A22" s="234">
        <v>20</v>
      </c>
      <c r="B22" s="234" t="s">
        <v>1195</v>
      </c>
      <c r="C22" s="241"/>
      <c r="D22" s="234" t="s">
        <v>1206</v>
      </c>
      <c r="E22" s="234" t="s">
        <v>1206</v>
      </c>
      <c r="F22" s="234"/>
      <c r="G22" s="234"/>
      <c r="H22" s="234"/>
      <c r="I22" s="234" t="s">
        <v>1209</v>
      </c>
      <c r="J22" s="234" t="s">
        <v>1209</v>
      </c>
      <c r="K22" s="234" t="s">
        <v>1209</v>
      </c>
      <c r="L22" s="234" t="s">
        <v>1209</v>
      </c>
      <c r="M22" s="234" t="s">
        <v>1209</v>
      </c>
    </row>
    <row r="23" spans="1:13">
      <c r="A23" s="234">
        <v>21</v>
      </c>
      <c r="B23" s="238" t="s">
        <v>1196</v>
      </c>
      <c r="C23" s="241"/>
      <c r="D23" s="234"/>
      <c r="E23" s="234"/>
      <c r="F23" s="234"/>
      <c r="G23" s="234"/>
      <c r="H23" s="234"/>
      <c r="I23" s="234"/>
      <c r="J23" s="234"/>
      <c r="K23" s="234"/>
      <c r="L23" s="234"/>
      <c r="M23" s="234"/>
    </row>
    <row r="24" spans="1:13">
      <c r="A24" s="234">
        <v>22</v>
      </c>
      <c r="B24" s="234" t="s">
        <v>1197</v>
      </c>
      <c r="C24" s="241" t="s">
        <v>1210</v>
      </c>
      <c r="D24" s="234" t="s">
        <v>1209</v>
      </c>
      <c r="E24" s="234" t="s">
        <v>1209</v>
      </c>
      <c r="F24" s="234" t="s">
        <v>1209</v>
      </c>
      <c r="G24" s="234" t="s">
        <v>1209</v>
      </c>
      <c r="H24" s="234" t="s">
        <v>1209</v>
      </c>
      <c r="I24" s="234" t="s">
        <v>1209</v>
      </c>
      <c r="J24" s="234" t="s">
        <v>1209</v>
      </c>
      <c r="K24" s="234" t="s">
        <v>1209</v>
      </c>
      <c r="L24" s="234" t="s">
        <v>1209</v>
      </c>
      <c r="M24" s="234" t="s">
        <v>1209</v>
      </c>
    </row>
    <row r="25" spans="1:13">
      <c r="A25" s="234">
        <v>23</v>
      </c>
      <c r="B25" s="234" t="s">
        <v>1198</v>
      </c>
      <c r="C25" s="241"/>
      <c r="D25" s="234" t="s">
        <v>1206</v>
      </c>
      <c r="E25" s="234" t="s">
        <v>1206</v>
      </c>
      <c r="F25" s="234"/>
      <c r="G25" s="234"/>
      <c r="H25" s="234"/>
      <c r="I25" s="234" t="s">
        <v>1209</v>
      </c>
      <c r="J25" s="234" t="s">
        <v>1209</v>
      </c>
      <c r="K25" s="234" t="s">
        <v>1209</v>
      </c>
      <c r="L25" s="234" t="s">
        <v>1209</v>
      </c>
      <c r="M25" s="234" t="s">
        <v>1209</v>
      </c>
    </row>
    <row r="26" spans="1:13">
      <c r="A26" s="234">
        <v>24</v>
      </c>
      <c r="B26" s="238" t="s">
        <v>1199</v>
      </c>
      <c r="C26" s="241"/>
      <c r="D26" s="234"/>
      <c r="E26" s="234"/>
      <c r="F26" s="234"/>
      <c r="G26" s="234"/>
      <c r="H26" s="234"/>
      <c r="I26" s="234"/>
      <c r="J26" s="234"/>
      <c r="K26" s="234"/>
      <c r="L26" s="234"/>
      <c r="M26" s="234"/>
    </row>
    <row r="27" spans="1:13">
      <c r="A27" s="234">
        <v>25</v>
      </c>
      <c r="B27" s="241" t="s">
        <v>148</v>
      </c>
      <c r="C27" s="241"/>
      <c r="D27" s="234" t="s">
        <v>1206</v>
      </c>
      <c r="E27" s="234" t="s">
        <v>1206</v>
      </c>
      <c r="F27" s="234"/>
      <c r="G27" s="234"/>
      <c r="H27" s="234"/>
      <c r="I27" s="234" t="s">
        <v>1209</v>
      </c>
      <c r="J27" s="234" t="s">
        <v>1209</v>
      </c>
      <c r="K27" s="234" t="s">
        <v>1209</v>
      </c>
      <c r="L27" s="234" t="s">
        <v>1209</v>
      </c>
      <c r="M27" s="234" t="s">
        <v>1209</v>
      </c>
    </row>
    <row r="29" spans="1:13">
      <c r="B29" s="234"/>
    </row>
    <row r="30" spans="1:13">
      <c r="B30" s="237" t="s">
        <v>1207</v>
      </c>
    </row>
  </sheetData>
  <autoFilter ref="A2:H27"/>
  <mergeCells count="4">
    <mergeCell ref="B1:B2"/>
    <mergeCell ref="A1:A2"/>
    <mergeCell ref="D1:H1"/>
    <mergeCell ref="I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8"/>
  <sheetViews>
    <sheetView showGridLines="0" topLeftCell="E1" zoomScaleNormal="100" workbookViewId="0">
      <selection activeCell="O7" sqref="O7"/>
    </sheetView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42578125" style="259" bestFit="1" customWidth="1"/>
    <col min="10" max="10" width="12.42578125" style="259" customWidth="1"/>
    <col min="11" max="11" width="15.425781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Companies!B7</f>
        <v xml:space="preserve"> SEMOS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3830231859</v>
      </c>
      <c r="F5" s="266">
        <v>-396242718</v>
      </c>
      <c r="G5" s="266">
        <v>3433989141</v>
      </c>
      <c r="H5" s="270"/>
      <c r="I5" s="266">
        <v>3848513817</v>
      </c>
      <c r="J5" s="266">
        <v>0</v>
      </c>
      <c r="K5" s="266">
        <v>3848513817</v>
      </c>
      <c r="L5" s="270"/>
      <c r="M5" s="266">
        <v>-414524676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>
        <v>3319679772</v>
      </c>
      <c r="F6" s="244">
        <v>-373547718</v>
      </c>
      <c r="G6" s="244">
        <v>2946132054</v>
      </c>
      <c r="H6" s="272"/>
      <c r="I6" s="244">
        <v>3360656730</v>
      </c>
      <c r="J6" s="244">
        <v>0</v>
      </c>
      <c r="K6" s="244">
        <v>3360656730</v>
      </c>
      <c r="L6" s="272"/>
      <c r="M6" s="244">
        <v>-414524676</v>
      </c>
      <c r="N6" s="273" t="s">
        <v>1215</v>
      </c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>
        <v>487857087</v>
      </c>
      <c r="F7" s="245">
        <v>0</v>
      </c>
      <c r="G7" s="245">
        <v>487857087</v>
      </c>
      <c r="H7" s="256"/>
      <c r="I7" s="245">
        <v>487857087</v>
      </c>
      <c r="J7" s="245">
        <v>0</v>
      </c>
      <c r="K7" s="245">
        <v>487857087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22695000</v>
      </c>
      <c r="F8" s="244">
        <v>-22695000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14156812713</v>
      </c>
      <c r="F9" s="266">
        <v>0</v>
      </c>
      <c r="G9" s="266">
        <v>14156812713</v>
      </c>
      <c r="H9" s="270"/>
      <c r="I9" s="266">
        <v>12989490349</v>
      </c>
      <c r="J9" s="266">
        <v>0</v>
      </c>
      <c r="K9" s="266">
        <v>12989490349</v>
      </c>
      <c r="L9" s="270"/>
      <c r="M9" s="266">
        <v>1167322364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3329182397</v>
      </c>
      <c r="F10" s="245">
        <v>0</v>
      </c>
      <c r="G10" s="245">
        <v>3329182397</v>
      </c>
      <c r="H10" s="256"/>
      <c r="I10" s="245"/>
      <c r="J10" s="245">
        <v>0</v>
      </c>
      <c r="K10" s="245">
        <v>0</v>
      </c>
      <c r="L10" s="256"/>
      <c r="M10" s="245">
        <v>3329182397</v>
      </c>
      <c r="N10" s="277" t="s">
        <v>140</v>
      </c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0</v>
      </c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0</v>
      </c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>
        <v>2961487843</v>
      </c>
      <c r="J13" s="244">
        <v>0</v>
      </c>
      <c r="K13" s="244">
        <v>2961487843</v>
      </c>
      <c r="L13" s="256"/>
      <c r="M13" s="244">
        <v>-2961487843</v>
      </c>
      <c r="N13" s="244" t="s">
        <v>140</v>
      </c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>
        <v>59035607</v>
      </c>
      <c r="F14" s="245">
        <v>0</v>
      </c>
      <c r="G14" s="245">
        <v>59035607</v>
      </c>
      <c r="H14" s="256"/>
      <c r="I14" s="245">
        <v>57279511</v>
      </c>
      <c r="J14" s="245">
        <v>0</v>
      </c>
      <c r="K14" s="245">
        <v>57279511</v>
      </c>
      <c r="L14" s="256"/>
      <c r="M14" s="245">
        <v>1756096</v>
      </c>
      <c r="N14" s="277" t="s">
        <v>1215</v>
      </c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3947107764</v>
      </c>
      <c r="F15" s="244">
        <v>0</v>
      </c>
      <c r="G15" s="244">
        <v>3947107764</v>
      </c>
      <c r="H15" s="256"/>
      <c r="I15" s="244">
        <v>4551309729</v>
      </c>
      <c r="J15" s="244">
        <v>0</v>
      </c>
      <c r="K15" s="244">
        <v>4551309729</v>
      </c>
      <c r="L15" s="256"/>
      <c r="M15" s="244">
        <v>-604201965</v>
      </c>
      <c r="N15" s="244" t="s">
        <v>1215</v>
      </c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186912714</v>
      </c>
      <c r="F16" s="245">
        <v>0</v>
      </c>
      <c r="G16" s="245">
        <v>186912714</v>
      </c>
      <c r="H16" s="256"/>
      <c r="I16" s="245">
        <v>108695218</v>
      </c>
      <c r="J16" s="245">
        <v>0</v>
      </c>
      <c r="K16" s="245">
        <v>108695218</v>
      </c>
      <c r="L16" s="256"/>
      <c r="M16" s="245">
        <v>78217496</v>
      </c>
      <c r="N16" s="277" t="s">
        <v>1215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372518830</v>
      </c>
      <c r="F17" s="244">
        <v>0</v>
      </c>
      <c r="G17" s="244">
        <v>372518830</v>
      </c>
      <c r="H17" s="256"/>
      <c r="I17" s="244">
        <v>216728421</v>
      </c>
      <c r="J17" s="244">
        <v>0</v>
      </c>
      <c r="K17" s="244">
        <v>216728421</v>
      </c>
      <c r="L17" s="256"/>
      <c r="M17" s="244">
        <v>155790409</v>
      </c>
      <c r="N17" s="244" t="s">
        <v>1215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651908233</v>
      </c>
      <c r="F18" s="245">
        <v>0</v>
      </c>
      <c r="G18" s="245">
        <v>651908233</v>
      </c>
      <c r="H18" s="256"/>
      <c r="I18" s="245">
        <v>579469148</v>
      </c>
      <c r="J18" s="245">
        <v>0</v>
      </c>
      <c r="K18" s="245">
        <v>579469148</v>
      </c>
      <c r="L18" s="256"/>
      <c r="M18" s="245">
        <v>72439085</v>
      </c>
      <c r="N18" s="277" t="s">
        <v>1215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372518831</v>
      </c>
      <c r="F19" s="244">
        <v>0</v>
      </c>
      <c r="G19" s="244">
        <v>372518831</v>
      </c>
      <c r="H19" s="256"/>
      <c r="I19" s="244">
        <v>216728422</v>
      </c>
      <c r="J19" s="244">
        <v>0</v>
      </c>
      <c r="K19" s="244">
        <v>216728422</v>
      </c>
      <c r="L19" s="256"/>
      <c r="M19" s="244">
        <v>155790409</v>
      </c>
      <c r="N19" s="244" t="s">
        <v>1215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3468030909</v>
      </c>
      <c r="F21" s="244">
        <v>0</v>
      </c>
      <c r="G21" s="244">
        <v>3468030909</v>
      </c>
      <c r="H21" s="256"/>
      <c r="I21" s="244">
        <v>2868058864</v>
      </c>
      <c r="J21" s="244">
        <v>0</v>
      </c>
      <c r="K21" s="244">
        <v>2868058864</v>
      </c>
      <c r="L21" s="256"/>
      <c r="M21" s="244">
        <v>599972045</v>
      </c>
      <c r="N21" s="244" t="s">
        <v>1215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>
        <v>1061795617</v>
      </c>
      <c r="F22" s="245">
        <v>0</v>
      </c>
      <c r="G22" s="245">
        <v>1061795617</v>
      </c>
      <c r="H22" s="256"/>
      <c r="I22" s="245">
        <v>930104461</v>
      </c>
      <c r="J22" s="245">
        <v>0</v>
      </c>
      <c r="K22" s="245">
        <v>930104461</v>
      </c>
      <c r="L22" s="256"/>
      <c r="M22" s="245">
        <v>131691156</v>
      </c>
      <c r="N22" s="277" t="s">
        <v>1215</v>
      </c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>
        <v>707801811</v>
      </c>
      <c r="F23" s="244">
        <v>0</v>
      </c>
      <c r="G23" s="244">
        <v>707801811</v>
      </c>
      <c r="H23" s="256"/>
      <c r="I23" s="244">
        <v>499628732</v>
      </c>
      <c r="J23" s="244">
        <v>0</v>
      </c>
      <c r="K23" s="244">
        <v>499628732</v>
      </c>
      <c r="L23" s="256"/>
      <c r="M23" s="244">
        <v>208173079</v>
      </c>
      <c r="N23" s="244" t="s">
        <v>1215</v>
      </c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0</v>
      </c>
      <c r="F24" s="245">
        <v>0</v>
      </c>
      <c r="G24" s="245">
        <v>0</v>
      </c>
      <c r="H24" s="256"/>
      <c r="I24" s="245">
        <v>0</v>
      </c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0</v>
      </c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3551240049</v>
      </c>
      <c r="F35" s="266">
        <v>0</v>
      </c>
      <c r="G35" s="266">
        <v>3551240049</v>
      </c>
      <c r="H35" s="270"/>
      <c r="I35" s="266">
        <v>3905239408</v>
      </c>
      <c r="J35" s="266">
        <v>0</v>
      </c>
      <c r="K35" s="266">
        <v>3905239408</v>
      </c>
      <c r="L35" s="270"/>
      <c r="M35" s="266">
        <v>-353999359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3551240049</v>
      </c>
      <c r="F36" s="245">
        <v>0</v>
      </c>
      <c r="G36" s="245">
        <v>3551240049</v>
      </c>
      <c r="I36" s="245">
        <v>3905239408</v>
      </c>
      <c r="J36" s="245">
        <v>0</v>
      </c>
      <c r="K36" s="245">
        <v>3905239408</v>
      </c>
      <c r="M36" s="245">
        <v>-353999359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589494340</v>
      </c>
      <c r="F38" s="266">
        <v>0</v>
      </c>
      <c r="G38" s="266">
        <v>589494340</v>
      </c>
      <c r="H38" s="270"/>
      <c r="I38" s="266">
        <v>589494340</v>
      </c>
      <c r="J38" s="266">
        <v>0</v>
      </c>
      <c r="K38" s="266">
        <v>589494340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589494340</v>
      </c>
      <c r="F39" s="245">
        <v>0</v>
      </c>
      <c r="G39" s="245">
        <v>589494340</v>
      </c>
      <c r="I39" s="245">
        <v>589494340</v>
      </c>
      <c r="J39" s="245">
        <v>0</v>
      </c>
      <c r="K39" s="245">
        <v>589494340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/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4037075562</v>
      </c>
      <c r="F45" s="266">
        <v>0</v>
      </c>
      <c r="G45" s="266">
        <v>4037075562</v>
      </c>
      <c r="H45" s="270"/>
      <c r="I45" s="266">
        <v>4024500065</v>
      </c>
      <c r="J45" s="266">
        <v>0</v>
      </c>
      <c r="K45" s="266">
        <v>4024500065</v>
      </c>
      <c r="L45" s="270"/>
      <c r="M45" s="266">
        <v>12575497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4037075562</v>
      </c>
      <c r="F46" s="245">
        <v>0</v>
      </c>
      <c r="G46" s="245">
        <v>4037075562</v>
      </c>
      <c r="I46" s="245">
        <v>4024500065</v>
      </c>
      <c r="J46" s="245">
        <v>0</v>
      </c>
      <c r="K46" s="245">
        <v>4024500065</v>
      </c>
      <c r="M46" s="245">
        <v>12575497</v>
      </c>
      <c r="N46" s="277" t="s">
        <v>1215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/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26164854523</v>
      </c>
      <c r="F48" s="282">
        <v>-396242718</v>
      </c>
      <c r="G48" s="282">
        <v>25768611805</v>
      </c>
      <c r="H48" s="281" t="e">
        <v>#REF!</v>
      </c>
      <c r="I48" s="282">
        <v>25357237979</v>
      </c>
      <c r="J48" s="282">
        <v>0</v>
      </c>
      <c r="K48" s="282">
        <v>25357237979</v>
      </c>
      <c r="L48" s="281" t="e">
        <v>#REF!</v>
      </c>
      <c r="M48" s="282">
        <v>411373826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484653107</v>
      </c>
      <c r="F49" s="266">
        <v>0</v>
      </c>
      <c r="G49" s="266">
        <v>484653107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484653107</v>
      </c>
      <c r="F51" s="245"/>
      <c r="G51" s="245">
        <v>484653107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>
      <c r="B53" s="275"/>
      <c r="C53" s="276"/>
      <c r="E53" s="245"/>
      <c r="F53" s="245"/>
      <c r="G53" s="245"/>
      <c r="I53" s="245"/>
      <c r="J53" s="245"/>
      <c r="K53" s="245"/>
      <c r="M53" s="245"/>
      <c r="N53" s="277"/>
    </row>
    <row r="54" spans="1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A56" s="259"/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86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94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0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4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94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 ht="15">
      <c r="A79" s="259"/>
      <c r="B79" s="264"/>
      <c r="C79" s="285"/>
      <c r="D79" s="286"/>
      <c r="E79" s="287"/>
      <c r="F79" s="288"/>
      <c r="G79" s="289"/>
      <c r="J79" s="286"/>
      <c r="K79" s="286"/>
      <c r="L79" s="286"/>
      <c r="M79" s="286"/>
      <c r="N79" s="290"/>
    </row>
    <row r="80" spans="1:14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B153" s="264"/>
      <c r="C153" s="285"/>
      <c r="D153" s="286"/>
      <c r="E153" s="295"/>
      <c r="F153" s="296"/>
      <c r="G153" s="297"/>
      <c r="J153" s="286"/>
      <c r="K153" s="286"/>
      <c r="L153" s="286"/>
      <c r="M153" s="286"/>
      <c r="N153" s="290"/>
    </row>
    <row r="154" spans="1:14">
      <c r="A154" s="259"/>
      <c r="E154" s="254"/>
      <c r="F154" s="298"/>
      <c r="G154" s="299"/>
      <c r="J154" s="286"/>
      <c r="K154" s="286"/>
      <c r="L154" s="286"/>
      <c r="M154" s="286"/>
      <c r="N154" s="290"/>
    </row>
    <row r="155" spans="1:14">
      <c r="A155" s="259"/>
      <c r="E155" s="254"/>
      <c r="F155" s="298"/>
      <c r="G155" s="299"/>
      <c r="J155" s="286"/>
      <c r="K155" s="286"/>
      <c r="L155" s="286"/>
      <c r="M155" s="286"/>
      <c r="N155" s="290"/>
    </row>
    <row r="156" spans="1:14">
      <c r="A156" s="259"/>
      <c r="E156" s="254"/>
      <c r="F156" s="298"/>
      <c r="G156" s="299"/>
      <c r="J156" s="286"/>
      <c r="K156" s="286"/>
      <c r="L156" s="286"/>
      <c r="M156" s="286"/>
      <c r="N156" s="290"/>
    </row>
    <row r="157" spans="1:14">
      <c r="A157" s="259"/>
      <c r="E157" s="254"/>
      <c r="F157" s="298"/>
      <c r="G157" s="299"/>
      <c r="J157" s="300"/>
      <c r="K157" s="300"/>
      <c r="L157" s="300"/>
      <c r="M157" s="300"/>
      <c r="N157" s="301"/>
    </row>
    <row r="158" spans="1:14">
      <c r="A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B168" s="259"/>
      <c r="C168" s="259"/>
      <c r="D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J189" s="300"/>
      <c r="K189" s="300"/>
      <c r="L189" s="300"/>
      <c r="M189" s="300"/>
      <c r="N189" s="301"/>
    </row>
    <row r="190" spans="1:14">
      <c r="A190" s="259"/>
      <c r="B190" s="259"/>
      <c r="C190" s="259"/>
      <c r="D190" s="259"/>
      <c r="E190" s="254"/>
      <c r="F190" s="298"/>
      <c r="G190" s="299"/>
      <c r="L190" s="259"/>
    </row>
    <row r="191" spans="1:14">
      <c r="A191" s="259"/>
      <c r="B191" s="259"/>
      <c r="C191" s="259"/>
      <c r="D191" s="259"/>
      <c r="E191" s="254"/>
      <c r="F191" s="298"/>
      <c r="G191" s="299"/>
      <c r="L191" s="259"/>
    </row>
    <row r="192" spans="1:14">
      <c r="A192" s="259"/>
      <c r="B192" s="259"/>
      <c r="C192" s="259"/>
      <c r="D192" s="259"/>
      <c r="E192" s="254"/>
      <c r="F192" s="298"/>
      <c r="G192" s="299"/>
      <c r="L192" s="259"/>
    </row>
    <row r="193" spans="1:12">
      <c r="A193" s="259"/>
      <c r="B193" s="259"/>
      <c r="C193" s="259"/>
      <c r="D193" s="259"/>
      <c r="E193" s="254"/>
      <c r="F193" s="298"/>
      <c r="G193" s="299"/>
      <c r="L193" s="259"/>
    </row>
    <row r="194" spans="1:12">
      <c r="A194" s="259"/>
      <c r="B194" s="259"/>
      <c r="C194" s="259"/>
      <c r="D194" s="259"/>
      <c r="E194" s="302"/>
      <c r="F194" s="298"/>
      <c r="G194" s="299"/>
      <c r="L194" s="259"/>
    </row>
    <row r="195" spans="1:12">
      <c r="A195" s="259"/>
      <c r="B195" s="259"/>
      <c r="C195" s="259"/>
      <c r="D195" s="259"/>
      <c r="E195" s="302"/>
      <c r="F195" s="298"/>
      <c r="G195" s="299"/>
      <c r="L195" s="259"/>
    </row>
    <row r="196" spans="1:12">
      <c r="A196" s="259"/>
      <c r="B196" s="259"/>
      <c r="C196" s="259"/>
      <c r="D196" s="259"/>
      <c r="E196" s="254"/>
      <c r="F196" s="298"/>
      <c r="G196" s="299"/>
      <c r="L196" s="259"/>
    </row>
    <row r="197" spans="1:12">
      <c r="A197" s="259"/>
      <c r="B197" s="259"/>
      <c r="C197" s="259"/>
      <c r="D197" s="259"/>
      <c r="E197" s="254"/>
      <c r="F197" s="298"/>
      <c r="G197" s="299"/>
      <c r="L197" s="259"/>
    </row>
    <row r="198" spans="1:12">
      <c r="A198" s="259"/>
      <c r="B198" s="259"/>
      <c r="C198" s="259"/>
      <c r="D198" s="259"/>
      <c r="E198" s="254"/>
      <c r="F198" s="298"/>
      <c r="G198" s="299"/>
      <c r="L198" s="259"/>
    </row>
    <row r="199" spans="1:12">
      <c r="A199" s="259"/>
      <c r="B199" s="259"/>
      <c r="C199" s="259"/>
      <c r="D199" s="259"/>
      <c r="E199" s="254"/>
      <c r="F199" s="298"/>
      <c r="G199" s="299"/>
      <c r="L199" s="259"/>
    </row>
    <row r="200" spans="1:12">
      <c r="E200" s="254"/>
      <c r="F200" s="298"/>
      <c r="G200" s="299"/>
      <c r="L200" s="259"/>
    </row>
    <row r="201" spans="1:12">
      <c r="E201" s="254"/>
      <c r="F201" s="298"/>
      <c r="G201" s="299"/>
      <c r="L201" s="259"/>
    </row>
    <row r="202" spans="1:12">
      <c r="A202" s="259"/>
      <c r="E202" s="254"/>
      <c r="F202" s="298"/>
      <c r="G202" s="299"/>
      <c r="L202" s="259"/>
    </row>
    <row r="203" spans="1:12">
      <c r="A203" s="259"/>
      <c r="E203" s="254"/>
      <c r="F203" s="298"/>
      <c r="G203" s="299"/>
      <c r="L203" s="259"/>
    </row>
    <row r="204" spans="1:12">
      <c r="E204" s="254"/>
      <c r="F204" s="298"/>
      <c r="G204" s="299"/>
      <c r="L204" s="259"/>
    </row>
    <row r="205" spans="1:12">
      <c r="E205" s="254"/>
      <c r="F205" s="298"/>
      <c r="G205" s="299"/>
      <c r="L205" s="259"/>
    </row>
    <row r="206" spans="1:12">
      <c r="E206" s="254"/>
      <c r="F206" s="298"/>
      <c r="G206" s="245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6" spans="1:12">
      <c r="A716" s="259"/>
      <c r="B716" s="259"/>
      <c r="C716" s="259"/>
      <c r="D716" s="259"/>
      <c r="E716" s="254"/>
      <c r="F716" s="298"/>
      <c r="G716" s="245"/>
      <c r="L716" s="259"/>
    </row>
    <row r="718" spans="1:12" ht="15.75">
      <c r="A718" s="259"/>
      <c r="B718" s="259"/>
      <c r="C718" s="259"/>
      <c r="D718" s="259"/>
      <c r="E718" s="303"/>
      <c r="F718" s="304"/>
      <c r="G718" s="305">
        <f>SUM(G54:G717)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3 N6:N47">
      <formula1>FinalDiff</formula1>
    </dataValidation>
    <dataValidation type="list" allowBlank="1" showInputMessage="1" showErrorMessage="1" sqref="M60:M62 A202:A203 M98:M715 K67:L715 K64:M65 J54:J715 K54:L63">
      <formula1>Taxes</formula1>
    </dataValidation>
    <dataValidation type="list" allowBlank="1" showErrorMessage="1" errorTitle="Taxes" error="Non valid entry. Please check the tax list" promptTitle="Taxes" prompt="Please select the tax subject to adjustment" sqref="A204:A716 A85:A201">
      <formula1>Taxes</formula1>
    </dataValidation>
    <dataValidation type="list" allowBlank="1" showInputMessage="1" showErrorMessage="1" sqref="C54:C716">
      <formula1>Compadjust</formula1>
    </dataValidation>
    <dataValidation type="list" allowBlank="1" showInputMessage="1" showErrorMessage="1" sqref="N54:N716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A54:A84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7"/>
  <sheetViews>
    <sheetView showGridLines="0" topLeftCell="E1" zoomScaleNormal="100" workbookViewId="0">
      <selection activeCell="P12" sqref="P12"/>
    </sheetView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57.71093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Companies!B8</f>
        <v xml:space="preserve"> SMK koumana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25000000</v>
      </c>
      <c r="F5" s="266">
        <v>0</v>
      </c>
      <c r="G5" s="266">
        <v>25000000</v>
      </c>
      <c r="H5" s="270"/>
      <c r="I5" s="266">
        <v>0</v>
      </c>
      <c r="J5" s="266">
        <v>0</v>
      </c>
      <c r="K5" s="266">
        <v>0</v>
      </c>
      <c r="L5" s="270"/>
      <c r="M5" s="266">
        <v>25000000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25000000</v>
      </c>
      <c r="F8" s="244">
        <v>0</v>
      </c>
      <c r="G8" s="244">
        <v>25000000</v>
      </c>
      <c r="H8" s="256"/>
      <c r="I8" s="244"/>
      <c r="J8" s="244">
        <v>0</v>
      </c>
      <c r="K8" s="244">
        <v>0</v>
      </c>
      <c r="L8" s="256"/>
      <c r="M8" s="244">
        <v>25000000</v>
      </c>
      <c r="N8" s="244" t="s">
        <v>59</v>
      </c>
    </row>
    <row r="9" spans="2:14" s="259" customFormat="1">
      <c r="B9" s="265"/>
      <c r="C9" s="269" t="str">
        <f>+Taxes!B6</f>
        <v>DGE</v>
      </c>
      <c r="D9" s="270"/>
      <c r="E9" s="266">
        <v>923320799</v>
      </c>
      <c r="F9" s="266">
        <v>0</v>
      </c>
      <c r="G9" s="266">
        <v>923320799</v>
      </c>
      <c r="H9" s="270"/>
      <c r="I9" s="266">
        <v>0</v>
      </c>
      <c r="J9" s="266">
        <v>0</v>
      </c>
      <c r="K9" s="266">
        <v>0</v>
      </c>
      <c r="L9" s="270"/>
      <c r="M9" s="266">
        <v>923320799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>
        <v>0</v>
      </c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>
        <v>0</v>
      </c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>
        <v>0</v>
      </c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/>
      <c r="F15" s="244">
        <v>0</v>
      </c>
      <c r="G15" s="244">
        <v>0</v>
      </c>
      <c r="H15" s="256"/>
      <c r="I15" s="244"/>
      <c r="J15" s="244">
        <v>0</v>
      </c>
      <c r="K15" s="244">
        <v>0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6199052</v>
      </c>
      <c r="F16" s="245">
        <v>0</v>
      </c>
      <c r="G16" s="245">
        <v>6199052</v>
      </c>
      <c r="H16" s="256"/>
      <c r="I16" s="245"/>
      <c r="J16" s="245">
        <v>0</v>
      </c>
      <c r="K16" s="245">
        <v>0</v>
      </c>
      <c r="L16" s="256"/>
      <c r="M16" s="245">
        <v>6199052</v>
      </c>
      <c r="N16" s="277" t="s">
        <v>55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12911707</v>
      </c>
      <c r="F17" s="244">
        <v>0</v>
      </c>
      <c r="G17" s="244">
        <v>12911707</v>
      </c>
      <c r="H17" s="256"/>
      <c r="I17" s="244"/>
      <c r="J17" s="244">
        <v>0</v>
      </c>
      <c r="K17" s="244">
        <v>0</v>
      </c>
      <c r="L17" s="256"/>
      <c r="M17" s="244">
        <v>12911707</v>
      </c>
      <c r="N17" s="244" t="s">
        <v>55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21696225</v>
      </c>
      <c r="F18" s="245">
        <v>0</v>
      </c>
      <c r="G18" s="245">
        <v>21696225</v>
      </c>
      <c r="H18" s="256"/>
      <c r="I18" s="245"/>
      <c r="J18" s="245">
        <v>0</v>
      </c>
      <c r="K18" s="245">
        <v>0</v>
      </c>
      <c r="L18" s="256"/>
      <c r="M18" s="245">
        <v>21696225</v>
      </c>
      <c r="N18" s="277" t="s">
        <v>55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12397851</v>
      </c>
      <c r="F19" s="244">
        <v>0</v>
      </c>
      <c r="G19" s="244">
        <v>12397851</v>
      </c>
      <c r="H19" s="256"/>
      <c r="I19" s="244"/>
      <c r="J19" s="244">
        <v>0</v>
      </c>
      <c r="K19" s="244">
        <v>0</v>
      </c>
      <c r="L19" s="256"/>
      <c r="M19" s="244">
        <v>12397851</v>
      </c>
      <c r="N19" s="244" t="s">
        <v>55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132254153</v>
      </c>
      <c r="F21" s="244">
        <v>0</v>
      </c>
      <c r="G21" s="244">
        <v>132254153</v>
      </c>
      <c r="H21" s="256"/>
      <c r="I21" s="244"/>
      <c r="J21" s="244">
        <v>0</v>
      </c>
      <c r="K21" s="244">
        <v>0</v>
      </c>
      <c r="L21" s="256"/>
      <c r="M21" s="244">
        <v>132254153</v>
      </c>
      <c r="N21" s="244" t="s">
        <v>55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>
        <v>737861811</v>
      </c>
      <c r="F22" s="245">
        <v>0</v>
      </c>
      <c r="G22" s="245">
        <v>737861811</v>
      </c>
      <c r="H22" s="256"/>
      <c r="I22" s="245"/>
      <c r="J22" s="245">
        <v>0</v>
      </c>
      <c r="K22" s="245">
        <v>0</v>
      </c>
      <c r="L22" s="256"/>
      <c r="M22" s="245">
        <v>737861811</v>
      </c>
      <c r="N22" s="277" t="s">
        <v>55</v>
      </c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/>
      <c r="F24" s="245">
        <v>0</v>
      </c>
      <c r="G24" s="245">
        <v>0</v>
      </c>
      <c r="H24" s="256"/>
      <c r="I24" s="245">
        <v>0</v>
      </c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/>
      <c r="F25" s="244">
        <v>0</v>
      </c>
      <c r="G25" s="244">
        <v>0</v>
      </c>
      <c r="H25" s="256"/>
      <c r="I25" s="244">
        <v>0</v>
      </c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6103499</v>
      </c>
      <c r="F35" s="266">
        <v>0</v>
      </c>
      <c r="G35" s="266">
        <v>6103499</v>
      </c>
      <c r="H35" s="270"/>
      <c r="I35" s="266">
        <v>193491422</v>
      </c>
      <c r="J35" s="266">
        <v>0</v>
      </c>
      <c r="K35" s="266">
        <v>193491422</v>
      </c>
      <c r="L35" s="270"/>
      <c r="M35" s="266">
        <v>-187387923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6103499</v>
      </c>
      <c r="F36" s="245">
        <v>0</v>
      </c>
      <c r="G36" s="245">
        <v>6103499</v>
      </c>
      <c r="I36" s="245">
        <v>193491422</v>
      </c>
      <c r="J36" s="245">
        <v>0</v>
      </c>
      <c r="K36" s="245">
        <v>193491422</v>
      </c>
      <c r="M36" s="245">
        <v>-187387923</v>
      </c>
      <c r="N36" s="245" t="s">
        <v>1216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0</v>
      </c>
      <c r="F38" s="266">
        <v>0</v>
      </c>
      <c r="G38" s="266">
        <v>0</v>
      </c>
      <c r="H38" s="270"/>
      <c r="I38" s="266">
        <v>0</v>
      </c>
      <c r="J38" s="266">
        <v>0</v>
      </c>
      <c r="K38" s="266">
        <v>0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/>
      <c r="F39" s="245">
        <v>0</v>
      </c>
      <c r="G39" s="245">
        <v>0</v>
      </c>
      <c r="I39" s="245"/>
      <c r="J39" s="245">
        <v>0</v>
      </c>
      <c r="K39" s="245">
        <v>0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158478708</v>
      </c>
      <c r="F45" s="266">
        <v>0</v>
      </c>
      <c r="G45" s="266">
        <v>158478708</v>
      </c>
      <c r="H45" s="270"/>
      <c r="I45" s="266">
        <v>0</v>
      </c>
      <c r="J45" s="266">
        <v>0</v>
      </c>
      <c r="K45" s="266">
        <v>0</v>
      </c>
      <c r="L45" s="270"/>
      <c r="M45" s="266">
        <v>158478708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158478708</v>
      </c>
      <c r="F46" s="245">
        <v>0</v>
      </c>
      <c r="G46" s="245">
        <v>158478708</v>
      </c>
      <c r="I46" s="245"/>
      <c r="J46" s="245">
        <v>0</v>
      </c>
      <c r="K46" s="245">
        <v>0</v>
      </c>
      <c r="M46" s="245">
        <v>158478708</v>
      </c>
      <c r="N46" s="277" t="s">
        <v>59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1112903006</v>
      </c>
      <c r="F48" s="282">
        <v>0</v>
      </c>
      <c r="G48" s="282">
        <v>1112903006</v>
      </c>
      <c r="H48" s="281" t="e">
        <v>#REF!</v>
      </c>
      <c r="I48" s="282">
        <v>193491422</v>
      </c>
      <c r="J48" s="282">
        <v>0</v>
      </c>
      <c r="K48" s="282">
        <v>193491422</v>
      </c>
      <c r="L48" s="281" t="e">
        <v>#REF!</v>
      </c>
      <c r="M48" s="282">
        <v>919411584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 ht="15"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</row>
    <row r="54" spans="1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A55" s="259"/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A56" s="259"/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94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90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4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4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86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>
      <c r="A79" s="259"/>
      <c r="B79" s="264"/>
      <c r="C79" s="285"/>
      <c r="D79" s="286"/>
      <c r="E79" s="295"/>
      <c r="F79" s="296"/>
      <c r="G79" s="297"/>
      <c r="J79" s="286"/>
      <c r="K79" s="286"/>
      <c r="L79" s="286"/>
      <c r="M79" s="286"/>
      <c r="N79" s="290"/>
    </row>
    <row r="80" spans="1:14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E153" s="254"/>
      <c r="F153" s="298"/>
      <c r="G153" s="299"/>
      <c r="J153" s="286"/>
      <c r="K153" s="286"/>
      <c r="L153" s="286"/>
      <c r="M153" s="286"/>
      <c r="N153" s="290"/>
    </row>
    <row r="154" spans="1:14">
      <c r="A154" s="259"/>
      <c r="E154" s="254"/>
      <c r="F154" s="298"/>
      <c r="G154" s="299"/>
      <c r="J154" s="286"/>
      <c r="K154" s="286"/>
      <c r="L154" s="286"/>
      <c r="M154" s="286"/>
      <c r="N154" s="290"/>
    </row>
    <row r="155" spans="1:14">
      <c r="A155" s="259"/>
      <c r="E155" s="254"/>
      <c r="F155" s="298"/>
      <c r="G155" s="299"/>
      <c r="J155" s="286"/>
      <c r="K155" s="286"/>
      <c r="L155" s="286"/>
      <c r="M155" s="286"/>
      <c r="N155" s="290"/>
    </row>
    <row r="156" spans="1:14">
      <c r="A156" s="259"/>
      <c r="E156" s="254"/>
      <c r="F156" s="298"/>
      <c r="G156" s="299"/>
      <c r="J156" s="300"/>
      <c r="K156" s="300"/>
      <c r="L156" s="300"/>
      <c r="M156" s="300"/>
      <c r="N156" s="301"/>
    </row>
    <row r="157" spans="1:14">
      <c r="A157" s="259"/>
      <c r="E157" s="254"/>
      <c r="F157" s="298"/>
      <c r="G157" s="299"/>
      <c r="J157" s="300"/>
      <c r="K157" s="300"/>
      <c r="L157" s="300"/>
      <c r="M157" s="300"/>
      <c r="N157" s="301"/>
    </row>
    <row r="158" spans="1:14">
      <c r="A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B167" s="259"/>
      <c r="C167" s="259"/>
      <c r="D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B168" s="259"/>
      <c r="C168" s="259"/>
      <c r="D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L189" s="259"/>
    </row>
    <row r="190" spans="1:14">
      <c r="A190" s="259"/>
      <c r="B190" s="259"/>
      <c r="C190" s="259"/>
      <c r="D190" s="259"/>
      <c r="E190" s="254"/>
      <c r="F190" s="298"/>
      <c r="G190" s="299"/>
      <c r="L190" s="259"/>
    </row>
    <row r="191" spans="1:14">
      <c r="A191" s="259"/>
      <c r="B191" s="259"/>
      <c r="C191" s="259"/>
      <c r="D191" s="259"/>
      <c r="E191" s="254"/>
      <c r="F191" s="298"/>
      <c r="G191" s="299"/>
      <c r="L191" s="259"/>
    </row>
    <row r="192" spans="1:14">
      <c r="A192" s="259"/>
      <c r="B192" s="259"/>
      <c r="C192" s="259"/>
      <c r="D192" s="259"/>
      <c r="E192" s="254"/>
      <c r="F192" s="298"/>
      <c r="G192" s="299"/>
      <c r="L192" s="259"/>
    </row>
    <row r="193" spans="1:12">
      <c r="A193" s="259"/>
      <c r="B193" s="259"/>
      <c r="C193" s="259"/>
      <c r="D193" s="259"/>
      <c r="E193" s="302"/>
      <c r="F193" s="298"/>
      <c r="G193" s="299"/>
      <c r="L193" s="259"/>
    </row>
    <row r="194" spans="1:12">
      <c r="A194" s="259"/>
      <c r="B194" s="259"/>
      <c r="C194" s="259"/>
      <c r="D194" s="259"/>
      <c r="E194" s="302"/>
      <c r="F194" s="298"/>
      <c r="G194" s="299"/>
      <c r="L194" s="259"/>
    </row>
    <row r="195" spans="1:12">
      <c r="A195" s="259"/>
      <c r="B195" s="259"/>
      <c r="C195" s="259"/>
      <c r="D195" s="259"/>
      <c r="E195" s="254"/>
      <c r="F195" s="298"/>
      <c r="G195" s="299"/>
      <c r="L195" s="259"/>
    </row>
    <row r="196" spans="1:12">
      <c r="A196" s="259"/>
      <c r="B196" s="259"/>
      <c r="C196" s="259"/>
      <c r="D196" s="259"/>
      <c r="E196" s="254"/>
      <c r="F196" s="298"/>
      <c r="G196" s="299"/>
      <c r="L196" s="259"/>
    </row>
    <row r="197" spans="1:12">
      <c r="A197" s="259"/>
      <c r="B197" s="259"/>
      <c r="C197" s="259"/>
      <c r="D197" s="259"/>
      <c r="E197" s="254"/>
      <c r="F197" s="298"/>
      <c r="G197" s="299"/>
      <c r="L197" s="259"/>
    </row>
    <row r="198" spans="1:12">
      <c r="A198" s="259"/>
      <c r="B198" s="259"/>
      <c r="C198" s="259"/>
      <c r="D198" s="259"/>
      <c r="E198" s="254"/>
      <c r="F198" s="298"/>
      <c r="G198" s="299"/>
      <c r="L198" s="259"/>
    </row>
    <row r="199" spans="1:12">
      <c r="E199" s="254"/>
      <c r="F199" s="298"/>
      <c r="G199" s="299"/>
      <c r="L199" s="259"/>
    </row>
    <row r="200" spans="1:12">
      <c r="E200" s="254"/>
      <c r="F200" s="298"/>
      <c r="G200" s="299"/>
      <c r="L200" s="259"/>
    </row>
    <row r="201" spans="1:12">
      <c r="A201" s="259"/>
      <c r="E201" s="254"/>
      <c r="F201" s="298"/>
      <c r="G201" s="299"/>
      <c r="L201" s="259"/>
    </row>
    <row r="202" spans="1:12">
      <c r="A202" s="259"/>
      <c r="E202" s="254"/>
      <c r="F202" s="298"/>
      <c r="G202" s="299"/>
      <c r="L202" s="259"/>
    </row>
    <row r="203" spans="1:12">
      <c r="E203" s="254"/>
      <c r="F203" s="298"/>
      <c r="G203" s="299"/>
      <c r="L203" s="259"/>
    </row>
    <row r="204" spans="1:12">
      <c r="E204" s="254"/>
      <c r="F204" s="298"/>
      <c r="G204" s="299"/>
      <c r="L204" s="259"/>
    </row>
    <row r="205" spans="1:12">
      <c r="E205" s="254"/>
      <c r="F205" s="298"/>
      <c r="G205" s="245"/>
      <c r="L205" s="259"/>
    </row>
    <row r="206" spans="1:12">
      <c r="E206" s="254"/>
      <c r="F206" s="298"/>
      <c r="G206" s="245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7" spans="1:12" ht="15.75">
      <c r="A717" s="259"/>
      <c r="B717" s="259"/>
      <c r="C717" s="259"/>
      <c r="D717" s="259"/>
      <c r="E717" s="303"/>
      <c r="F717" s="304"/>
      <c r="G717" s="305">
        <f>SUM(G53:G716)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ErrorMessage="1" errorTitle="Taxes" error="Non valid entry. Please check the tax list" promptTitle="Taxes" prompt="Please select the tax subject to adjustment" sqref="A203:A715 A84:A200">
      <formula1>Taxes</formula1>
    </dataValidation>
    <dataValidation type="list" allowBlank="1" showInputMessage="1" showErrorMessage="1" sqref="M59:M61 A201:A202 M97:M714 K66:L714 K63:M64 J53:J714 K53:L62">
      <formula1>Taxes</formula1>
    </dataValidation>
    <dataValidation type="list" allowBlank="1" showInputMessage="1" showErrorMessage="1" sqref="N49:N52 N6:N47">
      <formula1>FinalDiff</formula1>
    </dataValidation>
    <dataValidation type="list" allowBlank="1" showInputMessage="1" showErrorMessage="1" sqref="C53:C715">
      <formula1>Compadjust</formula1>
    </dataValidation>
    <dataValidation type="list" allowBlank="1" showInputMessage="1" showErrorMessage="1" sqref="N53:N715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4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Companies!B9</f>
        <v xml:space="preserve"> SOMIKA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38740000</v>
      </c>
      <c r="F5" s="266">
        <v>0</v>
      </c>
      <c r="G5" s="266">
        <v>38740000</v>
      </c>
      <c r="H5" s="270"/>
      <c r="I5" s="266">
        <v>0</v>
      </c>
      <c r="J5" s="266">
        <v>0</v>
      </c>
      <c r="K5" s="266">
        <v>0</v>
      </c>
      <c r="L5" s="270"/>
      <c r="M5" s="266">
        <v>38740000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38740000</v>
      </c>
      <c r="F8" s="244">
        <v>0</v>
      </c>
      <c r="G8" s="244">
        <v>38740000</v>
      </c>
      <c r="H8" s="256"/>
      <c r="I8" s="244"/>
      <c r="J8" s="244">
        <v>0</v>
      </c>
      <c r="K8" s="244">
        <v>0</v>
      </c>
      <c r="L8" s="256"/>
      <c r="M8" s="244">
        <v>38740000</v>
      </c>
      <c r="N8" s="244" t="s">
        <v>59</v>
      </c>
    </row>
    <row r="9" spans="2:14" s="259" customFormat="1">
      <c r="B9" s="265"/>
      <c r="C9" s="269" t="str">
        <f>+Taxes!B6</f>
        <v>DGE</v>
      </c>
      <c r="D9" s="270"/>
      <c r="E9" s="266">
        <v>886094992</v>
      </c>
      <c r="F9" s="266">
        <v>-14437959</v>
      </c>
      <c r="G9" s="266">
        <v>871657033</v>
      </c>
      <c r="H9" s="270"/>
      <c r="I9" s="266">
        <v>931026481</v>
      </c>
      <c r="J9" s="266">
        <v>-14437959</v>
      </c>
      <c r="K9" s="266">
        <v>916588522</v>
      </c>
      <c r="L9" s="270"/>
      <c r="M9" s="266">
        <v>-44931489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0</v>
      </c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0</v>
      </c>
      <c r="F11" s="244">
        <v>0</v>
      </c>
      <c r="G11" s="244">
        <v>0</v>
      </c>
      <c r="H11" s="256"/>
      <c r="I11" s="244">
        <v>41298632</v>
      </c>
      <c r="J11" s="244">
        <v>0</v>
      </c>
      <c r="K11" s="244">
        <v>41298632</v>
      </c>
      <c r="L11" s="256"/>
      <c r="M11" s="244">
        <v>-41298632</v>
      </c>
      <c r="N11" s="244" t="s">
        <v>58</v>
      </c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0</v>
      </c>
      <c r="F12" s="245">
        <v>0</v>
      </c>
      <c r="G12" s="245">
        <v>0</v>
      </c>
      <c r="H12" s="256"/>
      <c r="I12" s="245">
        <v>14437959</v>
      </c>
      <c r="J12" s="245">
        <v>-14437959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>
        <v>162565901</v>
      </c>
      <c r="F13" s="244">
        <v>0</v>
      </c>
      <c r="G13" s="244">
        <v>162565901</v>
      </c>
      <c r="H13" s="256"/>
      <c r="I13" s="244">
        <v>190268412</v>
      </c>
      <c r="J13" s="244">
        <v>0</v>
      </c>
      <c r="K13" s="244">
        <v>190268412</v>
      </c>
      <c r="L13" s="256"/>
      <c r="M13" s="244">
        <v>-27702511</v>
      </c>
      <c r="N13" s="244" t="s">
        <v>1216</v>
      </c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>
        <v>1996047</v>
      </c>
      <c r="F14" s="245">
        <v>0</v>
      </c>
      <c r="G14" s="245">
        <v>1996047</v>
      </c>
      <c r="H14" s="256"/>
      <c r="I14" s="245">
        <v>2579168</v>
      </c>
      <c r="J14" s="245">
        <v>0</v>
      </c>
      <c r="K14" s="245">
        <v>2579168</v>
      </c>
      <c r="L14" s="256"/>
      <c r="M14" s="245">
        <v>-583121</v>
      </c>
      <c r="N14" s="277" t="s">
        <v>1215</v>
      </c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46230848</v>
      </c>
      <c r="F15" s="244">
        <v>0</v>
      </c>
      <c r="G15" s="244">
        <v>46230848</v>
      </c>
      <c r="H15" s="256"/>
      <c r="I15" s="244">
        <v>83925792</v>
      </c>
      <c r="J15" s="244">
        <v>0</v>
      </c>
      <c r="K15" s="244">
        <v>83925792</v>
      </c>
      <c r="L15" s="256"/>
      <c r="M15" s="244">
        <v>-37694944</v>
      </c>
      <c r="N15" s="244" t="s">
        <v>1216</v>
      </c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25716810</v>
      </c>
      <c r="F16" s="245">
        <v>0</v>
      </c>
      <c r="G16" s="245">
        <v>25716810</v>
      </c>
      <c r="H16" s="256"/>
      <c r="I16" s="245">
        <v>16877090</v>
      </c>
      <c r="J16" s="245">
        <v>0</v>
      </c>
      <c r="K16" s="245">
        <v>16877090</v>
      </c>
      <c r="L16" s="256"/>
      <c r="M16" s="245">
        <v>8839720</v>
      </c>
      <c r="N16" s="277" t="s">
        <v>1215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51269857</v>
      </c>
      <c r="F17" s="244">
        <v>0</v>
      </c>
      <c r="G17" s="244">
        <v>51269857</v>
      </c>
      <c r="H17" s="256"/>
      <c r="I17" s="244">
        <v>33369940</v>
      </c>
      <c r="J17" s="244">
        <v>0</v>
      </c>
      <c r="K17" s="244">
        <v>33369940</v>
      </c>
      <c r="L17" s="256"/>
      <c r="M17" s="244">
        <v>17899917</v>
      </c>
      <c r="N17" s="244" t="s">
        <v>1215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89007819</v>
      </c>
      <c r="F18" s="245">
        <v>0</v>
      </c>
      <c r="G18" s="245">
        <v>89007819</v>
      </c>
      <c r="H18" s="256"/>
      <c r="I18" s="245">
        <v>70347158</v>
      </c>
      <c r="J18" s="245">
        <v>0</v>
      </c>
      <c r="K18" s="245">
        <v>70347158</v>
      </c>
      <c r="L18" s="256"/>
      <c r="M18" s="245">
        <v>18660661</v>
      </c>
      <c r="N18" s="277" t="s">
        <v>1215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51106368</v>
      </c>
      <c r="F19" s="244">
        <v>0</v>
      </c>
      <c r="G19" s="244">
        <v>51106368</v>
      </c>
      <c r="H19" s="256"/>
      <c r="I19" s="244">
        <v>37388100</v>
      </c>
      <c r="J19" s="244">
        <v>0</v>
      </c>
      <c r="K19" s="244">
        <v>37388100</v>
      </c>
      <c r="L19" s="256"/>
      <c r="M19" s="244">
        <v>13718268</v>
      </c>
      <c r="N19" s="244" t="s">
        <v>1215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>
        <v>347690</v>
      </c>
      <c r="F20" s="245">
        <v>0</v>
      </c>
      <c r="G20" s="245">
        <v>347690</v>
      </c>
      <c r="H20" s="256"/>
      <c r="I20" s="245"/>
      <c r="J20" s="245">
        <v>0</v>
      </c>
      <c r="K20" s="245">
        <v>0</v>
      </c>
      <c r="L20" s="256"/>
      <c r="M20" s="245">
        <v>347690</v>
      </c>
      <c r="N20" s="277" t="s">
        <v>59</v>
      </c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391455215</v>
      </c>
      <c r="F21" s="244">
        <v>0</v>
      </c>
      <c r="G21" s="244">
        <v>391455215</v>
      </c>
      <c r="H21" s="256"/>
      <c r="I21" s="244">
        <v>391013993</v>
      </c>
      <c r="J21" s="244">
        <v>0</v>
      </c>
      <c r="K21" s="244">
        <v>391013993</v>
      </c>
      <c r="L21" s="256"/>
      <c r="M21" s="244">
        <v>441222</v>
      </c>
      <c r="N21" s="244" t="s">
        <v>1215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720000</v>
      </c>
      <c r="F24" s="245">
        <v>0</v>
      </c>
      <c r="G24" s="245">
        <v>720000</v>
      </c>
      <c r="H24" s="256"/>
      <c r="I24" s="245"/>
      <c r="J24" s="245">
        <v>0</v>
      </c>
      <c r="K24" s="245">
        <v>0</v>
      </c>
      <c r="L24" s="256"/>
      <c r="M24" s="245">
        <v>720000</v>
      </c>
      <c r="N24" s="277" t="s">
        <v>59</v>
      </c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65678437</v>
      </c>
      <c r="F25" s="244">
        <v>-14437959</v>
      </c>
      <c r="G25" s="244">
        <v>51240478</v>
      </c>
      <c r="H25" s="256"/>
      <c r="I25" s="244">
        <v>49520237</v>
      </c>
      <c r="J25" s="244">
        <v>0</v>
      </c>
      <c r="K25" s="244">
        <v>49520237</v>
      </c>
      <c r="L25" s="256"/>
      <c r="M25" s="244">
        <v>1720241</v>
      </c>
      <c r="N25" s="244" t="s">
        <v>1215</v>
      </c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81096842</v>
      </c>
      <c r="F35" s="266">
        <v>0</v>
      </c>
      <c r="G35" s="266">
        <v>81096842</v>
      </c>
      <c r="H35" s="270"/>
      <c r="I35" s="266">
        <v>87860835</v>
      </c>
      <c r="J35" s="266">
        <v>0</v>
      </c>
      <c r="K35" s="266">
        <v>87860835</v>
      </c>
      <c r="L35" s="270"/>
      <c r="M35" s="266">
        <v>-6763993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81096842</v>
      </c>
      <c r="F36" s="245">
        <v>0</v>
      </c>
      <c r="G36" s="245">
        <v>81096842</v>
      </c>
      <c r="I36" s="245">
        <v>87860835</v>
      </c>
      <c r="J36" s="245">
        <v>0</v>
      </c>
      <c r="K36" s="245">
        <v>87860835</v>
      </c>
      <c r="M36" s="245">
        <v>-6763993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58692372</v>
      </c>
      <c r="F38" s="266">
        <v>0</v>
      </c>
      <c r="G38" s="266">
        <v>58692372</v>
      </c>
      <c r="H38" s="270"/>
      <c r="I38" s="266">
        <v>56438372</v>
      </c>
      <c r="J38" s="266">
        <v>0</v>
      </c>
      <c r="K38" s="266">
        <v>56438372</v>
      </c>
      <c r="L38" s="270"/>
      <c r="M38" s="266">
        <v>2254000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58692372</v>
      </c>
      <c r="F39" s="245">
        <v>0</v>
      </c>
      <c r="G39" s="245">
        <v>58692372</v>
      </c>
      <c r="I39" s="245">
        <v>56438372</v>
      </c>
      <c r="J39" s="245">
        <v>0</v>
      </c>
      <c r="K39" s="245">
        <v>56438372</v>
      </c>
      <c r="M39" s="245">
        <v>2254000</v>
      </c>
      <c r="N39" s="245" t="s">
        <v>1215</v>
      </c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570413336</v>
      </c>
      <c r="F45" s="266">
        <v>52141348</v>
      </c>
      <c r="G45" s="266">
        <v>622554684</v>
      </c>
      <c r="H45" s="270"/>
      <c r="I45" s="266">
        <v>622554684</v>
      </c>
      <c r="J45" s="266">
        <v>0</v>
      </c>
      <c r="K45" s="266">
        <v>622554684</v>
      </c>
      <c r="L45" s="270"/>
      <c r="M45" s="266">
        <v>0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570413336</v>
      </c>
      <c r="F46" s="245">
        <v>52141348</v>
      </c>
      <c r="G46" s="245">
        <v>622554684</v>
      </c>
      <c r="I46" s="245">
        <v>622554684</v>
      </c>
      <c r="J46" s="245">
        <v>0</v>
      </c>
      <c r="K46" s="245">
        <v>622554684</v>
      </c>
      <c r="M46" s="245">
        <v>0</v>
      </c>
      <c r="N46" s="277"/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1635037542</v>
      </c>
      <c r="F48" s="282">
        <v>37703389</v>
      </c>
      <c r="G48" s="282">
        <v>1672740931</v>
      </c>
      <c r="H48" s="281" t="e">
        <v>#REF!</v>
      </c>
      <c r="I48" s="282">
        <v>1697880372</v>
      </c>
      <c r="J48" s="282">
        <v>-14437959</v>
      </c>
      <c r="K48" s="282">
        <v>1683442413</v>
      </c>
      <c r="L48" s="281" t="e">
        <v>#REF!</v>
      </c>
      <c r="M48" s="282">
        <v>-10701482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66516090</v>
      </c>
      <c r="F49" s="266">
        <v>0</v>
      </c>
      <c r="G49" s="266">
        <v>66516090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66516090</v>
      </c>
      <c r="F51" s="245"/>
      <c r="G51" s="245">
        <v>66516090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>
      <c r="A53" s="259"/>
      <c r="B53" s="264"/>
      <c r="C53" s="285"/>
      <c r="D53" s="286"/>
      <c r="E53" s="295"/>
      <c r="F53" s="296"/>
      <c r="G53" s="297"/>
      <c r="J53" s="286"/>
      <c r="K53" s="286"/>
      <c r="L53" s="286"/>
      <c r="M53" s="286"/>
      <c r="N53" s="290"/>
    </row>
    <row r="54" spans="1:14">
      <c r="A54" s="259"/>
      <c r="B54" s="264"/>
      <c r="C54" s="285"/>
      <c r="D54" s="286"/>
      <c r="E54" s="295"/>
      <c r="F54" s="296"/>
      <c r="G54" s="297"/>
      <c r="J54" s="286"/>
      <c r="K54" s="286"/>
      <c r="L54" s="286"/>
      <c r="M54" s="286"/>
      <c r="N54" s="290"/>
    </row>
    <row r="55" spans="1:14">
      <c r="A55" s="259"/>
      <c r="B55" s="264"/>
      <c r="C55" s="285"/>
      <c r="D55" s="286"/>
      <c r="E55" s="295"/>
      <c r="F55" s="296"/>
      <c r="G55" s="297"/>
      <c r="J55" s="286"/>
      <c r="K55" s="286"/>
      <c r="L55" s="286"/>
      <c r="M55" s="286"/>
      <c r="N55" s="290"/>
    </row>
    <row r="56" spans="1:14">
      <c r="A56" s="259"/>
      <c r="B56" s="264"/>
      <c r="C56" s="285"/>
      <c r="D56" s="286"/>
      <c r="E56" s="295"/>
      <c r="F56" s="296"/>
      <c r="G56" s="297"/>
      <c r="J56" s="286"/>
      <c r="K56" s="286"/>
      <c r="L56" s="286"/>
      <c r="M56" s="286"/>
      <c r="N56" s="290"/>
    </row>
    <row r="57" spans="1:14">
      <c r="A57" s="259"/>
      <c r="B57" s="264"/>
      <c r="C57" s="285"/>
      <c r="D57" s="286"/>
      <c r="E57" s="295"/>
      <c r="F57" s="296"/>
      <c r="G57" s="297"/>
      <c r="J57" s="286"/>
      <c r="K57" s="286"/>
      <c r="L57" s="286"/>
      <c r="M57" s="286"/>
      <c r="N57" s="290"/>
    </row>
    <row r="58" spans="1:14">
      <c r="A58" s="259"/>
      <c r="B58" s="264"/>
      <c r="C58" s="285"/>
      <c r="D58" s="286"/>
      <c r="E58" s="295"/>
      <c r="F58" s="296"/>
      <c r="G58" s="297"/>
      <c r="J58" s="286"/>
      <c r="K58" s="286"/>
      <c r="L58" s="286"/>
      <c r="M58" s="286"/>
      <c r="N58" s="290"/>
    </row>
    <row r="59" spans="1:14">
      <c r="A59" s="259"/>
      <c r="B59" s="264"/>
      <c r="C59" s="285"/>
      <c r="D59" s="286"/>
      <c r="E59" s="295"/>
      <c r="F59" s="296"/>
      <c r="G59" s="297"/>
      <c r="J59" s="286"/>
      <c r="K59" s="286"/>
      <c r="L59" s="286"/>
      <c r="M59" s="286"/>
      <c r="N59" s="290"/>
    </row>
    <row r="60" spans="1:14">
      <c r="A60" s="259"/>
      <c r="B60" s="264"/>
      <c r="C60" s="285"/>
      <c r="D60" s="286"/>
      <c r="E60" s="295"/>
      <c r="F60" s="296"/>
      <c r="G60" s="297"/>
      <c r="J60" s="286"/>
      <c r="K60" s="286"/>
      <c r="L60" s="286"/>
      <c r="M60" s="286"/>
      <c r="N60" s="290"/>
    </row>
    <row r="61" spans="1:14">
      <c r="A61" s="259"/>
      <c r="B61" s="264"/>
      <c r="C61" s="285"/>
      <c r="D61" s="286"/>
      <c r="E61" s="295"/>
      <c r="F61" s="296"/>
      <c r="G61" s="297"/>
      <c r="J61" s="286"/>
      <c r="K61" s="286"/>
      <c r="L61" s="286"/>
      <c r="M61" s="286"/>
      <c r="N61" s="290"/>
    </row>
    <row r="62" spans="1:14">
      <c r="A62" s="259"/>
      <c r="B62" s="264"/>
      <c r="C62" s="285"/>
      <c r="D62" s="286"/>
      <c r="E62" s="295"/>
      <c r="F62" s="296"/>
      <c r="G62" s="297"/>
      <c r="J62" s="286"/>
      <c r="K62" s="286"/>
      <c r="L62" s="286"/>
      <c r="M62" s="286"/>
      <c r="N62" s="290"/>
    </row>
    <row r="63" spans="1:14">
      <c r="A63" s="259"/>
      <c r="B63" s="264"/>
      <c r="C63" s="285"/>
      <c r="D63" s="286"/>
      <c r="E63" s="295"/>
      <c r="F63" s="296"/>
      <c r="G63" s="297"/>
      <c r="J63" s="286"/>
      <c r="K63" s="286"/>
      <c r="L63" s="286"/>
      <c r="M63" s="286"/>
      <c r="N63" s="290"/>
    </row>
    <row r="64" spans="1:14">
      <c r="A64" s="259"/>
      <c r="B64" s="264"/>
      <c r="C64" s="285"/>
      <c r="D64" s="286"/>
      <c r="E64" s="295"/>
      <c r="F64" s="296"/>
      <c r="G64" s="297"/>
      <c r="J64" s="286"/>
      <c r="K64" s="286"/>
      <c r="L64" s="286"/>
      <c r="M64" s="286"/>
      <c r="N64" s="290"/>
    </row>
    <row r="65" spans="1:14">
      <c r="A65" s="259"/>
      <c r="B65" s="264"/>
      <c r="C65" s="285"/>
      <c r="D65" s="286"/>
      <c r="E65" s="295"/>
      <c r="F65" s="296"/>
      <c r="G65" s="297"/>
      <c r="J65" s="286"/>
      <c r="K65" s="286"/>
      <c r="L65" s="286"/>
      <c r="M65" s="286"/>
      <c r="N65" s="290"/>
    </row>
    <row r="66" spans="1:14">
      <c r="A66" s="259"/>
      <c r="B66" s="264"/>
      <c r="C66" s="285"/>
      <c r="D66" s="286"/>
      <c r="E66" s="295"/>
      <c r="F66" s="296"/>
      <c r="G66" s="297"/>
      <c r="J66" s="286"/>
      <c r="K66" s="286"/>
      <c r="L66" s="286"/>
      <c r="M66" s="286"/>
      <c r="N66" s="290"/>
    </row>
    <row r="67" spans="1:14">
      <c r="A67" s="259"/>
      <c r="B67" s="264"/>
      <c r="C67" s="285"/>
      <c r="D67" s="286"/>
      <c r="E67" s="295"/>
      <c r="F67" s="296"/>
      <c r="G67" s="297"/>
      <c r="J67" s="286"/>
      <c r="K67" s="286"/>
      <c r="L67" s="286"/>
      <c r="M67" s="286"/>
      <c r="N67" s="290"/>
    </row>
    <row r="68" spans="1:14">
      <c r="A68" s="259"/>
      <c r="B68" s="264"/>
      <c r="C68" s="285"/>
      <c r="D68" s="286"/>
      <c r="E68" s="295"/>
      <c r="F68" s="296"/>
      <c r="G68" s="297"/>
      <c r="J68" s="286"/>
      <c r="K68" s="286"/>
      <c r="L68" s="286"/>
      <c r="M68" s="286"/>
      <c r="N68" s="290"/>
    </row>
    <row r="69" spans="1:14">
      <c r="A69" s="259"/>
      <c r="B69" s="264"/>
      <c r="C69" s="285"/>
      <c r="D69" s="286"/>
      <c r="E69" s="295"/>
      <c r="F69" s="296"/>
      <c r="G69" s="297"/>
      <c r="J69" s="286"/>
      <c r="K69" s="286"/>
      <c r="L69" s="286"/>
      <c r="M69" s="286"/>
      <c r="N69" s="290"/>
    </row>
    <row r="70" spans="1:14">
      <c r="A70" s="259"/>
      <c r="B70" s="264"/>
      <c r="C70" s="285"/>
      <c r="D70" s="286"/>
      <c r="E70" s="295"/>
      <c r="F70" s="296"/>
      <c r="G70" s="297"/>
      <c r="J70" s="286"/>
      <c r="K70" s="286"/>
      <c r="L70" s="286"/>
      <c r="M70" s="286"/>
      <c r="N70" s="290"/>
    </row>
    <row r="71" spans="1:14">
      <c r="A71" s="259"/>
      <c r="B71" s="264"/>
      <c r="C71" s="285"/>
      <c r="D71" s="286"/>
      <c r="E71" s="295"/>
      <c r="F71" s="296"/>
      <c r="G71" s="297"/>
      <c r="J71" s="286"/>
      <c r="K71" s="286"/>
      <c r="L71" s="286"/>
      <c r="M71" s="286"/>
      <c r="N71" s="290"/>
    </row>
    <row r="72" spans="1:14">
      <c r="A72" s="259"/>
      <c r="B72" s="264"/>
      <c r="C72" s="285"/>
      <c r="D72" s="286"/>
      <c r="E72" s="295"/>
      <c r="F72" s="296"/>
      <c r="G72" s="297"/>
      <c r="J72" s="286"/>
      <c r="K72" s="286"/>
      <c r="L72" s="286"/>
      <c r="M72" s="286"/>
      <c r="N72" s="290"/>
    </row>
    <row r="73" spans="1:14">
      <c r="A73" s="259"/>
      <c r="B73" s="264"/>
      <c r="C73" s="285"/>
      <c r="D73" s="286"/>
      <c r="E73" s="295"/>
      <c r="F73" s="296"/>
      <c r="G73" s="297"/>
      <c r="J73" s="286"/>
      <c r="K73" s="286"/>
      <c r="L73" s="286"/>
      <c r="M73" s="286"/>
      <c r="N73" s="290"/>
    </row>
    <row r="74" spans="1:14">
      <c r="A74" s="259"/>
      <c r="B74" s="264"/>
      <c r="C74" s="285"/>
      <c r="D74" s="286"/>
      <c r="E74" s="295"/>
      <c r="F74" s="296"/>
      <c r="G74" s="297"/>
      <c r="J74" s="286"/>
      <c r="K74" s="286"/>
      <c r="L74" s="286"/>
      <c r="M74" s="286"/>
      <c r="N74" s="290"/>
    </row>
    <row r="75" spans="1:14">
      <c r="A75" s="259"/>
      <c r="B75" s="264"/>
      <c r="C75" s="285"/>
      <c r="D75" s="286"/>
      <c r="E75" s="295"/>
      <c r="F75" s="296"/>
      <c r="G75" s="297"/>
      <c r="J75" s="286"/>
      <c r="K75" s="286"/>
      <c r="L75" s="286"/>
      <c r="M75" s="286"/>
      <c r="N75" s="290"/>
    </row>
    <row r="76" spans="1:14">
      <c r="A76" s="259"/>
      <c r="B76" s="264"/>
      <c r="C76" s="285"/>
      <c r="D76" s="286"/>
      <c r="E76" s="295"/>
      <c r="F76" s="296"/>
      <c r="G76" s="297"/>
      <c r="J76" s="286"/>
      <c r="K76" s="286"/>
      <c r="L76" s="286"/>
      <c r="M76" s="286"/>
      <c r="N76" s="290"/>
    </row>
    <row r="77" spans="1:14">
      <c r="A77" s="259"/>
      <c r="B77" s="264"/>
      <c r="C77" s="285"/>
      <c r="D77" s="286"/>
      <c r="E77" s="295"/>
      <c r="F77" s="296"/>
      <c r="G77" s="297"/>
      <c r="J77" s="286"/>
      <c r="K77" s="286"/>
      <c r="L77" s="286"/>
      <c r="M77" s="286"/>
      <c r="N77" s="290"/>
    </row>
    <row r="78" spans="1:14">
      <c r="A78" s="259"/>
      <c r="B78" s="264"/>
      <c r="C78" s="285"/>
      <c r="D78" s="286"/>
      <c r="E78" s="295"/>
      <c r="F78" s="296"/>
      <c r="G78" s="297"/>
      <c r="J78" s="286"/>
      <c r="K78" s="286"/>
      <c r="L78" s="286"/>
      <c r="M78" s="286"/>
      <c r="N78" s="290"/>
    </row>
    <row r="79" spans="1:14">
      <c r="A79" s="259"/>
      <c r="B79" s="264"/>
      <c r="C79" s="285"/>
      <c r="D79" s="286"/>
      <c r="E79" s="295"/>
      <c r="F79" s="296"/>
      <c r="G79" s="297"/>
      <c r="J79" s="286"/>
      <c r="K79" s="286"/>
      <c r="L79" s="286"/>
      <c r="M79" s="286"/>
      <c r="N79" s="290"/>
    </row>
    <row r="80" spans="1:14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E120" s="254"/>
      <c r="F120" s="298"/>
      <c r="G120" s="299"/>
      <c r="J120" s="286"/>
      <c r="K120" s="286"/>
      <c r="L120" s="286"/>
      <c r="M120" s="286"/>
      <c r="N120" s="290"/>
    </row>
    <row r="121" spans="1:14">
      <c r="A121" s="259"/>
      <c r="E121" s="254"/>
      <c r="F121" s="298"/>
      <c r="G121" s="299"/>
      <c r="J121" s="286"/>
      <c r="K121" s="286"/>
      <c r="L121" s="286"/>
      <c r="M121" s="286"/>
      <c r="N121" s="290"/>
    </row>
    <row r="122" spans="1:14">
      <c r="A122" s="259"/>
      <c r="E122" s="254"/>
      <c r="F122" s="298"/>
      <c r="G122" s="299"/>
      <c r="J122" s="286"/>
      <c r="K122" s="286"/>
      <c r="L122" s="286"/>
      <c r="M122" s="286"/>
      <c r="N122" s="290"/>
    </row>
    <row r="123" spans="1:14">
      <c r="A123" s="259"/>
      <c r="E123" s="254"/>
      <c r="F123" s="298"/>
      <c r="G123" s="299"/>
      <c r="J123" s="300"/>
      <c r="K123" s="300"/>
      <c r="L123" s="300"/>
      <c r="M123" s="300"/>
      <c r="N123" s="301"/>
    </row>
    <row r="124" spans="1:14">
      <c r="A124" s="259"/>
      <c r="E124" s="254"/>
      <c r="F124" s="298"/>
      <c r="G124" s="299"/>
      <c r="J124" s="300"/>
      <c r="K124" s="300"/>
      <c r="L124" s="300"/>
      <c r="M124" s="300"/>
      <c r="N124" s="301"/>
    </row>
    <row r="125" spans="1:14">
      <c r="A125" s="259"/>
      <c r="E125" s="254"/>
      <c r="F125" s="298"/>
      <c r="G125" s="299"/>
      <c r="J125" s="300"/>
      <c r="K125" s="300"/>
      <c r="L125" s="300"/>
      <c r="M125" s="300"/>
      <c r="N125" s="301"/>
    </row>
    <row r="126" spans="1:14">
      <c r="A126" s="259"/>
      <c r="E126" s="254"/>
      <c r="F126" s="298"/>
      <c r="G126" s="299"/>
      <c r="J126" s="300"/>
      <c r="K126" s="300"/>
      <c r="L126" s="300"/>
      <c r="M126" s="300"/>
      <c r="N126" s="301"/>
    </row>
    <row r="127" spans="1:14">
      <c r="A127" s="259"/>
      <c r="E127" s="254"/>
      <c r="F127" s="298"/>
      <c r="G127" s="299"/>
      <c r="J127" s="300"/>
      <c r="K127" s="300"/>
      <c r="L127" s="300"/>
      <c r="M127" s="300"/>
      <c r="N127" s="301"/>
    </row>
    <row r="128" spans="1:14">
      <c r="A128" s="259"/>
      <c r="E128" s="254"/>
      <c r="F128" s="298"/>
      <c r="G128" s="299"/>
      <c r="J128" s="300"/>
      <c r="K128" s="300"/>
      <c r="L128" s="300"/>
      <c r="M128" s="300"/>
      <c r="N128" s="301"/>
    </row>
    <row r="129" spans="1:14">
      <c r="A129" s="259"/>
      <c r="E129" s="254"/>
      <c r="F129" s="298"/>
      <c r="G129" s="299"/>
      <c r="J129" s="300"/>
      <c r="K129" s="300"/>
      <c r="L129" s="300"/>
      <c r="M129" s="300"/>
      <c r="N129" s="301"/>
    </row>
    <row r="130" spans="1:14">
      <c r="A130" s="259"/>
      <c r="E130" s="254"/>
      <c r="F130" s="298"/>
      <c r="G130" s="299"/>
      <c r="J130" s="300"/>
      <c r="K130" s="300"/>
      <c r="L130" s="300"/>
      <c r="M130" s="300"/>
      <c r="N130" s="301"/>
    </row>
    <row r="131" spans="1:14">
      <c r="A131" s="259"/>
      <c r="E131" s="254"/>
      <c r="F131" s="298"/>
      <c r="G131" s="299"/>
      <c r="J131" s="300"/>
      <c r="K131" s="300"/>
      <c r="L131" s="300"/>
      <c r="M131" s="300"/>
      <c r="N131" s="301"/>
    </row>
    <row r="132" spans="1:14">
      <c r="A132" s="259"/>
      <c r="E132" s="254"/>
      <c r="F132" s="298"/>
      <c r="G132" s="299"/>
      <c r="J132" s="300"/>
      <c r="K132" s="300"/>
      <c r="L132" s="300"/>
      <c r="M132" s="300"/>
      <c r="N132" s="301"/>
    </row>
    <row r="133" spans="1:14">
      <c r="A133" s="259"/>
      <c r="E133" s="254"/>
      <c r="F133" s="298"/>
      <c r="G133" s="299"/>
      <c r="J133" s="300"/>
      <c r="K133" s="300"/>
      <c r="L133" s="300"/>
      <c r="M133" s="300"/>
      <c r="N133" s="301"/>
    </row>
    <row r="134" spans="1:14">
      <c r="A134" s="259"/>
      <c r="B134" s="259"/>
      <c r="C134" s="259"/>
      <c r="D134" s="259"/>
      <c r="E134" s="254"/>
      <c r="F134" s="298"/>
      <c r="G134" s="299"/>
      <c r="J134" s="300"/>
      <c r="K134" s="300"/>
      <c r="L134" s="300"/>
      <c r="M134" s="300"/>
      <c r="N134" s="301"/>
    </row>
    <row r="135" spans="1:14">
      <c r="A135" s="259"/>
      <c r="B135" s="259"/>
      <c r="C135" s="259"/>
      <c r="D135" s="259"/>
      <c r="E135" s="254"/>
      <c r="F135" s="298"/>
      <c r="G135" s="299"/>
      <c r="J135" s="300"/>
      <c r="K135" s="300"/>
      <c r="L135" s="300"/>
      <c r="M135" s="300"/>
      <c r="N135" s="301"/>
    </row>
    <row r="136" spans="1:14">
      <c r="A136" s="259"/>
      <c r="B136" s="259"/>
      <c r="C136" s="259"/>
      <c r="D136" s="259"/>
      <c r="E136" s="254"/>
      <c r="F136" s="298"/>
      <c r="G136" s="299"/>
      <c r="J136" s="300"/>
      <c r="K136" s="300"/>
      <c r="L136" s="300"/>
      <c r="M136" s="300"/>
      <c r="N136" s="301"/>
    </row>
    <row r="137" spans="1:14">
      <c r="A137" s="259"/>
      <c r="B137" s="259"/>
      <c r="C137" s="259"/>
      <c r="D137" s="259"/>
      <c r="E137" s="254"/>
      <c r="F137" s="298"/>
      <c r="G137" s="299"/>
      <c r="J137" s="300"/>
      <c r="K137" s="300"/>
      <c r="L137" s="300"/>
      <c r="M137" s="300"/>
      <c r="N137" s="301"/>
    </row>
    <row r="138" spans="1:14">
      <c r="A138" s="259"/>
      <c r="B138" s="259"/>
      <c r="C138" s="259"/>
      <c r="D138" s="259"/>
      <c r="E138" s="254"/>
      <c r="F138" s="298"/>
      <c r="G138" s="299"/>
      <c r="J138" s="300"/>
      <c r="K138" s="300"/>
      <c r="L138" s="300"/>
      <c r="M138" s="300"/>
      <c r="N138" s="301"/>
    </row>
    <row r="139" spans="1:14">
      <c r="A139" s="259"/>
      <c r="B139" s="259"/>
      <c r="C139" s="259"/>
      <c r="D139" s="259"/>
      <c r="E139" s="254"/>
      <c r="F139" s="298"/>
      <c r="G139" s="299"/>
      <c r="J139" s="300"/>
      <c r="K139" s="300"/>
      <c r="L139" s="300"/>
      <c r="M139" s="300"/>
      <c r="N139" s="301"/>
    </row>
    <row r="140" spans="1:14">
      <c r="A140" s="259"/>
      <c r="B140" s="259"/>
      <c r="C140" s="259"/>
      <c r="D140" s="259"/>
      <c r="E140" s="254"/>
      <c r="F140" s="298"/>
      <c r="G140" s="299"/>
      <c r="J140" s="300"/>
      <c r="K140" s="300"/>
      <c r="L140" s="300"/>
      <c r="M140" s="300"/>
      <c r="N140" s="301"/>
    </row>
    <row r="141" spans="1:14">
      <c r="A141" s="259"/>
      <c r="B141" s="259"/>
      <c r="C141" s="259"/>
      <c r="D141" s="259"/>
      <c r="E141" s="254"/>
      <c r="F141" s="298"/>
      <c r="G141" s="299"/>
      <c r="J141" s="300"/>
      <c r="K141" s="300"/>
      <c r="L141" s="300"/>
      <c r="M141" s="300"/>
      <c r="N141" s="301"/>
    </row>
    <row r="142" spans="1:14">
      <c r="A142" s="259"/>
      <c r="B142" s="259"/>
      <c r="C142" s="259"/>
      <c r="D142" s="259"/>
      <c r="E142" s="254"/>
      <c r="F142" s="298"/>
      <c r="G142" s="299"/>
      <c r="J142" s="300"/>
      <c r="K142" s="300"/>
      <c r="L142" s="300"/>
      <c r="M142" s="300"/>
      <c r="N142" s="301"/>
    </row>
    <row r="143" spans="1:14">
      <c r="A143" s="259"/>
      <c r="B143" s="259"/>
      <c r="C143" s="259"/>
      <c r="D143" s="259"/>
      <c r="E143" s="254"/>
      <c r="F143" s="298"/>
      <c r="G143" s="299"/>
      <c r="J143" s="300"/>
      <c r="K143" s="300"/>
      <c r="L143" s="300"/>
      <c r="M143" s="300"/>
      <c r="N143" s="301"/>
    </row>
    <row r="144" spans="1:14">
      <c r="A144" s="259"/>
      <c r="B144" s="259"/>
      <c r="C144" s="259"/>
      <c r="D144" s="259"/>
      <c r="E144" s="254"/>
      <c r="F144" s="298"/>
      <c r="G144" s="299"/>
      <c r="J144" s="300"/>
      <c r="K144" s="300"/>
      <c r="L144" s="300"/>
      <c r="M144" s="300"/>
      <c r="N144" s="301"/>
    </row>
    <row r="145" spans="1:14">
      <c r="A145" s="259"/>
      <c r="B145" s="259"/>
      <c r="C145" s="259"/>
      <c r="D145" s="259"/>
      <c r="E145" s="254"/>
      <c r="F145" s="298"/>
      <c r="G145" s="299"/>
      <c r="J145" s="300"/>
      <c r="K145" s="300"/>
      <c r="L145" s="300"/>
      <c r="M145" s="300"/>
      <c r="N145" s="301"/>
    </row>
    <row r="146" spans="1:14">
      <c r="A146" s="259"/>
      <c r="B146" s="259"/>
      <c r="C146" s="259"/>
      <c r="D146" s="259"/>
      <c r="E146" s="254"/>
      <c r="F146" s="298"/>
      <c r="G146" s="299"/>
      <c r="J146" s="300"/>
      <c r="K146" s="300"/>
      <c r="L146" s="300"/>
      <c r="M146" s="300"/>
      <c r="N146" s="301"/>
    </row>
    <row r="147" spans="1:14">
      <c r="A147" s="259"/>
      <c r="B147" s="259"/>
      <c r="C147" s="259"/>
      <c r="D147" s="259"/>
      <c r="E147" s="254"/>
      <c r="F147" s="298"/>
      <c r="G147" s="299"/>
      <c r="J147" s="300"/>
      <c r="K147" s="300"/>
      <c r="L147" s="300"/>
      <c r="M147" s="300"/>
      <c r="N147" s="301"/>
    </row>
    <row r="148" spans="1:14">
      <c r="A148" s="259"/>
      <c r="B148" s="259"/>
      <c r="C148" s="259"/>
      <c r="D148" s="259"/>
      <c r="E148" s="254"/>
      <c r="F148" s="298"/>
      <c r="G148" s="299"/>
      <c r="J148" s="300"/>
      <c r="K148" s="300"/>
      <c r="L148" s="300"/>
      <c r="M148" s="300"/>
      <c r="N148" s="301"/>
    </row>
    <row r="149" spans="1:14">
      <c r="A149" s="259"/>
      <c r="B149" s="259"/>
      <c r="C149" s="259"/>
      <c r="D149" s="259"/>
      <c r="E149" s="254"/>
      <c r="F149" s="298"/>
      <c r="G149" s="299"/>
      <c r="J149" s="300"/>
      <c r="K149" s="300"/>
      <c r="L149" s="300"/>
      <c r="M149" s="300"/>
      <c r="N149" s="301"/>
    </row>
    <row r="150" spans="1:14">
      <c r="A150" s="259"/>
      <c r="B150" s="259"/>
      <c r="C150" s="259"/>
      <c r="D150" s="259"/>
      <c r="E150" s="254"/>
      <c r="F150" s="298"/>
      <c r="G150" s="299"/>
      <c r="J150" s="300"/>
      <c r="K150" s="300"/>
      <c r="L150" s="300"/>
      <c r="M150" s="300"/>
      <c r="N150" s="301"/>
    </row>
    <row r="151" spans="1:14">
      <c r="A151" s="259"/>
      <c r="B151" s="259"/>
      <c r="C151" s="259"/>
      <c r="D151" s="259"/>
      <c r="E151" s="254"/>
      <c r="F151" s="298"/>
      <c r="G151" s="299"/>
      <c r="J151" s="300"/>
      <c r="K151" s="300"/>
      <c r="L151" s="300"/>
      <c r="M151" s="300"/>
      <c r="N151" s="301"/>
    </row>
    <row r="152" spans="1:14">
      <c r="A152" s="259"/>
      <c r="B152" s="259"/>
      <c r="C152" s="259"/>
      <c r="D152" s="259"/>
      <c r="E152" s="254"/>
      <c r="F152" s="298"/>
      <c r="G152" s="299"/>
      <c r="J152" s="300"/>
      <c r="K152" s="300"/>
      <c r="L152" s="300"/>
      <c r="M152" s="300"/>
      <c r="N152" s="301"/>
    </row>
    <row r="153" spans="1:14">
      <c r="A153" s="259"/>
      <c r="B153" s="259"/>
      <c r="C153" s="259"/>
      <c r="D153" s="259"/>
      <c r="E153" s="254"/>
      <c r="F153" s="298"/>
      <c r="G153" s="299"/>
      <c r="J153" s="300"/>
      <c r="K153" s="300"/>
      <c r="L153" s="300"/>
      <c r="M153" s="300"/>
      <c r="N153" s="301"/>
    </row>
    <row r="154" spans="1:14">
      <c r="A154" s="259"/>
      <c r="B154" s="259"/>
      <c r="C154" s="259"/>
      <c r="D154" s="259"/>
      <c r="E154" s="254"/>
      <c r="F154" s="298"/>
      <c r="G154" s="299"/>
      <c r="J154" s="300"/>
      <c r="K154" s="300"/>
      <c r="L154" s="300"/>
      <c r="M154" s="300"/>
      <c r="N154" s="301"/>
    </row>
    <row r="155" spans="1:14">
      <c r="A155" s="259"/>
      <c r="B155" s="259"/>
      <c r="C155" s="259"/>
      <c r="D155" s="259"/>
      <c r="E155" s="254"/>
      <c r="F155" s="298"/>
      <c r="G155" s="299"/>
      <c r="J155" s="300"/>
      <c r="K155" s="300"/>
      <c r="L155" s="300"/>
      <c r="M155" s="300"/>
      <c r="N155" s="301"/>
    </row>
    <row r="156" spans="1:14">
      <c r="A156" s="259"/>
      <c r="B156" s="259"/>
      <c r="C156" s="259"/>
      <c r="D156" s="259"/>
      <c r="E156" s="254"/>
      <c r="F156" s="298"/>
      <c r="G156" s="299"/>
      <c r="L156" s="259"/>
    </row>
    <row r="157" spans="1:14">
      <c r="A157" s="259"/>
      <c r="B157" s="259"/>
      <c r="C157" s="259"/>
      <c r="D157" s="259"/>
      <c r="E157" s="254"/>
      <c r="F157" s="298"/>
      <c r="G157" s="299"/>
      <c r="L157" s="259"/>
    </row>
    <row r="158" spans="1:14">
      <c r="A158" s="259"/>
      <c r="B158" s="259"/>
      <c r="C158" s="259"/>
      <c r="D158" s="259"/>
      <c r="E158" s="254"/>
      <c r="F158" s="298"/>
      <c r="G158" s="299"/>
      <c r="L158" s="259"/>
    </row>
    <row r="159" spans="1:14">
      <c r="A159" s="259"/>
      <c r="B159" s="259"/>
      <c r="C159" s="259"/>
      <c r="D159" s="259"/>
      <c r="E159" s="254"/>
      <c r="F159" s="298"/>
      <c r="G159" s="299"/>
      <c r="L159" s="259"/>
    </row>
    <row r="160" spans="1:14">
      <c r="A160" s="259"/>
      <c r="B160" s="259"/>
      <c r="C160" s="259"/>
      <c r="D160" s="259"/>
      <c r="E160" s="302"/>
      <c r="F160" s="298"/>
      <c r="G160" s="299"/>
      <c r="L160" s="259"/>
    </row>
    <row r="161" spans="1:12">
      <c r="A161" s="259"/>
      <c r="B161" s="259"/>
      <c r="C161" s="259"/>
      <c r="D161" s="259"/>
      <c r="E161" s="302"/>
      <c r="F161" s="298"/>
      <c r="G161" s="299"/>
      <c r="L161" s="259"/>
    </row>
    <row r="162" spans="1:12">
      <c r="A162" s="259"/>
      <c r="B162" s="259"/>
      <c r="C162" s="259"/>
      <c r="D162" s="259"/>
      <c r="E162" s="254"/>
      <c r="F162" s="298"/>
      <c r="G162" s="299"/>
      <c r="L162" s="259"/>
    </row>
    <row r="163" spans="1:12">
      <c r="A163" s="259"/>
      <c r="B163" s="259"/>
      <c r="C163" s="259"/>
      <c r="D163" s="259"/>
      <c r="E163" s="254"/>
      <c r="F163" s="298"/>
      <c r="G163" s="299"/>
      <c r="L163" s="259"/>
    </row>
    <row r="164" spans="1:12">
      <c r="A164" s="259"/>
      <c r="B164" s="259"/>
      <c r="C164" s="259"/>
      <c r="D164" s="259"/>
      <c r="E164" s="254"/>
      <c r="F164" s="298"/>
      <c r="G164" s="299"/>
      <c r="L164" s="259"/>
    </row>
    <row r="165" spans="1:12">
      <c r="A165" s="259"/>
      <c r="B165" s="259"/>
      <c r="C165" s="259"/>
      <c r="D165" s="259"/>
      <c r="E165" s="254"/>
      <c r="F165" s="298"/>
      <c r="G165" s="299"/>
      <c r="L165" s="259"/>
    </row>
    <row r="166" spans="1:12">
      <c r="E166" s="254"/>
      <c r="F166" s="298"/>
      <c r="G166" s="299"/>
      <c r="L166" s="259"/>
    </row>
    <row r="167" spans="1:12">
      <c r="E167" s="254"/>
      <c r="F167" s="298"/>
      <c r="G167" s="299"/>
      <c r="L167" s="259"/>
    </row>
    <row r="168" spans="1:12">
      <c r="A168" s="259"/>
      <c r="E168" s="254"/>
      <c r="F168" s="298"/>
      <c r="G168" s="299"/>
      <c r="L168" s="259"/>
    </row>
    <row r="169" spans="1:12">
      <c r="A169" s="259"/>
      <c r="E169" s="254"/>
      <c r="F169" s="298"/>
      <c r="G169" s="299"/>
      <c r="L169" s="259"/>
    </row>
    <row r="170" spans="1:12">
      <c r="E170" s="254"/>
      <c r="F170" s="298"/>
      <c r="G170" s="299"/>
      <c r="L170" s="259"/>
    </row>
    <row r="171" spans="1:12">
      <c r="E171" s="254"/>
      <c r="F171" s="298"/>
      <c r="G171" s="299"/>
      <c r="L171" s="259"/>
    </row>
    <row r="172" spans="1:12">
      <c r="E172" s="254"/>
      <c r="F172" s="298"/>
      <c r="G172" s="245"/>
      <c r="L172" s="259"/>
    </row>
    <row r="173" spans="1:12">
      <c r="E173" s="254"/>
      <c r="F173" s="298"/>
      <c r="G173" s="245"/>
      <c r="L173" s="259"/>
    </row>
    <row r="174" spans="1:12">
      <c r="E174" s="254"/>
      <c r="F174" s="298"/>
      <c r="G174" s="245"/>
      <c r="L174" s="259"/>
    </row>
    <row r="175" spans="1:12">
      <c r="E175" s="254"/>
      <c r="F175" s="298"/>
      <c r="G175" s="245"/>
      <c r="L175" s="259"/>
    </row>
    <row r="176" spans="1:12">
      <c r="E176" s="254"/>
      <c r="F176" s="298"/>
      <c r="G176" s="245"/>
      <c r="L176" s="259"/>
    </row>
    <row r="177" spans="1:12">
      <c r="E177" s="254"/>
      <c r="F177" s="298"/>
      <c r="G177" s="245"/>
      <c r="L177" s="259"/>
    </row>
    <row r="178" spans="1:12">
      <c r="E178" s="254"/>
      <c r="F178" s="298"/>
      <c r="G178" s="245"/>
      <c r="L178" s="259"/>
    </row>
    <row r="179" spans="1:12">
      <c r="E179" s="254"/>
      <c r="F179" s="298"/>
      <c r="G179" s="245"/>
      <c r="L179" s="259"/>
    </row>
    <row r="180" spans="1:12">
      <c r="E180" s="254"/>
      <c r="F180" s="298"/>
      <c r="G180" s="245"/>
      <c r="L180" s="259"/>
    </row>
    <row r="181" spans="1:12">
      <c r="E181" s="254"/>
      <c r="F181" s="298"/>
      <c r="G181" s="245"/>
      <c r="L181" s="259"/>
    </row>
    <row r="182" spans="1:12">
      <c r="A182" s="259"/>
      <c r="B182" s="259"/>
      <c r="C182" s="259"/>
      <c r="D182" s="259"/>
      <c r="E182" s="254"/>
      <c r="F182" s="298"/>
      <c r="G182" s="245"/>
      <c r="L182" s="259"/>
    </row>
    <row r="183" spans="1:12">
      <c r="A183" s="259"/>
      <c r="B183" s="259"/>
      <c r="C183" s="259"/>
      <c r="D183" s="259"/>
      <c r="E183" s="254"/>
      <c r="F183" s="298"/>
      <c r="G183" s="245"/>
      <c r="L183" s="259"/>
    </row>
    <row r="184" spans="1:12">
      <c r="A184" s="259"/>
      <c r="B184" s="259"/>
      <c r="C184" s="259"/>
      <c r="D184" s="259"/>
      <c r="E184" s="254"/>
      <c r="F184" s="298"/>
      <c r="G184" s="245"/>
      <c r="L184" s="259"/>
    </row>
    <row r="185" spans="1:12">
      <c r="A185" s="259"/>
      <c r="B185" s="259"/>
      <c r="C185" s="259"/>
      <c r="D185" s="259"/>
      <c r="E185" s="254"/>
      <c r="F185" s="298"/>
      <c r="G185" s="245"/>
      <c r="L185" s="259"/>
    </row>
    <row r="186" spans="1:12">
      <c r="A186" s="259"/>
      <c r="B186" s="259"/>
      <c r="C186" s="259"/>
      <c r="D186" s="259"/>
      <c r="E186" s="254"/>
      <c r="F186" s="298"/>
      <c r="G186" s="245"/>
      <c r="L186" s="259"/>
    </row>
    <row r="187" spans="1:12">
      <c r="A187" s="259"/>
      <c r="B187" s="259"/>
      <c r="C187" s="259"/>
      <c r="D187" s="259"/>
      <c r="E187" s="254"/>
      <c r="F187" s="298"/>
      <c r="G187" s="245"/>
      <c r="L187" s="259"/>
    </row>
    <row r="188" spans="1:12">
      <c r="A188" s="259"/>
      <c r="B188" s="259"/>
      <c r="C188" s="259"/>
      <c r="D188" s="259"/>
      <c r="E188" s="254"/>
      <c r="F188" s="298"/>
      <c r="G188" s="245"/>
      <c r="L188" s="259"/>
    </row>
    <row r="189" spans="1:12">
      <c r="A189" s="259"/>
      <c r="B189" s="259"/>
      <c r="C189" s="259"/>
      <c r="D189" s="259"/>
      <c r="E189" s="254"/>
      <c r="F189" s="298"/>
      <c r="G189" s="245"/>
      <c r="L189" s="259"/>
    </row>
    <row r="190" spans="1:12">
      <c r="A190" s="259"/>
      <c r="B190" s="259"/>
      <c r="C190" s="259"/>
      <c r="D190" s="259"/>
      <c r="E190" s="254"/>
      <c r="F190" s="298"/>
      <c r="G190" s="245"/>
      <c r="L190" s="259"/>
    </row>
    <row r="191" spans="1:12">
      <c r="A191" s="259"/>
      <c r="B191" s="259"/>
      <c r="C191" s="259"/>
      <c r="D191" s="259"/>
      <c r="E191" s="254"/>
      <c r="F191" s="298"/>
      <c r="G191" s="245"/>
      <c r="L191" s="259"/>
    </row>
    <row r="192" spans="1:12">
      <c r="A192" s="259"/>
      <c r="B192" s="259"/>
      <c r="C192" s="259"/>
      <c r="D192" s="259"/>
      <c r="E192" s="254"/>
      <c r="F192" s="298"/>
      <c r="G192" s="245"/>
      <c r="L192" s="259"/>
    </row>
    <row r="193" spans="1:12">
      <c r="A193" s="259"/>
      <c r="B193" s="259"/>
      <c r="C193" s="259"/>
      <c r="D193" s="259"/>
      <c r="E193" s="254"/>
      <c r="F193" s="298"/>
      <c r="G193" s="245"/>
      <c r="L193" s="259"/>
    </row>
    <row r="194" spans="1:12">
      <c r="A194" s="259"/>
      <c r="B194" s="259"/>
      <c r="C194" s="259"/>
      <c r="D194" s="259"/>
      <c r="E194" s="254"/>
      <c r="F194" s="298"/>
      <c r="G194" s="245"/>
      <c r="L194" s="259"/>
    </row>
    <row r="195" spans="1:12">
      <c r="A195" s="259"/>
      <c r="B195" s="259"/>
      <c r="C195" s="259"/>
      <c r="D195" s="259"/>
      <c r="E195" s="254"/>
      <c r="F195" s="298"/>
      <c r="G195" s="245"/>
      <c r="L195" s="259"/>
    </row>
    <row r="196" spans="1:12">
      <c r="A196" s="259"/>
      <c r="B196" s="259"/>
      <c r="C196" s="259"/>
      <c r="D196" s="259"/>
      <c r="E196" s="254"/>
      <c r="F196" s="298"/>
      <c r="G196" s="245"/>
      <c r="L196" s="259"/>
    </row>
    <row r="197" spans="1:12">
      <c r="A197" s="259"/>
      <c r="B197" s="259"/>
      <c r="C197" s="259"/>
      <c r="D197" s="259"/>
      <c r="E197" s="254"/>
      <c r="F197" s="298"/>
      <c r="G197" s="245"/>
      <c r="L197" s="259"/>
    </row>
    <row r="198" spans="1:12">
      <c r="A198" s="259"/>
      <c r="B198" s="259"/>
      <c r="C198" s="259"/>
      <c r="D198" s="259"/>
      <c r="E198" s="254"/>
      <c r="F198" s="298"/>
      <c r="G198" s="245"/>
      <c r="L198" s="259"/>
    </row>
    <row r="199" spans="1:12">
      <c r="A199" s="259"/>
      <c r="B199" s="259"/>
      <c r="C199" s="259"/>
      <c r="D199" s="259"/>
      <c r="E199" s="254"/>
      <c r="F199" s="298"/>
      <c r="G199" s="245"/>
      <c r="L199" s="259"/>
    </row>
    <row r="200" spans="1:12">
      <c r="A200" s="259"/>
      <c r="B200" s="259"/>
      <c r="C200" s="259"/>
      <c r="D200" s="259"/>
      <c r="E200" s="254"/>
      <c r="F200" s="298"/>
      <c r="G200" s="245"/>
      <c r="L200" s="259"/>
    </row>
    <row r="201" spans="1:12">
      <c r="A201" s="259"/>
      <c r="B201" s="259"/>
      <c r="C201" s="259"/>
      <c r="D201" s="259"/>
      <c r="E201" s="254"/>
      <c r="F201" s="298"/>
      <c r="G201" s="245"/>
      <c r="L201" s="259"/>
    </row>
    <row r="202" spans="1:12">
      <c r="A202" s="259"/>
      <c r="B202" s="259"/>
      <c r="C202" s="259"/>
      <c r="D202" s="259"/>
      <c r="E202" s="254"/>
      <c r="F202" s="298"/>
      <c r="G202" s="245"/>
      <c r="L202" s="259"/>
    </row>
    <row r="203" spans="1:12">
      <c r="A203" s="259"/>
      <c r="B203" s="259"/>
      <c r="C203" s="259"/>
      <c r="D203" s="259"/>
      <c r="E203" s="254"/>
      <c r="F203" s="298"/>
      <c r="G203" s="245"/>
      <c r="L203" s="259"/>
    </row>
    <row r="204" spans="1:12">
      <c r="A204" s="259"/>
      <c r="B204" s="259"/>
      <c r="C204" s="259"/>
      <c r="D204" s="259"/>
      <c r="E204" s="254"/>
      <c r="F204" s="298"/>
      <c r="G204" s="245"/>
      <c r="L204" s="259"/>
    </row>
    <row r="205" spans="1:12">
      <c r="A205" s="259"/>
      <c r="B205" s="259"/>
      <c r="C205" s="259"/>
      <c r="D205" s="259"/>
      <c r="E205" s="254"/>
      <c r="F205" s="298"/>
      <c r="G205" s="245"/>
      <c r="L205" s="259"/>
    </row>
    <row r="206" spans="1:12">
      <c r="A206" s="259"/>
      <c r="B206" s="259"/>
      <c r="C206" s="259"/>
      <c r="D206" s="259"/>
      <c r="E206" s="254"/>
      <c r="F206" s="298"/>
      <c r="G206" s="245"/>
      <c r="L206" s="259"/>
    </row>
    <row r="207" spans="1:12">
      <c r="A207" s="259"/>
      <c r="B207" s="259"/>
      <c r="C207" s="259"/>
      <c r="D207" s="259"/>
      <c r="E207" s="254"/>
      <c r="F207" s="298"/>
      <c r="G207" s="245"/>
      <c r="L207" s="259"/>
    </row>
    <row r="208" spans="1:12">
      <c r="A208" s="259"/>
      <c r="B208" s="259"/>
      <c r="C208" s="259"/>
      <c r="D208" s="259"/>
      <c r="E208" s="254"/>
      <c r="F208" s="298"/>
      <c r="G208" s="245"/>
      <c r="L208" s="259"/>
    </row>
    <row r="209" spans="1:12">
      <c r="A209" s="259"/>
      <c r="B209" s="259"/>
      <c r="C209" s="259"/>
      <c r="D209" s="259"/>
      <c r="E209" s="254"/>
      <c r="F209" s="298"/>
      <c r="G209" s="245"/>
      <c r="L209" s="259"/>
    </row>
    <row r="210" spans="1:12">
      <c r="A210" s="259"/>
      <c r="B210" s="259"/>
      <c r="C210" s="259"/>
      <c r="D210" s="259"/>
      <c r="E210" s="254"/>
      <c r="F210" s="298"/>
      <c r="G210" s="245"/>
      <c r="L210" s="259"/>
    </row>
    <row r="211" spans="1:12">
      <c r="A211" s="259"/>
      <c r="B211" s="259"/>
      <c r="C211" s="259"/>
      <c r="D211" s="259"/>
      <c r="E211" s="254"/>
      <c r="F211" s="298"/>
      <c r="G211" s="245"/>
      <c r="L211" s="259"/>
    </row>
    <row r="212" spans="1:12">
      <c r="A212" s="259"/>
      <c r="B212" s="259"/>
      <c r="C212" s="259"/>
      <c r="D212" s="259"/>
      <c r="E212" s="254"/>
      <c r="F212" s="298"/>
      <c r="G212" s="245"/>
      <c r="L212" s="259"/>
    </row>
    <row r="213" spans="1:12">
      <c r="A213" s="259"/>
      <c r="B213" s="259"/>
      <c r="C213" s="259"/>
      <c r="D213" s="259"/>
      <c r="E213" s="254"/>
      <c r="F213" s="298"/>
      <c r="G213" s="245"/>
      <c r="L213" s="259"/>
    </row>
    <row r="214" spans="1:12">
      <c r="A214" s="259"/>
      <c r="B214" s="259"/>
      <c r="C214" s="259"/>
      <c r="D214" s="259"/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4" spans="1:12" ht="15.75">
      <c r="A684" s="259"/>
      <c r="B684" s="259"/>
      <c r="C684" s="259"/>
      <c r="D684" s="259"/>
      <c r="E684" s="303"/>
      <c r="F684" s="304"/>
      <c r="G684" s="305">
        <f>SUM(G53:G683)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ErrorMessage="1" errorTitle="Taxes" error="Non valid entry. Please check the tax list" promptTitle="Taxes" prompt="Please select the tax subject to adjustment" sqref="A170:A682 A53:A167">
      <formula1>Taxes</formula1>
    </dataValidation>
    <dataValidation type="list" allowBlank="1" showInputMessage="1" showErrorMessage="1" sqref="A168:A169 M64:M681 J53:L681">
      <formula1>Taxes</formula1>
    </dataValidation>
    <dataValidation type="list" allowBlank="1" showInputMessage="1" showErrorMessage="1" sqref="N49:N52 N6:N47">
      <formula1>FinalDiff</formula1>
    </dataValidation>
    <dataValidation type="list" allowBlank="1" showInputMessage="1" showErrorMessage="1" sqref="C53:C682">
      <formula1>Compadjust</formula1>
    </dataValidation>
    <dataValidation type="list" allowBlank="1" showInputMessage="1" showErrorMessage="1" sqref="N53:N682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7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42578125" style="259" bestFit="1" customWidth="1"/>
    <col min="10" max="10" width="12.42578125" style="259" customWidth="1"/>
    <col min="11" max="11" width="15.425781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Companies!B10</f>
        <v xml:space="preserve"> SOMILO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9582032572</v>
      </c>
      <c r="F5" s="266">
        <v>0</v>
      </c>
      <c r="G5" s="266">
        <v>9582032572</v>
      </c>
      <c r="H5" s="270"/>
      <c r="I5" s="266">
        <v>9001445550</v>
      </c>
      <c r="J5" s="266">
        <v>0</v>
      </c>
      <c r="K5" s="266">
        <v>9001445550</v>
      </c>
      <c r="L5" s="270"/>
      <c r="M5" s="266">
        <v>580587022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>
        <v>9562328947</v>
      </c>
      <c r="F6" s="244">
        <v>0</v>
      </c>
      <c r="G6" s="244">
        <v>9562328947</v>
      </c>
      <c r="H6" s="272"/>
      <c r="I6" s="244">
        <v>9001445550</v>
      </c>
      <c r="J6" s="244">
        <v>0</v>
      </c>
      <c r="K6" s="244">
        <v>9001445550</v>
      </c>
      <c r="L6" s="272"/>
      <c r="M6" s="244">
        <v>560883397</v>
      </c>
      <c r="N6" s="273" t="s">
        <v>1215</v>
      </c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19703625</v>
      </c>
      <c r="F8" s="244">
        <v>0</v>
      </c>
      <c r="G8" s="244">
        <v>19703625</v>
      </c>
      <c r="H8" s="256"/>
      <c r="I8" s="244"/>
      <c r="J8" s="244">
        <v>0</v>
      </c>
      <c r="K8" s="244">
        <v>0</v>
      </c>
      <c r="L8" s="256"/>
      <c r="M8" s="244">
        <v>19703625</v>
      </c>
      <c r="N8" s="244" t="s">
        <v>59</v>
      </c>
    </row>
    <row r="9" spans="2:14" s="259" customFormat="1">
      <c r="B9" s="265"/>
      <c r="C9" s="269" t="str">
        <f>+Taxes!B6</f>
        <v>DGE</v>
      </c>
      <c r="D9" s="270"/>
      <c r="E9" s="266">
        <v>65066342119</v>
      </c>
      <c r="F9" s="266">
        <v>-1735481512</v>
      </c>
      <c r="G9" s="266">
        <v>63330860607</v>
      </c>
      <c r="H9" s="270"/>
      <c r="I9" s="266">
        <v>77215349764</v>
      </c>
      <c r="J9" s="266">
        <v>0</v>
      </c>
      <c r="K9" s="266">
        <v>77215349764</v>
      </c>
      <c r="L9" s="270"/>
      <c r="M9" s="266">
        <v>-13884489157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>
        <v>9562328947</v>
      </c>
      <c r="F13" s="244">
        <v>0</v>
      </c>
      <c r="G13" s="244">
        <v>9562328947</v>
      </c>
      <c r="H13" s="256"/>
      <c r="I13" s="244">
        <v>11792489478</v>
      </c>
      <c r="J13" s="244">
        <v>0</v>
      </c>
      <c r="K13" s="244">
        <v>11792489478</v>
      </c>
      <c r="L13" s="256"/>
      <c r="M13" s="244">
        <v>-2230160531</v>
      </c>
      <c r="N13" s="244" t="s">
        <v>1216</v>
      </c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42410113800</v>
      </c>
      <c r="F15" s="244">
        <v>-1735481512</v>
      </c>
      <c r="G15" s="244">
        <v>40674632288</v>
      </c>
      <c r="H15" s="256"/>
      <c r="I15" s="244">
        <v>44134936256</v>
      </c>
      <c r="J15" s="244">
        <v>0</v>
      </c>
      <c r="K15" s="244">
        <v>44134936256</v>
      </c>
      <c r="L15" s="256"/>
      <c r="M15" s="244">
        <v>-3460303968</v>
      </c>
      <c r="N15" s="244" t="s">
        <v>1216</v>
      </c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264973762</v>
      </c>
      <c r="F16" s="245">
        <v>0</v>
      </c>
      <c r="G16" s="245">
        <v>264973762</v>
      </c>
      <c r="H16" s="256"/>
      <c r="I16" s="245">
        <v>221924024</v>
      </c>
      <c r="J16" s="245">
        <v>0</v>
      </c>
      <c r="K16" s="245">
        <v>221924024</v>
      </c>
      <c r="L16" s="256"/>
      <c r="M16" s="245">
        <v>43049738</v>
      </c>
      <c r="N16" s="277" t="s">
        <v>1215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/>
      <c r="F17" s="244">
        <v>0</v>
      </c>
      <c r="G17" s="244">
        <v>0</v>
      </c>
      <c r="H17" s="256"/>
      <c r="I17" s="244"/>
      <c r="J17" s="244">
        <v>0</v>
      </c>
      <c r="K17" s="244">
        <v>0</v>
      </c>
      <c r="L17" s="256"/>
      <c r="M17" s="244">
        <v>0</v>
      </c>
      <c r="N17" s="244"/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923920155</v>
      </c>
      <c r="F18" s="245">
        <v>0</v>
      </c>
      <c r="G18" s="245">
        <v>923920155</v>
      </c>
      <c r="H18" s="256"/>
      <c r="I18" s="245">
        <v>1566883915</v>
      </c>
      <c r="J18" s="245">
        <v>0</v>
      </c>
      <c r="K18" s="245">
        <v>1566883915</v>
      </c>
      <c r="L18" s="256"/>
      <c r="M18" s="245">
        <v>-642963760</v>
      </c>
      <c r="N18" s="277" t="s">
        <v>1216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/>
      <c r="F19" s="244">
        <v>0</v>
      </c>
      <c r="G19" s="244">
        <v>0</v>
      </c>
      <c r="H19" s="256"/>
      <c r="I19" s="244"/>
      <c r="J19" s="244">
        <v>0</v>
      </c>
      <c r="K19" s="244">
        <v>0</v>
      </c>
      <c r="L19" s="256"/>
      <c r="M19" s="244">
        <v>0</v>
      </c>
      <c r="N19" s="244"/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5210344448</v>
      </c>
      <c r="F21" s="244">
        <v>0</v>
      </c>
      <c r="G21" s="244">
        <v>5210344448</v>
      </c>
      <c r="H21" s="256"/>
      <c r="I21" s="244">
        <v>5605883030</v>
      </c>
      <c r="J21" s="244">
        <v>0</v>
      </c>
      <c r="K21" s="244">
        <v>5605883030</v>
      </c>
      <c r="L21" s="256"/>
      <c r="M21" s="244">
        <v>-395538582</v>
      </c>
      <c r="N21" s="244" t="s">
        <v>1216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>
        <v>6694661007</v>
      </c>
      <c r="F23" s="244">
        <v>0</v>
      </c>
      <c r="G23" s="244">
        <v>6694661007</v>
      </c>
      <c r="H23" s="256"/>
      <c r="I23" s="244">
        <v>13893233061</v>
      </c>
      <c r="J23" s="244">
        <v>0</v>
      </c>
      <c r="K23" s="244">
        <v>13893233061</v>
      </c>
      <c r="L23" s="256"/>
      <c r="M23" s="244">
        <v>-7198572054</v>
      </c>
      <c r="N23" s="244" t="s">
        <v>1216</v>
      </c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/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/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13839154461</v>
      </c>
      <c r="F35" s="266">
        <v>0</v>
      </c>
      <c r="G35" s="266">
        <v>13839154461</v>
      </c>
      <c r="H35" s="270"/>
      <c r="I35" s="266">
        <v>13686922430</v>
      </c>
      <c r="J35" s="266">
        <v>0</v>
      </c>
      <c r="K35" s="266">
        <v>13686922430</v>
      </c>
      <c r="L35" s="270"/>
      <c r="M35" s="266">
        <v>152232031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13839154461</v>
      </c>
      <c r="F36" s="245">
        <v>0</v>
      </c>
      <c r="G36" s="245">
        <v>13839154461</v>
      </c>
      <c r="I36" s="245">
        <v>13686922430</v>
      </c>
      <c r="J36" s="245">
        <v>0</v>
      </c>
      <c r="K36" s="245">
        <v>13686922430</v>
      </c>
      <c r="M36" s="245">
        <v>152232031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2409192045</v>
      </c>
      <c r="F38" s="266">
        <v>0</v>
      </c>
      <c r="G38" s="266">
        <v>2409192045</v>
      </c>
      <c r="H38" s="270"/>
      <c r="I38" s="266">
        <v>2409192045</v>
      </c>
      <c r="J38" s="266">
        <v>0</v>
      </c>
      <c r="K38" s="266">
        <v>2409192045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2409192045</v>
      </c>
      <c r="F39" s="245">
        <v>0</v>
      </c>
      <c r="G39" s="245">
        <v>2409192045</v>
      </c>
      <c r="I39" s="245">
        <v>2409192045</v>
      </c>
      <c r="J39" s="245">
        <v>0</v>
      </c>
      <c r="K39" s="245">
        <v>2409192045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19703625</v>
      </c>
      <c r="F40" s="266">
        <v>-19703625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19703625</v>
      </c>
      <c r="F43" s="244">
        <v>-19703625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6355305114</v>
      </c>
      <c r="F45" s="266">
        <v>0</v>
      </c>
      <c r="G45" s="266">
        <v>6355305114</v>
      </c>
      <c r="H45" s="270"/>
      <c r="I45" s="266">
        <v>6593452874</v>
      </c>
      <c r="J45" s="266">
        <v>0</v>
      </c>
      <c r="K45" s="266">
        <v>6593452874</v>
      </c>
      <c r="L45" s="270"/>
      <c r="M45" s="266">
        <v>-238147760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6355305114</v>
      </c>
      <c r="F46" s="245">
        <v>0</v>
      </c>
      <c r="G46" s="245">
        <v>6355305114</v>
      </c>
      <c r="I46" s="245">
        <v>6593452874</v>
      </c>
      <c r="J46" s="245">
        <v>0</v>
      </c>
      <c r="K46" s="245">
        <v>6593452874</v>
      </c>
      <c r="M46" s="245">
        <v>-238147760</v>
      </c>
      <c r="N46" s="277" t="s">
        <v>1216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97271729936</v>
      </c>
      <c r="F48" s="282">
        <v>-1755185137</v>
      </c>
      <c r="G48" s="282">
        <v>95516544799</v>
      </c>
      <c r="H48" s="281" t="e">
        <v>#REF!</v>
      </c>
      <c r="I48" s="282">
        <v>108906362663</v>
      </c>
      <c r="J48" s="282">
        <v>0</v>
      </c>
      <c r="K48" s="282">
        <v>108906362663</v>
      </c>
      <c r="L48" s="281" t="e">
        <v>#REF!</v>
      </c>
      <c r="M48" s="282">
        <v>-13389817864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784938574</v>
      </c>
      <c r="F49" s="266">
        <v>0</v>
      </c>
      <c r="G49" s="266">
        <v>784938574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784938574</v>
      </c>
      <c r="F51" s="245"/>
      <c r="G51" s="245">
        <v>784938574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 ht="15"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</row>
    <row r="54" spans="1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A55" s="259"/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A56" s="259"/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94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90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4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4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86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>
      <c r="A79" s="259"/>
      <c r="B79" s="264"/>
      <c r="C79" s="285"/>
      <c r="D79" s="286"/>
      <c r="E79" s="295"/>
      <c r="F79" s="296"/>
      <c r="G79" s="297"/>
      <c r="J79" s="286"/>
      <c r="K79" s="286"/>
      <c r="L79" s="286"/>
      <c r="M79" s="286"/>
      <c r="N79" s="290"/>
    </row>
    <row r="80" spans="1:14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E153" s="254"/>
      <c r="F153" s="298"/>
      <c r="G153" s="299"/>
      <c r="J153" s="286"/>
      <c r="K153" s="286"/>
      <c r="L153" s="286"/>
      <c r="M153" s="286"/>
      <c r="N153" s="290"/>
    </row>
    <row r="154" spans="1:14">
      <c r="A154" s="259"/>
      <c r="E154" s="254"/>
      <c r="F154" s="298"/>
      <c r="G154" s="299"/>
      <c r="J154" s="286"/>
      <c r="K154" s="286"/>
      <c r="L154" s="286"/>
      <c r="M154" s="286"/>
      <c r="N154" s="290"/>
    </row>
    <row r="155" spans="1:14">
      <c r="A155" s="259"/>
      <c r="E155" s="254"/>
      <c r="F155" s="298"/>
      <c r="G155" s="299"/>
      <c r="J155" s="286"/>
      <c r="K155" s="286"/>
      <c r="L155" s="286"/>
      <c r="M155" s="286"/>
      <c r="N155" s="290"/>
    </row>
    <row r="156" spans="1:14">
      <c r="A156" s="259"/>
      <c r="E156" s="254"/>
      <c r="F156" s="298"/>
      <c r="G156" s="299"/>
      <c r="J156" s="300"/>
      <c r="K156" s="300"/>
      <c r="L156" s="300"/>
      <c r="M156" s="300"/>
      <c r="N156" s="301"/>
    </row>
    <row r="157" spans="1:14">
      <c r="A157" s="259"/>
      <c r="E157" s="254"/>
      <c r="F157" s="298"/>
      <c r="G157" s="299"/>
      <c r="J157" s="300"/>
      <c r="K157" s="300"/>
      <c r="L157" s="300"/>
      <c r="M157" s="300"/>
      <c r="N157" s="301"/>
    </row>
    <row r="158" spans="1:14">
      <c r="A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B167" s="259"/>
      <c r="C167" s="259"/>
      <c r="D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B168" s="259"/>
      <c r="C168" s="259"/>
      <c r="D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L189" s="259"/>
    </row>
    <row r="190" spans="1:14">
      <c r="A190" s="259"/>
      <c r="B190" s="259"/>
      <c r="C190" s="259"/>
      <c r="D190" s="259"/>
      <c r="E190" s="254"/>
      <c r="F190" s="298"/>
      <c r="G190" s="299"/>
      <c r="L190" s="259"/>
    </row>
    <row r="191" spans="1:14">
      <c r="A191" s="259"/>
      <c r="B191" s="259"/>
      <c r="C191" s="259"/>
      <c r="D191" s="259"/>
      <c r="E191" s="254"/>
      <c r="F191" s="298"/>
      <c r="G191" s="299"/>
      <c r="L191" s="259"/>
    </row>
    <row r="192" spans="1:14">
      <c r="A192" s="259"/>
      <c r="B192" s="259"/>
      <c r="C192" s="259"/>
      <c r="D192" s="259"/>
      <c r="E192" s="254"/>
      <c r="F192" s="298"/>
      <c r="G192" s="299"/>
      <c r="L192" s="259"/>
    </row>
    <row r="193" spans="1:12">
      <c r="A193" s="259"/>
      <c r="B193" s="259"/>
      <c r="C193" s="259"/>
      <c r="D193" s="259"/>
      <c r="E193" s="302"/>
      <c r="F193" s="298"/>
      <c r="G193" s="299"/>
      <c r="L193" s="259"/>
    </row>
    <row r="194" spans="1:12">
      <c r="A194" s="259"/>
      <c r="B194" s="259"/>
      <c r="C194" s="259"/>
      <c r="D194" s="259"/>
      <c r="E194" s="302"/>
      <c r="F194" s="298"/>
      <c r="G194" s="299"/>
      <c r="L194" s="259"/>
    </row>
    <row r="195" spans="1:12">
      <c r="A195" s="259"/>
      <c r="B195" s="259"/>
      <c r="C195" s="259"/>
      <c r="D195" s="259"/>
      <c r="E195" s="254"/>
      <c r="F195" s="298"/>
      <c r="G195" s="299"/>
      <c r="L195" s="259"/>
    </row>
    <row r="196" spans="1:12">
      <c r="A196" s="259"/>
      <c r="B196" s="259"/>
      <c r="C196" s="259"/>
      <c r="D196" s="259"/>
      <c r="E196" s="254"/>
      <c r="F196" s="298"/>
      <c r="G196" s="299"/>
      <c r="L196" s="259"/>
    </row>
    <row r="197" spans="1:12">
      <c r="A197" s="259"/>
      <c r="B197" s="259"/>
      <c r="C197" s="259"/>
      <c r="D197" s="259"/>
      <c r="E197" s="254"/>
      <c r="F197" s="298"/>
      <c r="G197" s="299"/>
      <c r="L197" s="259"/>
    </row>
    <row r="198" spans="1:12">
      <c r="A198" s="259"/>
      <c r="B198" s="259"/>
      <c r="C198" s="259"/>
      <c r="D198" s="259"/>
      <c r="E198" s="254"/>
      <c r="F198" s="298"/>
      <c r="G198" s="299"/>
      <c r="L198" s="259"/>
    </row>
    <row r="199" spans="1:12">
      <c r="E199" s="254"/>
      <c r="F199" s="298"/>
      <c r="G199" s="299"/>
      <c r="L199" s="259"/>
    </row>
    <row r="200" spans="1:12">
      <c r="E200" s="254"/>
      <c r="F200" s="298"/>
      <c r="G200" s="299"/>
      <c r="L200" s="259"/>
    </row>
    <row r="201" spans="1:12">
      <c r="A201" s="259"/>
      <c r="E201" s="254"/>
      <c r="F201" s="298"/>
      <c r="G201" s="299"/>
      <c r="L201" s="259"/>
    </row>
    <row r="202" spans="1:12">
      <c r="A202" s="259"/>
      <c r="E202" s="254"/>
      <c r="F202" s="298"/>
      <c r="G202" s="299"/>
      <c r="L202" s="259"/>
    </row>
    <row r="203" spans="1:12">
      <c r="E203" s="254"/>
      <c r="F203" s="298"/>
      <c r="G203" s="299"/>
      <c r="L203" s="259"/>
    </row>
    <row r="204" spans="1:12">
      <c r="E204" s="254"/>
      <c r="F204" s="298"/>
      <c r="G204" s="299"/>
      <c r="L204" s="259"/>
    </row>
    <row r="205" spans="1:12">
      <c r="E205" s="254"/>
      <c r="F205" s="298"/>
      <c r="G205" s="245"/>
      <c r="L205" s="259"/>
    </row>
    <row r="206" spans="1:12">
      <c r="E206" s="254"/>
      <c r="F206" s="298"/>
      <c r="G206" s="245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7" spans="1:12" ht="15.75">
      <c r="A717" s="259"/>
      <c r="B717" s="259"/>
      <c r="C717" s="259"/>
      <c r="D717" s="259"/>
      <c r="E717" s="303"/>
      <c r="F717" s="304"/>
      <c r="G717" s="305">
        <f>SUM(G53:G716)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2 N6:N47">
      <formula1>FinalDiff</formula1>
    </dataValidation>
    <dataValidation type="list" allowBlank="1" showInputMessage="1" showErrorMessage="1" sqref="M59:M61 A201:A202 M97:M714 K66:L714 K63:M64 J53:J714 K53:L62">
      <formula1>Taxes</formula1>
    </dataValidation>
    <dataValidation type="list" allowBlank="1" showErrorMessage="1" errorTitle="Taxes" error="Non valid entry. Please check the tax list" promptTitle="Taxes" prompt="Please select the tax subject to adjustment" sqref="A203:A715 A84:A200">
      <formula1>Taxes</formula1>
    </dataValidation>
    <dataValidation type="list" allowBlank="1" showInputMessage="1" showErrorMessage="1" sqref="N53:N715">
      <formula1>Govadjust</formula1>
    </dataValidation>
    <dataValidation type="list" allowBlank="1" showInputMessage="1" showErrorMessage="1" sqref="C53:C715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42578125" style="259" bestFit="1" customWidth="1"/>
    <col min="10" max="10" width="12.42578125" style="259" customWidth="1"/>
    <col min="11" max="11" width="15.425781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Companies!B11</f>
        <v xml:space="preserve"> SOMISY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4977075231</v>
      </c>
      <c r="F5" s="266">
        <v>0</v>
      </c>
      <c r="G5" s="266">
        <v>4977075231</v>
      </c>
      <c r="H5" s="270"/>
      <c r="I5" s="266">
        <v>5230858491</v>
      </c>
      <c r="J5" s="266">
        <v>0</v>
      </c>
      <c r="K5" s="266">
        <v>5230858491</v>
      </c>
      <c r="L5" s="270"/>
      <c r="M5" s="266">
        <v>-253783260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>
        <v>4962030231</v>
      </c>
      <c r="F6" s="244">
        <v>0</v>
      </c>
      <c r="G6" s="244">
        <v>4962030231</v>
      </c>
      <c r="H6" s="272"/>
      <c r="I6" s="244">
        <v>5230858491</v>
      </c>
      <c r="J6" s="244">
        <v>0</v>
      </c>
      <c r="K6" s="244">
        <v>5230858491</v>
      </c>
      <c r="L6" s="272"/>
      <c r="M6" s="244">
        <v>-268828260</v>
      </c>
      <c r="N6" s="273" t="s">
        <v>1215</v>
      </c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15045000</v>
      </c>
      <c r="F8" s="244">
        <v>0</v>
      </c>
      <c r="G8" s="244">
        <v>15045000</v>
      </c>
      <c r="H8" s="256"/>
      <c r="I8" s="244"/>
      <c r="J8" s="244">
        <v>0</v>
      </c>
      <c r="K8" s="244">
        <v>0</v>
      </c>
      <c r="L8" s="256"/>
      <c r="M8" s="244">
        <v>15045000</v>
      </c>
      <c r="N8" s="244" t="s">
        <v>59</v>
      </c>
    </row>
    <row r="9" spans="2:14" s="259" customFormat="1">
      <c r="B9" s="265"/>
      <c r="C9" s="269" t="str">
        <f>+Taxes!B6</f>
        <v>DGE</v>
      </c>
      <c r="D9" s="270"/>
      <c r="E9" s="266">
        <v>34989096667</v>
      </c>
      <c r="F9" s="266">
        <v>-17339435206</v>
      </c>
      <c r="G9" s="266">
        <v>17649661461</v>
      </c>
      <c r="H9" s="270"/>
      <c r="I9" s="266">
        <v>21191599103</v>
      </c>
      <c r="J9" s="266">
        <v>1570469724</v>
      </c>
      <c r="K9" s="266">
        <v>22762068827</v>
      </c>
      <c r="L9" s="270"/>
      <c r="M9" s="266">
        <v>-5112407366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4962030231</v>
      </c>
      <c r="F10" s="245">
        <v>-3313941262</v>
      </c>
      <c r="G10" s="245">
        <v>1648088969</v>
      </c>
      <c r="H10" s="256"/>
      <c r="I10" s="245">
        <v>0</v>
      </c>
      <c r="J10" s="245">
        <v>0</v>
      </c>
      <c r="K10" s="245">
        <v>0</v>
      </c>
      <c r="L10" s="256"/>
      <c r="M10" s="245">
        <v>1648088969</v>
      </c>
      <c r="N10" s="277" t="s">
        <v>59</v>
      </c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>
        <v>0</v>
      </c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>
        <v>0</v>
      </c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2345236005</v>
      </c>
      <c r="G13" s="244">
        <v>2345236005</v>
      </c>
      <c r="H13" s="256"/>
      <c r="I13" s="244">
        <v>3795264770</v>
      </c>
      <c r="J13" s="244">
        <v>0</v>
      </c>
      <c r="K13" s="244">
        <v>3795264770</v>
      </c>
      <c r="L13" s="256"/>
      <c r="M13" s="244">
        <v>-1450028765</v>
      </c>
      <c r="N13" s="244" t="s">
        <v>58</v>
      </c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>
        <v>439024</v>
      </c>
      <c r="F14" s="245">
        <v>0</v>
      </c>
      <c r="G14" s="245">
        <v>439024</v>
      </c>
      <c r="H14" s="256"/>
      <c r="I14" s="245">
        <v>878048</v>
      </c>
      <c r="J14" s="245">
        <v>0</v>
      </c>
      <c r="K14" s="245">
        <v>878048</v>
      </c>
      <c r="L14" s="256"/>
      <c r="M14" s="245">
        <v>-439024</v>
      </c>
      <c r="N14" s="277" t="s">
        <v>1215</v>
      </c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10369881368</v>
      </c>
      <c r="F15" s="244">
        <v>0</v>
      </c>
      <c r="G15" s="244">
        <v>10369881368</v>
      </c>
      <c r="H15" s="256"/>
      <c r="I15" s="244">
        <v>16911494303</v>
      </c>
      <c r="J15" s="244">
        <v>0</v>
      </c>
      <c r="K15" s="244">
        <v>16911494303</v>
      </c>
      <c r="L15" s="256"/>
      <c r="M15" s="244">
        <v>-6541612935</v>
      </c>
      <c r="N15" s="244" t="s">
        <v>1216</v>
      </c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117025652</v>
      </c>
      <c r="F16" s="245">
        <v>0</v>
      </c>
      <c r="G16" s="245">
        <v>117025652</v>
      </c>
      <c r="H16" s="256"/>
      <c r="I16" s="245">
        <v>79346014</v>
      </c>
      <c r="J16" s="245">
        <v>0</v>
      </c>
      <c r="K16" s="245">
        <v>79346014</v>
      </c>
      <c r="L16" s="256"/>
      <c r="M16" s="245">
        <v>37679638</v>
      </c>
      <c r="N16" s="277" t="s">
        <v>1215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/>
      <c r="F17" s="244">
        <v>0</v>
      </c>
      <c r="G17" s="244">
        <v>0</v>
      </c>
      <c r="H17" s="256"/>
      <c r="I17" s="244"/>
      <c r="J17" s="244">
        <v>0</v>
      </c>
      <c r="K17" s="244">
        <v>0</v>
      </c>
      <c r="L17" s="256"/>
      <c r="M17" s="244">
        <v>0</v>
      </c>
      <c r="N17" s="244"/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408663062</v>
      </c>
      <c r="F18" s="245">
        <v>-30858409</v>
      </c>
      <c r="G18" s="245">
        <v>377804653</v>
      </c>
      <c r="H18" s="256"/>
      <c r="I18" s="245">
        <v>277093226</v>
      </c>
      <c r="J18" s="245">
        <v>0</v>
      </c>
      <c r="K18" s="245">
        <v>277093226</v>
      </c>
      <c r="L18" s="256"/>
      <c r="M18" s="245">
        <v>100711427</v>
      </c>
      <c r="N18" s="277" t="s">
        <v>1215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/>
      <c r="F19" s="244">
        <v>0</v>
      </c>
      <c r="G19" s="244">
        <v>0</v>
      </c>
      <c r="H19" s="256"/>
      <c r="I19" s="244"/>
      <c r="J19" s="244">
        <v>0</v>
      </c>
      <c r="K19" s="244">
        <v>0</v>
      </c>
      <c r="L19" s="256"/>
      <c r="M19" s="244">
        <v>0</v>
      </c>
      <c r="N19" s="244"/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>
        <v>16339871540</v>
      </c>
      <c r="F20" s="245">
        <v>-16339871540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2725984414</v>
      </c>
      <c r="F21" s="244">
        <v>0</v>
      </c>
      <c r="G21" s="244">
        <v>2725984414</v>
      </c>
      <c r="H21" s="256"/>
      <c r="I21" s="244"/>
      <c r="J21" s="244">
        <v>1634231095</v>
      </c>
      <c r="K21" s="244">
        <v>1634231095</v>
      </c>
      <c r="L21" s="256"/>
      <c r="M21" s="244">
        <v>1091753319</v>
      </c>
      <c r="N21" s="244" t="s">
        <v>59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1440000</v>
      </c>
      <c r="F24" s="245">
        <v>0</v>
      </c>
      <c r="G24" s="245">
        <v>1440000</v>
      </c>
      <c r="H24" s="256"/>
      <c r="I24" s="245">
        <v>0</v>
      </c>
      <c r="J24" s="245">
        <v>0</v>
      </c>
      <c r="K24" s="245">
        <v>0</v>
      </c>
      <c r="L24" s="256"/>
      <c r="M24" s="245">
        <v>1440000</v>
      </c>
      <c r="N24" s="277" t="s">
        <v>59</v>
      </c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63761376</v>
      </c>
      <c r="F25" s="244">
        <v>0</v>
      </c>
      <c r="G25" s="244">
        <v>63761376</v>
      </c>
      <c r="H25" s="256"/>
      <c r="I25" s="244">
        <v>127522742</v>
      </c>
      <c r="J25" s="244">
        <v>-63761371</v>
      </c>
      <c r="K25" s="244">
        <v>63761371</v>
      </c>
      <c r="L25" s="256"/>
      <c r="M25" s="244">
        <v>5</v>
      </c>
      <c r="N25" s="244" t="s">
        <v>1163</v>
      </c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2608004394</v>
      </c>
      <c r="F35" s="266">
        <v>4468268769</v>
      </c>
      <c r="G35" s="266">
        <v>7076273163</v>
      </c>
      <c r="H35" s="270"/>
      <c r="I35" s="266">
        <v>7456466332</v>
      </c>
      <c r="J35" s="266">
        <v>0</v>
      </c>
      <c r="K35" s="266">
        <v>7456466332</v>
      </c>
      <c r="L35" s="270"/>
      <c r="M35" s="266">
        <v>-380193169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2608004394</v>
      </c>
      <c r="F36" s="245">
        <v>4468268769</v>
      </c>
      <c r="G36" s="245">
        <v>7076273163</v>
      </c>
      <c r="I36" s="245">
        <v>7456466332</v>
      </c>
      <c r="J36" s="245">
        <v>0</v>
      </c>
      <c r="K36" s="245">
        <v>7456466332</v>
      </c>
      <c r="M36" s="245">
        <v>-380193169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779466065</v>
      </c>
      <c r="F38" s="266">
        <v>0</v>
      </c>
      <c r="G38" s="266">
        <v>779466065</v>
      </c>
      <c r="H38" s="270"/>
      <c r="I38" s="266">
        <v>779466065</v>
      </c>
      <c r="J38" s="266">
        <v>0</v>
      </c>
      <c r="K38" s="266">
        <v>779466065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779466065</v>
      </c>
      <c r="F39" s="245">
        <v>0</v>
      </c>
      <c r="G39" s="245">
        <v>779466065</v>
      </c>
      <c r="I39" s="245">
        <v>779466065</v>
      </c>
      <c r="J39" s="245">
        <v>0</v>
      </c>
      <c r="K39" s="245">
        <v>779466065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3901902393</v>
      </c>
      <c r="F45" s="266">
        <v>0</v>
      </c>
      <c r="G45" s="266">
        <v>3901902393</v>
      </c>
      <c r="H45" s="270"/>
      <c r="I45" s="266">
        <v>4287419810</v>
      </c>
      <c r="J45" s="266">
        <v>0</v>
      </c>
      <c r="K45" s="266">
        <v>4287419810</v>
      </c>
      <c r="L45" s="270"/>
      <c r="M45" s="266">
        <v>-385517417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3901902393</v>
      </c>
      <c r="F46" s="245">
        <v>0</v>
      </c>
      <c r="G46" s="245">
        <v>3901902393</v>
      </c>
      <c r="I46" s="245">
        <v>4287419810</v>
      </c>
      <c r="J46" s="245">
        <v>0</v>
      </c>
      <c r="K46" s="245">
        <v>4287419810</v>
      </c>
      <c r="M46" s="245">
        <v>-385517417</v>
      </c>
      <c r="N46" s="277" t="s">
        <v>1215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47255544750</v>
      </c>
      <c r="F48" s="282">
        <v>-12871166437</v>
      </c>
      <c r="G48" s="282">
        <v>34384378313</v>
      </c>
      <c r="H48" s="281" t="e">
        <v>#REF!</v>
      </c>
      <c r="I48" s="282">
        <v>38945809801</v>
      </c>
      <c r="J48" s="282">
        <v>1570469724</v>
      </c>
      <c r="K48" s="282">
        <v>40516279525</v>
      </c>
      <c r="L48" s="281" t="e">
        <v>#REF!</v>
      </c>
      <c r="M48" s="282">
        <v>-6131901212</v>
      </c>
      <c r="N48" s="283"/>
    </row>
    <row r="49" spans="2:14">
      <c r="B49" s="265"/>
      <c r="C49" s="269" t="str">
        <f>+Taxes!B45</f>
        <v xml:space="preserve">Paiements Sociaux </v>
      </c>
      <c r="D49" s="270"/>
      <c r="E49" s="266">
        <v>207220246</v>
      </c>
      <c r="F49" s="266">
        <v>0</v>
      </c>
      <c r="G49" s="266">
        <v>207220246</v>
      </c>
      <c r="H49" s="275"/>
      <c r="I49" s="275"/>
      <c r="J49" s="275"/>
      <c r="K49" s="275"/>
      <c r="L49" s="275"/>
      <c r="M49" s="275"/>
      <c r="N49" s="275"/>
    </row>
    <row r="50" spans="2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2:14">
      <c r="B51" s="275">
        <f>+Taxes!A47</f>
        <v>38</v>
      </c>
      <c r="C51" s="276" t="str">
        <f>+Taxes!B47</f>
        <v>Paiements sociaux volontaires</v>
      </c>
      <c r="E51" s="245">
        <v>207220246</v>
      </c>
      <c r="F51" s="245"/>
      <c r="G51" s="245">
        <v>207220246</v>
      </c>
      <c r="I51" s="245"/>
      <c r="J51" s="245"/>
      <c r="K51" s="245"/>
      <c r="M51" s="245"/>
      <c r="N51" s="277"/>
    </row>
    <row r="52" spans="2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49:N52 N6:N47">
      <formula1>FinalDiff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9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Companies!B12</f>
        <v xml:space="preserve"> WASSOUL'OR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141880498</v>
      </c>
      <c r="F5" s="266">
        <v>0</v>
      </c>
      <c r="G5" s="266">
        <v>141880498</v>
      </c>
      <c r="H5" s="270"/>
      <c r="I5" s="266">
        <v>136880498</v>
      </c>
      <c r="J5" s="266">
        <v>0</v>
      </c>
      <c r="K5" s="266">
        <v>136880498</v>
      </c>
      <c r="L5" s="270"/>
      <c r="M5" s="266">
        <v>5000000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>
        <v>136880498</v>
      </c>
      <c r="F6" s="244">
        <v>0</v>
      </c>
      <c r="G6" s="244">
        <v>136880498</v>
      </c>
      <c r="H6" s="272"/>
      <c r="I6" s="244">
        <v>136880498</v>
      </c>
      <c r="J6" s="244">
        <v>0</v>
      </c>
      <c r="K6" s="244">
        <v>136880498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5000000</v>
      </c>
      <c r="F8" s="244">
        <v>0</v>
      </c>
      <c r="G8" s="244">
        <v>5000000</v>
      </c>
      <c r="H8" s="256"/>
      <c r="I8" s="244"/>
      <c r="J8" s="244">
        <v>0</v>
      </c>
      <c r="K8" s="244">
        <v>0</v>
      </c>
      <c r="L8" s="256"/>
      <c r="M8" s="244">
        <v>5000000</v>
      </c>
      <c r="N8" s="244" t="s">
        <v>59</v>
      </c>
    </row>
    <row r="9" spans="2:14" s="259" customFormat="1">
      <c r="B9" s="265"/>
      <c r="C9" s="269" t="str">
        <f>+Taxes!B6</f>
        <v>DGE</v>
      </c>
      <c r="D9" s="270"/>
      <c r="E9" s="266">
        <v>778007812</v>
      </c>
      <c r="F9" s="266">
        <v>0</v>
      </c>
      <c r="G9" s="266">
        <v>778007812</v>
      </c>
      <c r="H9" s="270"/>
      <c r="I9" s="266">
        <v>722276532</v>
      </c>
      <c r="J9" s="266">
        <v>0</v>
      </c>
      <c r="K9" s="266">
        <v>722276532</v>
      </c>
      <c r="L9" s="270"/>
      <c r="M9" s="266">
        <v>55731280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0</v>
      </c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0</v>
      </c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0</v>
      </c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>
        <v>136811625</v>
      </c>
      <c r="F13" s="244">
        <v>0</v>
      </c>
      <c r="G13" s="244">
        <v>136811625</v>
      </c>
      <c r="H13" s="256"/>
      <c r="I13" s="244">
        <v>121277093</v>
      </c>
      <c r="J13" s="244">
        <v>0</v>
      </c>
      <c r="K13" s="244">
        <v>121277093</v>
      </c>
      <c r="L13" s="256"/>
      <c r="M13" s="244">
        <v>15534532</v>
      </c>
      <c r="N13" s="244" t="s">
        <v>1215</v>
      </c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/>
      <c r="F15" s="244">
        <v>0</v>
      </c>
      <c r="G15" s="244">
        <v>0</v>
      </c>
      <c r="H15" s="256"/>
      <c r="I15" s="244"/>
      <c r="J15" s="244">
        <v>0</v>
      </c>
      <c r="K15" s="244">
        <v>0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22306758</v>
      </c>
      <c r="F16" s="245">
        <v>0</v>
      </c>
      <c r="G16" s="245">
        <v>22306758</v>
      </c>
      <c r="H16" s="256"/>
      <c r="I16" s="245">
        <v>20883806</v>
      </c>
      <c r="J16" s="245">
        <v>0</v>
      </c>
      <c r="K16" s="245">
        <v>20883806</v>
      </c>
      <c r="L16" s="256"/>
      <c r="M16" s="245">
        <v>1422952</v>
      </c>
      <c r="N16" s="277" t="s">
        <v>1215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44613448</v>
      </c>
      <c r="F17" s="244">
        <v>0</v>
      </c>
      <c r="G17" s="244">
        <v>44613448</v>
      </c>
      <c r="H17" s="256"/>
      <c r="I17" s="244">
        <v>41767544</v>
      </c>
      <c r="J17" s="244">
        <v>0</v>
      </c>
      <c r="K17" s="244">
        <v>41767544</v>
      </c>
      <c r="L17" s="256"/>
      <c r="M17" s="244">
        <v>2845904</v>
      </c>
      <c r="N17" s="244" t="s">
        <v>1215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78073508</v>
      </c>
      <c r="F18" s="245">
        <v>0</v>
      </c>
      <c r="G18" s="245">
        <v>78073508</v>
      </c>
      <c r="H18" s="256"/>
      <c r="I18" s="245">
        <v>73093196</v>
      </c>
      <c r="J18" s="245">
        <v>0</v>
      </c>
      <c r="K18" s="245">
        <v>73093196</v>
      </c>
      <c r="L18" s="256"/>
      <c r="M18" s="245">
        <v>4980312</v>
      </c>
      <c r="N18" s="277" t="s">
        <v>1215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44613388</v>
      </c>
      <c r="F19" s="244">
        <v>0</v>
      </c>
      <c r="G19" s="244">
        <v>44613388</v>
      </c>
      <c r="H19" s="256"/>
      <c r="I19" s="244">
        <v>41767544</v>
      </c>
      <c r="J19" s="244">
        <v>0</v>
      </c>
      <c r="K19" s="244">
        <v>41767544</v>
      </c>
      <c r="L19" s="256"/>
      <c r="M19" s="244">
        <v>2845844</v>
      </c>
      <c r="N19" s="244" t="s">
        <v>1215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418646813</v>
      </c>
      <c r="F21" s="244">
        <v>0</v>
      </c>
      <c r="G21" s="244">
        <v>418646813</v>
      </c>
      <c r="H21" s="256"/>
      <c r="I21" s="244">
        <v>391649176</v>
      </c>
      <c r="J21" s="244">
        <v>0</v>
      </c>
      <c r="K21" s="244">
        <v>391649176</v>
      </c>
      <c r="L21" s="256"/>
      <c r="M21" s="244">
        <v>26997637</v>
      </c>
      <c r="N21" s="244" t="s">
        <v>1215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0</v>
      </c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32942272</v>
      </c>
      <c r="F25" s="244">
        <v>0</v>
      </c>
      <c r="G25" s="244">
        <v>32942272</v>
      </c>
      <c r="H25" s="256"/>
      <c r="I25" s="244">
        <v>31838173</v>
      </c>
      <c r="J25" s="244">
        <v>0</v>
      </c>
      <c r="K25" s="244">
        <v>31838173</v>
      </c>
      <c r="L25" s="256"/>
      <c r="M25" s="244">
        <v>1104099</v>
      </c>
      <c r="N25" s="244" t="s">
        <v>1215</v>
      </c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0</v>
      </c>
      <c r="F35" s="266">
        <v>0</v>
      </c>
      <c r="G35" s="266">
        <v>0</v>
      </c>
      <c r="H35" s="270"/>
      <c r="I35" s="266">
        <v>47759047</v>
      </c>
      <c r="J35" s="266">
        <v>0</v>
      </c>
      <c r="K35" s="266">
        <v>47759047</v>
      </c>
      <c r="L35" s="270"/>
      <c r="M35" s="266">
        <v>-47759047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/>
      <c r="F36" s="245">
        <v>0</v>
      </c>
      <c r="G36" s="245">
        <v>0</v>
      </c>
      <c r="I36" s="245">
        <v>47759047</v>
      </c>
      <c r="J36" s="245">
        <v>0</v>
      </c>
      <c r="K36" s="245">
        <v>47759047</v>
      </c>
      <c r="M36" s="245">
        <v>-47759047</v>
      </c>
      <c r="N36" s="245" t="s">
        <v>58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0</v>
      </c>
      <c r="F38" s="266">
        <v>0</v>
      </c>
      <c r="G38" s="266">
        <v>0</v>
      </c>
      <c r="H38" s="270"/>
      <c r="I38" s="266">
        <v>0</v>
      </c>
      <c r="J38" s="266">
        <v>0</v>
      </c>
      <c r="K38" s="266">
        <v>0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/>
      <c r="F39" s="245">
        <v>0</v>
      </c>
      <c r="G39" s="245">
        <v>0</v>
      </c>
      <c r="I39" s="245"/>
      <c r="J39" s="245">
        <v>0</v>
      </c>
      <c r="K39" s="245">
        <v>0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595558865</v>
      </c>
      <c r="F45" s="266">
        <v>0</v>
      </c>
      <c r="G45" s="266">
        <v>595558865</v>
      </c>
      <c r="H45" s="270"/>
      <c r="I45" s="266">
        <v>595558865</v>
      </c>
      <c r="J45" s="266">
        <v>0</v>
      </c>
      <c r="K45" s="266">
        <v>595558865</v>
      </c>
      <c r="L45" s="270"/>
      <c r="M45" s="266">
        <v>0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595558865</v>
      </c>
      <c r="F46" s="245">
        <v>0</v>
      </c>
      <c r="G46" s="245">
        <v>595558865</v>
      </c>
      <c r="I46" s="245">
        <v>595558865</v>
      </c>
      <c r="J46" s="245">
        <v>0</v>
      </c>
      <c r="K46" s="245">
        <v>595558865</v>
      </c>
      <c r="M46" s="245">
        <v>0</v>
      </c>
      <c r="N46" s="277"/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1515447175</v>
      </c>
      <c r="F48" s="282">
        <v>0</v>
      </c>
      <c r="G48" s="282">
        <v>1515447175</v>
      </c>
      <c r="H48" s="281" t="e">
        <v>#REF!</v>
      </c>
      <c r="I48" s="282">
        <v>1502474942</v>
      </c>
      <c r="J48" s="282">
        <v>0</v>
      </c>
      <c r="K48" s="282">
        <v>1502474942</v>
      </c>
      <c r="L48" s="281" t="e">
        <v>#REF!</v>
      </c>
      <c r="M48" s="282">
        <v>12972233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>
      <c r="B53" s="275"/>
      <c r="C53" s="276"/>
      <c r="E53" s="245"/>
      <c r="F53" s="245"/>
      <c r="G53" s="245"/>
      <c r="I53" s="245"/>
      <c r="J53" s="245"/>
      <c r="K53" s="245"/>
      <c r="M53" s="245"/>
      <c r="N53" s="277"/>
    </row>
    <row r="54" spans="1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86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86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4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0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94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94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 ht="15">
      <c r="A79" s="259"/>
      <c r="B79" s="264"/>
      <c r="C79" s="285"/>
      <c r="D79" s="286"/>
      <c r="E79" s="287"/>
      <c r="F79" s="288"/>
      <c r="G79" s="289"/>
      <c r="J79" s="286"/>
      <c r="K79" s="286"/>
      <c r="L79" s="286"/>
      <c r="M79" s="286"/>
      <c r="N79" s="290"/>
    </row>
    <row r="80" spans="1:14" ht="15">
      <c r="A80" s="259"/>
      <c r="B80" s="264"/>
      <c r="C80" s="285"/>
      <c r="D80" s="286"/>
      <c r="E80" s="287"/>
      <c r="F80" s="288"/>
      <c r="G80" s="289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B153" s="264"/>
      <c r="C153" s="285"/>
      <c r="D153" s="286"/>
      <c r="E153" s="295"/>
      <c r="F153" s="296"/>
      <c r="G153" s="297"/>
      <c r="J153" s="286"/>
      <c r="K153" s="286"/>
      <c r="L153" s="286"/>
      <c r="M153" s="286"/>
      <c r="N153" s="290"/>
    </row>
    <row r="154" spans="1:14">
      <c r="A154" s="259"/>
      <c r="B154" s="264"/>
      <c r="C154" s="285"/>
      <c r="D154" s="286"/>
      <c r="E154" s="295"/>
      <c r="F154" s="296"/>
      <c r="G154" s="297"/>
      <c r="J154" s="286"/>
      <c r="K154" s="286"/>
      <c r="L154" s="286"/>
      <c r="M154" s="286"/>
      <c r="N154" s="290"/>
    </row>
    <row r="155" spans="1:14">
      <c r="A155" s="259"/>
      <c r="E155" s="254"/>
      <c r="F155" s="298"/>
      <c r="G155" s="299"/>
      <c r="J155" s="286"/>
      <c r="K155" s="286"/>
      <c r="L155" s="286"/>
      <c r="M155" s="286"/>
      <c r="N155" s="290"/>
    </row>
    <row r="156" spans="1:14">
      <c r="A156" s="259"/>
      <c r="E156" s="254"/>
      <c r="F156" s="298"/>
      <c r="G156" s="299"/>
      <c r="J156" s="286"/>
      <c r="K156" s="286"/>
      <c r="L156" s="286"/>
      <c r="M156" s="286"/>
      <c r="N156" s="290"/>
    </row>
    <row r="157" spans="1:14">
      <c r="A157" s="259"/>
      <c r="E157" s="254"/>
      <c r="F157" s="298"/>
      <c r="G157" s="299"/>
      <c r="J157" s="286"/>
      <c r="K157" s="286"/>
      <c r="L157" s="286"/>
      <c r="M157" s="286"/>
      <c r="N157" s="290"/>
    </row>
    <row r="158" spans="1:14">
      <c r="A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J189" s="300"/>
      <c r="K189" s="300"/>
      <c r="L189" s="300"/>
      <c r="M189" s="300"/>
      <c r="N189" s="301"/>
    </row>
    <row r="190" spans="1:14">
      <c r="A190" s="259"/>
      <c r="B190" s="259"/>
      <c r="C190" s="259"/>
      <c r="D190" s="259"/>
      <c r="E190" s="254"/>
      <c r="F190" s="298"/>
      <c r="G190" s="299"/>
      <c r="J190" s="300"/>
      <c r="K190" s="300"/>
      <c r="L190" s="300"/>
      <c r="M190" s="300"/>
      <c r="N190" s="301"/>
    </row>
    <row r="191" spans="1:14">
      <c r="A191" s="259"/>
      <c r="B191" s="259"/>
      <c r="C191" s="259"/>
      <c r="D191" s="259"/>
      <c r="E191" s="254"/>
      <c r="F191" s="298"/>
      <c r="G191" s="299"/>
      <c r="L191" s="259"/>
    </row>
    <row r="192" spans="1:14">
      <c r="A192" s="259"/>
      <c r="B192" s="259"/>
      <c r="C192" s="259"/>
      <c r="D192" s="259"/>
      <c r="E192" s="254"/>
      <c r="F192" s="298"/>
      <c r="G192" s="299"/>
      <c r="L192" s="259"/>
    </row>
    <row r="193" spans="1:12">
      <c r="A193" s="259"/>
      <c r="B193" s="259"/>
      <c r="C193" s="259"/>
      <c r="D193" s="259"/>
      <c r="E193" s="254"/>
      <c r="F193" s="298"/>
      <c r="G193" s="299"/>
      <c r="L193" s="259"/>
    </row>
    <row r="194" spans="1:12">
      <c r="A194" s="259"/>
      <c r="B194" s="259"/>
      <c r="C194" s="259"/>
      <c r="D194" s="259"/>
      <c r="E194" s="254"/>
      <c r="F194" s="298"/>
      <c r="G194" s="299"/>
      <c r="L194" s="259"/>
    </row>
    <row r="195" spans="1:12">
      <c r="A195" s="259"/>
      <c r="B195" s="259"/>
      <c r="C195" s="259"/>
      <c r="D195" s="259"/>
      <c r="E195" s="302"/>
      <c r="F195" s="298"/>
      <c r="G195" s="299"/>
      <c r="L195" s="259"/>
    </row>
    <row r="196" spans="1:12">
      <c r="A196" s="259"/>
      <c r="B196" s="259"/>
      <c r="C196" s="259"/>
      <c r="D196" s="259"/>
      <c r="E196" s="302"/>
      <c r="F196" s="298"/>
      <c r="G196" s="299"/>
      <c r="L196" s="259"/>
    </row>
    <row r="197" spans="1:12">
      <c r="A197" s="259"/>
      <c r="B197" s="259"/>
      <c r="C197" s="259"/>
      <c r="D197" s="259"/>
      <c r="E197" s="254"/>
      <c r="F197" s="298"/>
      <c r="G197" s="299"/>
      <c r="L197" s="259"/>
    </row>
    <row r="198" spans="1:12">
      <c r="A198" s="259"/>
      <c r="B198" s="259"/>
      <c r="C198" s="259"/>
      <c r="D198" s="259"/>
      <c r="E198" s="254"/>
      <c r="F198" s="298"/>
      <c r="G198" s="299"/>
      <c r="L198" s="259"/>
    </row>
    <row r="199" spans="1:12">
      <c r="A199" s="259"/>
      <c r="B199" s="259"/>
      <c r="C199" s="259"/>
      <c r="D199" s="259"/>
      <c r="E199" s="254"/>
      <c r="F199" s="298"/>
      <c r="G199" s="299"/>
      <c r="L199" s="259"/>
    </row>
    <row r="200" spans="1:12">
      <c r="A200" s="259"/>
      <c r="B200" s="259"/>
      <c r="C200" s="259"/>
      <c r="D200" s="259"/>
      <c r="E200" s="254"/>
      <c r="F200" s="298"/>
      <c r="G200" s="299"/>
      <c r="L200" s="259"/>
    </row>
    <row r="201" spans="1:12">
      <c r="E201" s="254"/>
      <c r="F201" s="298"/>
      <c r="G201" s="299"/>
      <c r="L201" s="259"/>
    </row>
    <row r="202" spans="1:12">
      <c r="E202" s="254"/>
      <c r="F202" s="298"/>
      <c r="G202" s="299"/>
      <c r="L202" s="259"/>
    </row>
    <row r="203" spans="1:12">
      <c r="A203" s="259"/>
      <c r="E203" s="254"/>
      <c r="F203" s="298"/>
      <c r="G203" s="299"/>
      <c r="L203" s="259"/>
    </row>
    <row r="204" spans="1:12">
      <c r="A204" s="259"/>
      <c r="E204" s="254"/>
      <c r="F204" s="298"/>
      <c r="G204" s="299"/>
      <c r="L204" s="259"/>
    </row>
    <row r="205" spans="1:12">
      <c r="E205" s="254"/>
      <c r="F205" s="298"/>
      <c r="G205" s="299"/>
      <c r="L205" s="259"/>
    </row>
    <row r="206" spans="1:12">
      <c r="E206" s="254"/>
      <c r="F206" s="298"/>
      <c r="G206" s="299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E215" s="254"/>
      <c r="F215" s="298"/>
      <c r="G215" s="245"/>
      <c r="L215" s="259"/>
    </row>
    <row r="216" spans="1:12"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6" spans="1:12">
      <c r="A716" s="259"/>
      <c r="B716" s="259"/>
      <c r="C716" s="259"/>
      <c r="D716" s="259"/>
      <c r="E716" s="254"/>
      <c r="F716" s="298"/>
      <c r="G716" s="245"/>
      <c r="L716" s="259"/>
    </row>
    <row r="717" spans="1:12">
      <c r="A717" s="259"/>
      <c r="B717" s="259"/>
      <c r="C717" s="259"/>
      <c r="D717" s="259"/>
      <c r="E717" s="254"/>
      <c r="F717" s="298"/>
      <c r="G717" s="245"/>
      <c r="L717" s="259"/>
    </row>
    <row r="719" spans="1:12" ht="15.75">
      <c r="A719" s="259"/>
      <c r="B719" s="259"/>
      <c r="C719" s="259"/>
      <c r="D719" s="259"/>
      <c r="E719" s="303"/>
      <c r="F719" s="304"/>
      <c r="G719" s="305">
        <f>SUM(G54:G718)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ErrorMessage="1" errorTitle="Taxes" error="Non valid entry. Please check the tax list" promptTitle="Taxes" prompt="Please select the tax subject to adjustment" sqref="A205:A717 A86:A202">
      <formula1>Taxes</formula1>
    </dataValidation>
    <dataValidation type="list" allowBlank="1" showInputMessage="1" showErrorMessage="1" sqref="M61:M63 A203:A204 M99:M716 K68:L716 K65:M66 J54:J716 K54:L64">
      <formula1>Taxes</formula1>
    </dataValidation>
    <dataValidation type="list" allowBlank="1" showInputMessage="1" showErrorMessage="1" sqref="N49:N53 N6:N47">
      <formula1>FinalDiff</formula1>
    </dataValidation>
    <dataValidation type="list" allowBlank="1" showInputMessage="1" showErrorMessage="1" sqref="N54:N717">
      <formula1>Govadjust</formula1>
    </dataValidation>
    <dataValidation type="list" allowBlank="1" showInputMessage="1" showErrorMessage="1" sqref="C54:C717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A54:A85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7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Companies!B13</f>
        <v xml:space="preserve"> YATELA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156925731</v>
      </c>
      <c r="F5" s="266">
        <v>-24427382</v>
      </c>
      <c r="G5" s="266">
        <v>132498349</v>
      </c>
      <c r="H5" s="270"/>
      <c r="I5" s="266">
        <v>132498348</v>
      </c>
      <c r="J5" s="266">
        <v>0</v>
      </c>
      <c r="K5" s="266">
        <v>132498348</v>
      </c>
      <c r="L5" s="270"/>
      <c r="M5" s="266">
        <v>1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>
        <v>141027231</v>
      </c>
      <c r="F6" s="244">
        <v>-8528882</v>
      </c>
      <c r="G6" s="244">
        <v>132498349</v>
      </c>
      <c r="H6" s="272"/>
      <c r="I6" s="244">
        <v>132498348</v>
      </c>
      <c r="J6" s="244">
        <v>0</v>
      </c>
      <c r="K6" s="244">
        <v>132498348</v>
      </c>
      <c r="L6" s="272"/>
      <c r="M6" s="244">
        <v>1</v>
      </c>
      <c r="N6" s="273" t="s">
        <v>1163</v>
      </c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>
        <v>0</v>
      </c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15898500</v>
      </c>
      <c r="F8" s="244">
        <v>-15898500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884835890</v>
      </c>
      <c r="F9" s="266">
        <v>0</v>
      </c>
      <c r="G9" s="266">
        <v>884835890</v>
      </c>
      <c r="H9" s="270"/>
      <c r="I9" s="266">
        <v>609518169</v>
      </c>
      <c r="J9" s="266">
        <v>0</v>
      </c>
      <c r="K9" s="266">
        <v>609518169</v>
      </c>
      <c r="L9" s="270"/>
      <c r="M9" s="266">
        <v>275317721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141444456</v>
      </c>
      <c r="F10" s="245">
        <v>0</v>
      </c>
      <c r="G10" s="245">
        <v>141444456</v>
      </c>
      <c r="H10" s="256"/>
      <c r="I10" s="245"/>
      <c r="J10" s="245">
        <v>0</v>
      </c>
      <c r="K10" s="245">
        <v>0</v>
      </c>
      <c r="L10" s="256"/>
      <c r="M10" s="245">
        <v>141444456</v>
      </c>
      <c r="N10" s="277" t="s">
        <v>59</v>
      </c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0</v>
      </c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0</v>
      </c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>
        <v>104829577</v>
      </c>
      <c r="J13" s="244">
        <v>0</v>
      </c>
      <c r="K13" s="244">
        <v>104829577</v>
      </c>
      <c r="L13" s="256"/>
      <c r="M13" s="244">
        <v>-104829577</v>
      </c>
      <c r="N13" s="244" t="s">
        <v>58</v>
      </c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>
        <v>3512193</v>
      </c>
      <c r="F14" s="245">
        <v>0</v>
      </c>
      <c r="G14" s="245">
        <v>3512193</v>
      </c>
      <c r="H14" s="256"/>
      <c r="I14" s="245"/>
      <c r="J14" s="245">
        <v>0</v>
      </c>
      <c r="K14" s="245">
        <v>0</v>
      </c>
      <c r="L14" s="256"/>
      <c r="M14" s="245">
        <v>3512193</v>
      </c>
      <c r="N14" s="277" t="s">
        <v>59</v>
      </c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49953409</v>
      </c>
      <c r="F15" s="244">
        <v>0</v>
      </c>
      <c r="G15" s="244">
        <v>49953409</v>
      </c>
      <c r="H15" s="256"/>
      <c r="I15" s="244">
        <v>95923938</v>
      </c>
      <c r="J15" s="244">
        <v>0</v>
      </c>
      <c r="K15" s="244">
        <v>95923938</v>
      </c>
      <c r="L15" s="256"/>
      <c r="M15" s="244">
        <v>-45970529</v>
      </c>
      <c r="N15" s="244" t="s">
        <v>1216</v>
      </c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24521330</v>
      </c>
      <c r="F16" s="245">
        <v>0</v>
      </c>
      <c r="G16" s="245">
        <v>24521330</v>
      </c>
      <c r="H16" s="256"/>
      <c r="I16" s="245">
        <v>8080504</v>
      </c>
      <c r="J16" s="245">
        <v>0</v>
      </c>
      <c r="K16" s="245">
        <v>8080504</v>
      </c>
      <c r="L16" s="256"/>
      <c r="M16" s="245">
        <v>16440826</v>
      </c>
      <c r="N16" s="277" t="s">
        <v>1215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48817614</v>
      </c>
      <c r="F17" s="244">
        <v>0</v>
      </c>
      <c r="G17" s="244">
        <v>48817614</v>
      </c>
      <c r="H17" s="256"/>
      <c r="I17" s="244">
        <v>16091952</v>
      </c>
      <c r="J17" s="244">
        <v>0</v>
      </c>
      <c r="K17" s="244">
        <v>16091952</v>
      </c>
      <c r="L17" s="256"/>
      <c r="M17" s="244">
        <v>32725662</v>
      </c>
      <c r="N17" s="244" t="s">
        <v>1215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85430836</v>
      </c>
      <c r="F18" s="245">
        <v>0</v>
      </c>
      <c r="G18" s="245">
        <v>85430836</v>
      </c>
      <c r="H18" s="256"/>
      <c r="I18" s="245">
        <v>38960113</v>
      </c>
      <c r="J18" s="245">
        <v>0</v>
      </c>
      <c r="K18" s="245">
        <v>38960113</v>
      </c>
      <c r="L18" s="256"/>
      <c r="M18" s="245">
        <v>46470723</v>
      </c>
      <c r="N18" s="277" t="s">
        <v>1215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48817614</v>
      </c>
      <c r="F19" s="244">
        <v>0</v>
      </c>
      <c r="G19" s="244">
        <v>48817614</v>
      </c>
      <c r="H19" s="256"/>
      <c r="I19" s="244">
        <v>16091952</v>
      </c>
      <c r="J19" s="244">
        <v>0</v>
      </c>
      <c r="K19" s="244">
        <v>16091952</v>
      </c>
      <c r="L19" s="256"/>
      <c r="M19" s="244">
        <v>32725662</v>
      </c>
      <c r="N19" s="244" t="s">
        <v>1215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337122240</v>
      </c>
      <c r="F21" s="244">
        <v>0</v>
      </c>
      <c r="G21" s="244">
        <v>337122240</v>
      </c>
      <c r="H21" s="256"/>
      <c r="I21" s="244">
        <v>186229252</v>
      </c>
      <c r="J21" s="244">
        <v>0</v>
      </c>
      <c r="K21" s="244">
        <v>186229252</v>
      </c>
      <c r="L21" s="256"/>
      <c r="M21" s="244">
        <v>150892988</v>
      </c>
      <c r="N21" s="244" t="s">
        <v>1215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>
        <v>67029206</v>
      </c>
      <c r="F22" s="245">
        <v>0</v>
      </c>
      <c r="G22" s="245">
        <v>67029206</v>
      </c>
      <c r="H22" s="256"/>
      <c r="I22" s="245">
        <v>66027685</v>
      </c>
      <c r="J22" s="245">
        <v>0</v>
      </c>
      <c r="K22" s="245">
        <v>66027685</v>
      </c>
      <c r="L22" s="256"/>
      <c r="M22" s="245">
        <v>1001521</v>
      </c>
      <c r="N22" s="277" t="s">
        <v>1215</v>
      </c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>
        <v>78186992</v>
      </c>
      <c r="F23" s="244">
        <v>0</v>
      </c>
      <c r="G23" s="244">
        <v>78186992</v>
      </c>
      <c r="H23" s="256"/>
      <c r="I23" s="244">
        <v>77283196</v>
      </c>
      <c r="J23" s="244">
        <v>0</v>
      </c>
      <c r="K23" s="244">
        <v>77283196</v>
      </c>
      <c r="L23" s="256"/>
      <c r="M23" s="244">
        <v>903796</v>
      </c>
      <c r="N23" s="244" t="s">
        <v>1215</v>
      </c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0</v>
      </c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0</v>
      </c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40633550</v>
      </c>
      <c r="F35" s="266">
        <v>0</v>
      </c>
      <c r="G35" s="266">
        <v>40633550</v>
      </c>
      <c r="H35" s="270"/>
      <c r="I35" s="266">
        <v>40706697</v>
      </c>
      <c r="J35" s="266">
        <v>0</v>
      </c>
      <c r="K35" s="266">
        <v>40706697</v>
      </c>
      <c r="L35" s="270"/>
      <c r="M35" s="266">
        <v>-73147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40633550</v>
      </c>
      <c r="F36" s="245">
        <v>0</v>
      </c>
      <c r="G36" s="245">
        <v>40633550</v>
      </c>
      <c r="I36" s="245">
        <v>40706697</v>
      </c>
      <c r="J36" s="245">
        <v>0</v>
      </c>
      <c r="K36" s="245">
        <v>40706697</v>
      </c>
      <c r="M36" s="245">
        <v>-73147</v>
      </c>
      <c r="N36" s="245" t="s">
        <v>1163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26997195</v>
      </c>
      <c r="F38" s="266">
        <v>0</v>
      </c>
      <c r="G38" s="266">
        <v>26997195</v>
      </c>
      <c r="H38" s="270"/>
      <c r="I38" s="266">
        <v>26997195</v>
      </c>
      <c r="J38" s="266">
        <v>0</v>
      </c>
      <c r="K38" s="266">
        <v>26997195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26997195</v>
      </c>
      <c r="F39" s="245">
        <v>0</v>
      </c>
      <c r="G39" s="245">
        <v>26997195</v>
      </c>
      <c r="I39" s="245">
        <v>26997195</v>
      </c>
      <c r="J39" s="245">
        <v>0</v>
      </c>
      <c r="K39" s="245">
        <v>26997195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500192998</v>
      </c>
      <c r="F45" s="266">
        <v>0</v>
      </c>
      <c r="G45" s="266">
        <v>500192998</v>
      </c>
      <c r="H45" s="270"/>
      <c r="I45" s="266">
        <v>500192990</v>
      </c>
      <c r="J45" s="266">
        <v>0</v>
      </c>
      <c r="K45" s="266">
        <v>500192990</v>
      </c>
      <c r="L45" s="270"/>
      <c r="M45" s="266">
        <v>8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500192998</v>
      </c>
      <c r="F46" s="245">
        <v>0</v>
      </c>
      <c r="G46" s="245">
        <v>500192998</v>
      </c>
      <c r="I46" s="245">
        <v>500192990</v>
      </c>
      <c r="J46" s="245">
        <v>0</v>
      </c>
      <c r="K46" s="245">
        <v>500192990</v>
      </c>
      <c r="M46" s="245">
        <v>8</v>
      </c>
      <c r="N46" s="277" t="s">
        <v>1163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/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1609585364</v>
      </c>
      <c r="F48" s="282">
        <v>-24427382</v>
      </c>
      <c r="G48" s="282">
        <v>1585157982</v>
      </c>
      <c r="H48" s="281" t="e">
        <v>#REF!</v>
      </c>
      <c r="I48" s="282">
        <v>1309913399</v>
      </c>
      <c r="J48" s="282">
        <v>0</v>
      </c>
      <c r="K48" s="282">
        <v>1309913399</v>
      </c>
      <c r="L48" s="281" t="e">
        <v>#REF!</v>
      </c>
      <c r="M48" s="282">
        <v>275244583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183085370</v>
      </c>
      <c r="F49" s="266">
        <v>0</v>
      </c>
      <c r="G49" s="266">
        <v>183085370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183085370</v>
      </c>
      <c r="F51" s="245"/>
      <c r="G51" s="245">
        <v>183085370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 ht="15"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</row>
    <row r="54" spans="1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A55" s="259"/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A56" s="259"/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94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90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4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4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86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>
      <c r="A79" s="259"/>
      <c r="B79" s="264"/>
      <c r="C79" s="285"/>
      <c r="D79" s="286"/>
      <c r="E79" s="295"/>
      <c r="F79" s="296"/>
      <c r="G79" s="297"/>
      <c r="J79" s="286"/>
      <c r="K79" s="286"/>
      <c r="L79" s="286"/>
      <c r="M79" s="286"/>
      <c r="N79" s="290"/>
    </row>
    <row r="80" spans="1:14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E153" s="254"/>
      <c r="F153" s="298"/>
      <c r="G153" s="299"/>
      <c r="J153" s="286"/>
      <c r="K153" s="286"/>
      <c r="L153" s="286"/>
      <c r="M153" s="286"/>
      <c r="N153" s="290"/>
    </row>
    <row r="154" spans="1:14">
      <c r="A154" s="259"/>
      <c r="E154" s="254"/>
      <c r="F154" s="298"/>
      <c r="G154" s="299"/>
      <c r="J154" s="286"/>
      <c r="K154" s="286"/>
      <c r="L154" s="286"/>
      <c r="M154" s="286"/>
      <c r="N154" s="290"/>
    </row>
    <row r="155" spans="1:14">
      <c r="A155" s="259"/>
      <c r="E155" s="254"/>
      <c r="F155" s="298"/>
      <c r="G155" s="299"/>
      <c r="J155" s="286"/>
      <c r="K155" s="286"/>
      <c r="L155" s="286"/>
      <c r="M155" s="286"/>
      <c r="N155" s="290"/>
    </row>
    <row r="156" spans="1:14">
      <c r="A156" s="259"/>
      <c r="E156" s="254"/>
      <c r="F156" s="298"/>
      <c r="G156" s="299"/>
      <c r="J156" s="300"/>
      <c r="K156" s="300"/>
      <c r="L156" s="300"/>
      <c r="M156" s="300"/>
      <c r="N156" s="301"/>
    </row>
    <row r="157" spans="1:14">
      <c r="A157" s="259"/>
      <c r="E157" s="254"/>
      <c r="F157" s="298"/>
      <c r="G157" s="299"/>
      <c r="J157" s="300"/>
      <c r="K157" s="300"/>
      <c r="L157" s="300"/>
      <c r="M157" s="300"/>
      <c r="N157" s="301"/>
    </row>
    <row r="158" spans="1:14">
      <c r="A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B167" s="259"/>
      <c r="C167" s="259"/>
      <c r="D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B168" s="259"/>
      <c r="C168" s="259"/>
      <c r="D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L189" s="259"/>
    </row>
    <row r="190" spans="1:14">
      <c r="A190" s="259"/>
      <c r="B190" s="259"/>
      <c r="C190" s="259"/>
      <c r="D190" s="259"/>
      <c r="E190" s="254"/>
      <c r="F190" s="298"/>
      <c r="G190" s="299"/>
      <c r="L190" s="259"/>
    </row>
    <row r="191" spans="1:14">
      <c r="A191" s="259"/>
      <c r="B191" s="259"/>
      <c r="C191" s="259"/>
      <c r="D191" s="259"/>
      <c r="E191" s="254"/>
      <c r="F191" s="298"/>
      <c r="G191" s="299"/>
      <c r="L191" s="259"/>
    </row>
    <row r="192" spans="1:14">
      <c r="A192" s="259"/>
      <c r="B192" s="259"/>
      <c r="C192" s="259"/>
      <c r="D192" s="259"/>
      <c r="E192" s="254"/>
      <c r="F192" s="298"/>
      <c r="G192" s="299"/>
      <c r="L192" s="259"/>
    </row>
    <row r="193" spans="1:12">
      <c r="A193" s="259"/>
      <c r="B193" s="259"/>
      <c r="C193" s="259"/>
      <c r="D193" s="259"/>
      <c r="E193" s="302"/>
      <c r="F193" s="298"/>
      <c r="G193" s="299"/>
      <c r="L193" s="259"/>
    </row>
    <row r="194" spans="1:12">
      <c r="A194" s="259"/>
      <c r="B194" s="259"/>
      <c r="C194" s="259"/>
      <c r="D194" s="259"/>
      <c r="E194" s="302"/>
      <c r="F194" s="298"/>
      <c r="G194" s="299"/>
      <c r="L194" s="259"/>
    </row>
    <row r="195" spans="1:12">
      <c r="A195" s="259"/>
      <c r="B195" s="259"/>
      <c r="C195" s="259"/>
      <c r="D195" s="259"/>
      <c r="E195" s="254"/>
      <c r="F195" s="298"/>
      <c r="G195" s="299"/>
      <c r="L195" s="259"/>
    </row>
    <row r="196" spans="1:12">
      <c r="A196" s="259"/>
      <c r="B196" s="259"/>
      <c r="C196" s="259"/>
      <c r="D196" s="259"/>
      <c r="E196" s="254"/>
      <c r="F196" s="298"/>
      <c r="G196" s="299"/>
      <c r="L196" s="259"/>
    </row>
    <row r="197" spans="1:12">
      <c r="A197" s="259"/>
      <c r="B197" s="259"/>
      <c r="C197" s="259"/>
      <c r="D197" s="259"/>
      <c r="E197" s="254"/>
      <c r="F197" s="298"/>
      <c r="G197" s="299"/>
      <c r="L197" s="259"/>
    </row>
    <row r="198" spans="1:12">
      <c r="A198" s="259"/>
      <c r="B198" s="259"/>
      <c r="C198" s="259"/>
      <c r="D198" s="259"/>
      <c r="E198" s="254"/>
      <c r="F198" s="298"/>
      <c r="G198" s="299"/>
      <c r="L198" s="259"/>
    </row>
    <row r="199" spans="1:12">
      <c r="E199" s="254"/>
      <c r="F199" s="298"/>
      <c r="G199" s="299"/>
      <c r="L199" s="259"/>
    </row>
    <row r="200" spans="1:12">
      <c r="E200" s="254"/>
      <c r="F200" s="298"/>
      <c r="G200" s="299"/>
      <c r="L200" s="259"/>
    </row>
    <row r="201" spans="1:12">
      <c r="A201" s="259"/>
      <c r="E201" s="254"/>
      <c r="F201" s="298"/>
      <c r="G201" s="299"/>
      <c r="L201" s="259"/>
    </row>
    <row r="202" spans="1:12">
      <c r="A202" s="259"/>
      <c r="E202" s="254"/>
      <c r="F202" s="298"/>
      <c r="G202" s="299"/>
      <c r="L202" s="259"/>
    </row>
    <row r="203" spans="1:12">
      <c r="E203" s="254"/>
      <c r="F203" s="298"/>
      <c r="G203" s="299"/>
      <c r="L203" s="259"/>
    </row>
    <row r="204" spans="1:12">
      <c r="E204" s="254"/>
      <c r="F204" s="298"/>
      <c r="G204" s="299"/>
      <c r="L204" s="259"/>
    </row>
    <row r="205" spans="1:12">
      <c r="E205" s="254"/>
      <c r="F205" s="298"/>
      <c r="G205" s="245"/>
      <c r="L205" s="259"/>
    </row>
    <row r="206" spans="1:12">
      <c r="E206" s="254"/>
      <c r="F206" s="298"/>
      <c r="G206" s="245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7" spans="1:12" ht="15.75">
      <c r="A717" s="259"/>
      <c r="B717" s="259"/>
      <c r="C717" s="259"/>
      <c r="D717" s="259"/>
      <c r="E717" s="303"/>
      <c r="F717" s="304"/>
      <c r="G717" s="305">
        <f>SUM(G53:G716)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ErrorMessage="1" errorTitle="Taxes" error="Non valid entry. Please check the tax list" promptTitle="Taxes" prompt="Please select the tax subject to adjustment" sqref="A203:A715 A84:A200">
      <formula1>Taxes</formula1>
    </dataValidation>
    <dataValidation type="list" allowBlank="1" showInputMessage="1" showErrorMessage="1" sqref="M59:M61 A201:A202 M97:M714 K66:L714 K63:M64 J53:J714 K53:L62">
      <formula1>Taxes</formula1>
    </dataValidation>
    <dataValidation type="list" allowBlank="1" showInputMessage="1" showErrorMessage="1" sqref="N49:N52 N6:N47">
      <formula1>FinalDiff</formula1>
    </dataValidation>
    <dataValidation type="list" allowBlank="1" showInputMessage="1" showErrorMessage="1" sqref="N53:N715">
      <formula1>Govadjust</formula1>
    </dataValidation>
    <dataValidation type="list" allowBlank="1" showInputMessage="1" showErrorMessage="1" sqref="C53:C715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2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42578125" style="259" bestFit="1" customWidth="1"/>
    <col min="10" max="10" width="12.42578125" style="259" customWidth="1"/>
    <col min="11" max="11" width="15.425781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Companies!B14</f>
        <v xml:space="preserve"> FEKOLA (*)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1789970715</v>
      </c>
      <c r="F5" s="266">
        <v>-1707859</v>
      </c>
      <c r="G5" s="266">
        <v>1788262856</v>
      </c>
      <c r="H5" s="270"/>
      <c r="I5" s="266">
        <v>1780762856</v>
      </c>
      <c r="J5" s="266">
        <v>0</v>
      </c>
      <c r="K5" s="266">
        <v>1780762856</v>
      </c>
      <c r="L5" s="270"/>
      <c r="M5" s="266">
        <v>7500000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>
        <v>1782470715</v>
      </c>
      <c r="F6" s="244">
        <v>-1707859</v>
      </c>
      <c r="G6" s="244">
        <v>1780762856</v>
      </c>
      <c r="H6" s="272"/>
      <c r="I6" s="244">
        <v>1780762856</v>
      </c>
      <c r="J6" s="244">
        <v>0</v>
      </c>
      <c r="K6" s="244">
        <v>1780762856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7500000</v>
      </c>
      <c r="F8" s="244">
        <v>0</v>
      </c>
      <c r="G8" s="244">
        <v>7500000</v>
      </c>
      <c r="H8" s="256"/>
      <c r="I8" s="244"/>
      <c r="J8" s="244">
        <v>0</v>
      </c>
      <c r="K8" s="244">
        <v>0</v>
      </c>
      <c r="L8" s="256"/>
      <c r="M8" s="244">
        <v>7500000</v>
      </c>
      <c r="N8" s="244" t="s">
        <v>59</v>
      </c>
    </row>
    <row r="9" spans="2:14" s="259" customFormat="1">
      <c r="B9" s="265"/>
      <c r="C9" s="269" t="str">
        <f>+Taxes!B6</f>
        <v>DGE</v>
      </c>
      <c r="D9" s="270"/>
      <c r="E9" s="266">
        <v>13500402129</v>
      </c>
      <c r="F9" s="266">
        <v>-478655473</v>
      </c>
      <c r="G9" s="266">
        <v>13021746656</v>
      </c>
      <c r="H9" s="270"/>
      <c r="I9" s="266">
        <v>13281094302</v>
      </c>
      <c r="J9" s="266">
        <v>-618460402</v>
      </c>
      <c r="K9" s="266">
        <v>12662633900</v>
      </c>
      <c r="L9" s="270"/>
      <c r="M9" s="266">
        <v>359112756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>
        <v>493387105</v>
      </c>
      <c r="J11" s="244">
        <v>0</v>
      </c>
      <c r="K11" s="244">
        <v>493387105</v>
      </c>
      <c r="L11" s="256"/>
      <c r="M11" s="244">
        <v>-493387105</v>
      </c>
      <c r="N11" s="244" t="s">
        <v>58</v>
      </c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296470</v>
      </c>
      <c r="F12" s="245">
        <v>0</v>
      </c>
      <c r="G12" s="245">
        <v>296470</v>
      </c>
      <c r="H12" s="256"/>
      <c r="I12" s="245"/>
      <c r="J12" s="245">
        <v>0</v>
      </c>
      <c r="K12" s="245">
        <v>0</v>
      </c>
      <c r="L12" s="256"/>
      <c r="M12" s="245">
        <v>296470</v>
      </c>
      <c r="N12" s="277" t="s">
        <v>1163</v>
      </c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>
        <v>1782470715</v>
      </c>
      <c r="F13" s="244">
        <v>-983957316</v>
      </c>
      <c r="G13" s="244">
        <v>798513399</v>
      </c>
      <c r="H13" s="256"/>
      <c r="I13" s="244">
        <v>798513399</v>
      </c>
      <c r="J13" s="244">
        <v>0</v>
      </c>
      <c r="K13" s="244">
        <v>798513399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18350040</v>
      </c>
      <c r="F15" s="244">
        <v>205575460</v>
      </c>
      <c r="G15" s="244">
        <v>223925500</v>
      </c>
      <c r="H15" s="256"/>
      <c r="I15" s="244">
        <v>223925500</v>
      </c>
      <c r="J15" s="244">
        <v>0</v>
      </c>
      <c r="K15" s="244">
        <v>223925500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206691309</v>
      </c>
      <c r="F16" s="245">
        <v>7428206</v>
      </c>
      <c r="G16" s="245">
        <v>214119515</v>
      </c>
      <c r="H16" s="256"/>
      <c r="I16" s="245">
        <v>213632960</v>
      </c>
      <c r="J16" s="245">
        <v>0</v>
      </c>
      <c r="K16" s="245">
        <v>213632960</v>
      </c>
      <c r="L16" s="256"/>
      <c r="M16" s="245">
        <v>486555</v>
      </c>
      <c r="N16" s="277" t="s">
        <v>1163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413432076</v>
      </c>
      <c r="F17" s="244">
        <v>49561587</v>
      </c>
      <c r="G17" s="244">
        <v>462993663</v>
      </c>
      <c r="H17" s="256"/>
      <c r="I17" s="244">
        <v>427315409</v>
      </c>
      <c r="J17" s="244">
        <v>0</v>
      </c>
      <c r="K17" s="244">
        <v>427315409</v>
      </c>
      <c r="L17" s="256"/>
      <c r="M17" s="244">
        <v>35678254</v>
      </c>
      <c r="N17" s="244" t="s">
        <v>1215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723495815</v>
      </c>
      <c r="F18" s="245">
        <v>86732816</v>
      </c>
      <c r="G18" s="245">
        <v>810228631</v>
      </c>
      <c r="H18" s="256"/>
      <c r="I18" s="245">
        <v>747791644</v>
      </c>
      <c r="J18" s="245">
        <v>0</v>
      </c>
      <c r="K18" s="245">
        <v>747791644</v>
      </c>
      <c r="L18" s="256"/>
      <c r="M18" s="245">
        <v>62436987</v>
      </c>
      <c r="N18" s="277" t="s">
        <v>1215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413427076</v>
      </c>
      <c r="F19" s="244">
        <v>14862409</v>
      </c>
      <c r="G19" s="244">
        <v>428289485</v>
      </c>
      <c r="H19" s="256"/>
      <c r="I19" s="244">
        <v>427316408</v>
      </c>
      <c r="J19" s="244">
        <v>0</v>
      </c>
      <c r="K19" s="244">
        <v>427316408</v>
      </c>
      <c r="L19" s="256"/>
      <c r="M19" s="244">
        <v>973077</v>
      </c>
      <c r="N19" s="244" t="s">
        <v>1215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>
        <v>27971938</v>
      </c>
      <c r="F20" s="245">
        <v>0</v>
      </c>
      <c r="G20" s="245">
        <v>27971938</v>
      </c>
      <c r="H20" s="256"/>
      <c r="I20" s="245">
        <v>27611236</v>
      </c>
      <c r="J20" s="245">
        <v>0</v>
      </c>
      <c r="K20" s="245">
        <v>27611236</v>
      </c>
      <c r="L20" s="256"/>
      <c r="M20" s="245">
        <v>360702</v>
      </c>
      <c r="N20" s="277" t="s">
        <v>1163</v>
      </c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5113384958</v>
      </c>
      <c r="F21" s="244">
        <v>623804861</v>
      </c>
      <c r="G21" s="244">
        <v>5737189819</v>
      </c>
      <c r="H21" s="256"/>
      <c r="I21" s="244">
        <v>5275486738</v>
      </c>
      <c r="J21" s="244">
        <v>0</v>
      </c>
      <c r="K21" s="244">
        <v>5275486738</v>
      </c>
      <c r="L21" s="256"/>
      <c r="M21" s="244">
        <v>461703081</v>
      </c>
      <c r="N21" s="244" t="s">
        <v>1215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>
        <v>4784685267</v>
      </c>
      <c r="F22" s="245">
        <v>-482663496</v>
      </c>
      <c r="G22" s="245">
        <v>4302021771</v>
      </c>
      <c r="H22" s="256"/>
      <c r="I22" s="245">
        <v>4646113903</v>
      </c>
      <c r="J22" s="245">
        <v>-618460402</v>
      </c>
      <c r="K22" s="245">
        <v>4027653501</v>
      </c>
      <c r="L22" s="256"/>
      <c r="M22" s="245">
        <v>274368270</v>
      </c>
      <c r="N22" s="277" t="s">
        <v>1215</v>
      </c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16196465</v>
      </c>
      <c r="F24" s="245">
        <v>0</v>
      </c>
      <c r="G24" s="245">
        <v>16196465</v>
      </c>
      <c r="H24" s="256"/>
      <c r="I24" s="245"/>
      <c r="J24" s="245">
        <v>0</v>
      </c>
      <c r="K24" s="245">
        <v>0</v>
      </c>
      <c r="L24" s="256"/>
      <c r="M24" s="245">
        <v>16196465</v>
      </c>
      <c r="N24" s="277" t="s">
        <v>59</v>
      </c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/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2999482297</v>
      </c>
      <c r="F35" s="266">
        <v>0</v>
      </c>
      <c r="G35" s="266">
        <v>2999482297</v>
      </c>
      <c r="H35" s="270"/>
      <c r="I35" s="266">
        <v>702734480</v>
      </c>
      <c r="J35" s="266">
        <v>0</v>
      </c>
      <c r="K35" s="266">
        <v>702734480</v>
      </c>
      <c r="L35" s="270"/>
      <c r="M35" s="266">
        <v>2296747817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2999482297</v>
      </c>
      <c r="F36" s="245">
        <v>0</v>
      </c>
      <c r="G36" s="245">
        <v>2999482297</v>
      </c>
      <c r="I36" s="245">
        <v>702734480</v>
      </c>
      <c r="J36" s="245">
        <v>0</v>
      </c>
      <c r="K36" s="245">
        <v>702734480</v>
      </c>
      <c r="M36" s="245">
        <v>2296747817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2668000</v>
      </c>
      <c r="F38" s="266">
        <v>0</v>
      </c>
      <c r="G38" s="266">
        <v>2668000</v>
      </c>
      <c r="H38" s="270"/>
      <c r="I38" s="266">
        <v>2668000</v>
      </c>
      <c r="J38" s="266">
        <v>0</v>
      </c>
      <c r="K38" s="266">
        <v>2668000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2668000</v>
      </c>
      <c r="F39" s="245">
        <v>0</v>
      </c>
      <c r="G39" s="245">
        <v>2668000</v>
      </c>
      <c r="I39" s="245">
        <v>2668000</v>
      </c>
      <c r="J39" s="245">
        <v>0</v>
      </c>
      <c r="K39" s="245">
        <v>2668000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5260569315</v>
      </c>
      <c r="F45" s="266">
        <v>0</v>
      </c>
      <c r="G45" s="266">
        <v>5260569315</v>
      </c>
      <c r="H45" s="270"/>
      <c r="I45" s="266">
        <v>4932058055</v>
      </c>
      <c r="J45" s="266">
        <v>0</v>
      </c>
      <c r="K45" s="266">
        <v>4932058055</v>
      </c>
      <c r="L45" s="270"/>
      <c r="M45" s="266">
        <v>328511260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5260569315</v>
      </c>
      <c r="F46" s="245">
        <v>0</v>
      </c>
      <c r="G46" s="245">
        <v>5260569315</v>
      </c>
      <c r="I46" s="245">
        <v>4932058055</v>
      </c>
      <c r="J46" s="245">
        <v>0</v>
      </c>
      <c r="K46" s="245">
        <v>4932058055</v>
      </c>
      <c r="M46" s="245">
        <v>328511260</v>
      </c>
      <c r="N46" s="277" t="s">
        <v>1215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508507643</v>
      </c>
      <c r="F47" s="244">
        <v>-508507643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24061600099</v>
      </c>
      <c r="F48" s="282">
        <v>-988870975</v>
      </c>
      <c r="G48" s="282">
        <v>23072729124</v>
      </c>
      <c r="H48" s="281" t="e">
        <v>#REF!</v>
      </c>
      <c r="I48" s="282">
        <v>20699317693</v>
      </c>
      <c r="J48" s="282">
        <v>-618460402</v>
      </c>
      <c r="K48" s="282">
        <v>20080857291</v>
      </c>
      <c r="L48" s="281" t="e">
        <v>#REF!</v>
      </c>
      <c r="M48" s="282">
        <v>2991871833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>
      <c r="A53" s="259"/>
      <c r="B53" s="264"/>
      <c r="C53" s="285"/>
      <c r="D53" s="286"/>
      <c r="E53" s="295"/>
      <c r="F53" s="296"/>
      <c r="G53" s="297"/>
      <c r="J53" s="286"/>
      <c r="K53" s="286"/>
      <c r="L53" s="286"/>
      <c r="M53" s="286"/>
      <c r="N53" s="290"/>
    </row>
    <row r="54" spans="1:14">
      <c r="A54" s="259"/>
      <c r="B54" s="264"/>
      <c r="C54" s="285"/>
      <c r="D54" s="286"/>
      <c r="E54" s="295"/>
      <c r="F54" s="296"/>
      <c r="G54" s="297"/>
      <c r="J54" s="286"/>
      <c r="K54" s="286"/>
      <c r="L54" s="286"/>
      <c r="M54" s="286"/>
      <c r="N54" s="290"/>
    </row>
    <row r="55" spans="1:14">
      <c r="A55" s="259"/>
      <c r="B55" s="264"/>
      <c r="C55" s="285"/>
      <c r="D55" s="286"/>
      <c r="E55" s="295"/>
      <c r="F55" s="296"/>
      <c r="G55" s="297"/>
      <c r="J55" s="286"/>
      <c r="K55" s="286"/>
      <c r="L55" s="286"/>
      <c r="M55" s="286"/>
      <c r="N55" s="290"/>
    </row>
    <row r="56" spans="1:14">
      <c r="A56" s="259"/>
      <c r="B56" s="264"/>
      <c r="C56" s="285"/>
      <c r="D56" s="286"/>
      <c r="E56" s="295"/>
      <c r="F56" s="296"/>
      <c r="G56" s="297"/>
      <c r="J56" s="286"/>
      <c r="K56" s="286"/>
      <c r="L56" s="286"/>
      <c r="M56" s="286"/>
      <c r="N56" s="290"/>
    </row>
    <row r="57" spans="1:14">
      <c r="A57" s="259"/>
      <c r="B57" s="264"/>
      <c r="C57" s="285"/>
      <c r="D57" s="286"/>
      <c r="E57" s="295"/>
      <c r="F57" s="296"/>
      <c r="G57" s="297"/>
      <c r="J57" s="286"/>
      <c r="K57" s="286"/>
      <c r="L57" s="286"/>
      <c r="M57" s="286"/>
      <c r="N57" s="290"/>
    </row>
    <row r="58" spans="1:14">
      <c r="A58" s="259"/>
      <c r="B58" s="264"/>
      <c r="C58" s="285"/>
      <c r="D58" s="286"/>
      <c r="E58" s="295"/>
      <c r="F58" s="296"/>
      <c r="G58" s="297"/>
      <c r="J58" s="286"/>
      <c r="K58" s="286"/>
      <c r="L58" s="286"/>
      <c r="M58" s="286"/>
      <c r="N58" s="290"/>
    </row>
    <row r="59" spans="1:14">
      <c r="A59" s="259"/>
      <c r="B59" s="264"/>
      <c r="C59" s="285"/>
      <c r="D59" s="286"/>
      <c r="E59" s="295"/>
      <c r="F59" s="296"/>
      <c r="G59" s="297"/>
      <c r="J59" s="286"/>
      <c r="K59" s="286"/>
      <c r="L59" s="286"/>
      <c r="M59" s="286"/>
      <c r="N59" s="290"/>
    </row>
    <row r="60" spans="1:14">
      <c r="A60" s="259"/>
      <c r="B60" s="264"/>
      <c r="C60" s="285"/>
      <c r="D60" s="286"/>
      <c r="E60" s="295"/>
      <c r="F60" s="296"/>
      <c r="G60" s="297"/>
      <c r="J60" s="286"/>
      <c r="K60" s="286"/>
      <c r="L60" s="286"/>
      <c r="M60" s="286"/>
      <c r="N60" s="290"/>
    </row>
    <row r="61" spans="1:14">
      <c r="A61" s="259"/>
      <c r="B61" s="264"/>
      <c r="C61" s="285"/>
      <c r="D61" s="286"/>
      <c r="E61" s="295"/>
      <c r="F61" s="296"/>
      <c r="G61" s="297"/>
      <c r="J61" s="286"/>
      <c r="K61" s="286"/>
      <c r="L61" s="286"/>
      <c r="M61" s="286"/>
      <c r="N61" s="290"/>
    </row>
    <row r="62" spans="1:14">
      <c r="A62" s="259"/>
      <c r="B62" s="264"/>
      <c r="C62" s="285"/>
      <c r="D62" s="286"/>
      <c r="E62" s="295"/>
      <c r="F62" s="296"/>
      <c r="G62" s="297"/>
      <c r="J62" s="286"/>
      <c r="K62" s="286"/>
      <c r="L62" s="286"/>
      <c r="M62" s="286"/>
      <c r="N62" s="290"/>
    </row>
    <row r="63" spans="1:14">
      <c r="A63" s="259"/>
      <c r="B63" s="264"/>
      <c r="C63" s="285"/>
      <c r="D63" s="286"/>
      <c r="E63" s="295"/>
      <c r="F63" s="296"/>
      <c r="G63" s="297"/>
      <c r="J63" s="286"/>
      <c r="K63" s="286"/>
      <c r="L63" s="286"/>
      <c r="M63" s="286"/>
      <c r="N63" s="290"/>
    </row>
    <row r="64" spans="1:14">
      <c r="A64" s="259"/>
      <c r="B64" s="264"/>
      <c r="C64" s="285"/>
      <c r="D64" s="286"/>
      <c r="E64" s="295"/>
      <c r="F64" s="296"/>
      <c r="G64" s="297"/>
      <c r="J64" s="286"/>
      <c r="K64" s="286"/>
      <c r="L64" s="286"/>
      <c r="M64" s="286"/>
      <c r="N64" s="290"/>
    </row>
    <row r="65" spans="1:14">
      <c r="A65" s="259"/>
      <c r="B65" s="264"/>
      <c r="C65" s="285"/>
      <c r="D65" s="286"/>
      <c r="E65" s="295"/>
      <c r="F65" s="296"/>
      <c r="G65" s="297"/>
      <c r="J65" s="286"/>
      <c r="K65" s="286"/>
      <c r="L65" s="286"/>
      <c r="M65" s="286"/>
      <c r="N65" s="290"/>
    </row>
    <row r="66" spans="1:14">
      <c r="A66" s="259"/>
      <c r="B66" s="264"/>
      <c r="C66" s="285"/>
      <c r="D66" s="286"/>
      <c r="E66" s="295"/>
      <c r="F66" s="296"/>
      <c r="G66" s="297"/>
      <c r="J66" s="286"/>
      <c r="K66" s="286"/>
      <c r="L66" s="286"/>
      <c r="M66" s="286"/>
      <c r="N66" s="290"/>
    </row>
    <row r="67" spans="1:14">
      <c r="A67" s="259"/>
      <c r="B67" s="264"/>
      <c r="C67" s="285"/>
      <c r="D67" s="286"/>
      <c r="E67" s="295"/>
      <c r="F67" s="296"/>
      <c r="G67" s="297"/>
      <c r="J67" s="286"/>
      <c r="K67" s="286"/>
      <c r="L67" s="286"/>
      <c r="M67" s="286"/>
      <c r="N67" s="290"/>
    </row>
    <row r="68" spans="1:14">
      <c r="A68" s="259"/>
      <c r="E68" s="254"/>
      <c r="F68" s="298"/>
      <c r="G68" s="299"/>
      <c r="J68" s="286"/>
      <c r="K68" s="286"/>
      <c r="L68" s="286"/>
      <c r="M68" s="286"/>
      <c r="N68" s="290"/>
    </row>
    <row r="69" spans="1:14">
      <c r="A69" s="259"/>
      <c r="E69" s="254"/>
      <c r="F69" s="298"/>
      <c r="G69" s="299"/>
      <c r="J69" s="286"/>
      <c r="K69" s="286"/>
      <c r="L69" s="286"/>
      <c r="M69" s="286"/>
      <c r="N69" s="290"/>
    </row>
    <row r="70" spans="1:14">
      <c r="A70" s="259"/>
      <c r="E70" s="254"/>
      <c r="F70" s="298"/>
      <c r="G70" s="299"/>
      <c r="J70" s="286"/>
      <c r="K70" s="286"/>
      <c r="L70" s="286"/>
      <c r="M70" s="286"/>
      <c r="N70" s="290"/>
    </row>
    <row r="71" spans="1:14">
      <c r="A71" s="259"/>
      <c r="E71" s="254"/>
      <c r="F71" s="298"/>
      <c r="G71" s="299"/>
      <c r="J71" s="300"/>
      <c r="K71" s="300"/>
      <c r="L71" s="300"/>
      <c r="M71" s="300"/>
      <c r="N71" s="301"/>
    </row>
    <row r="72" spans="1:14">
      <c r="A72" s="259"/>
      <c r="E72" s="254"/>
      <c r="F72" s="298"/>
      <c r="G72" s="299"/>
      <c r="J72" s="300"/>
      <c r="K72" s="300"/>
      <c r="L72" s="300"/>
      <c r="M72" s="300"/>
      <c r="N72" s="301"/>
    </row>
    <row r="73" spans="1:14">
      <c r="A73" s="259"/>
      <c r="E73" s="254"/>
      <c r="F73" s="298"/>
      <c r="G73" s="299"/>
      <c r="J73" s="300"/>
      <c r="K73" s="300"/>
      <c r="L73" s="300"/>
      <c r="M73" s="300"/>
      <c r="N73" s="301"/>
    </row>
    <row r="74" spans="1:14">
      <c r="A74" s="259"/>
      <c r="E74" s="254"/>
      <c r="F74" s="298"/>
      <c r="G74" s="299"/>
      <c r="J74" s="300"/>
      <c r="K74" s="300"/>
      <c r="L74" s="300"/>
      <c r="M74" s="300"/>
      <c r="N74" s="301"/>
    </row>
    <row r="75" spans="1:14">
      <c r="A75" s="259"/>
      <c r="E75" s="254"/>
      <c r="F75" s="298"/>
      <c r="G75" s="299"/>
      <c r="J75" s="300"/>
      <c r="K75" s="300"/>
      <c r="L75" s="300"/>
      <c r="M75" s="300"/>
      <c r="N75" s="301"/>
    </row>
    <row r="76" spans="1:14">
      <c r="A76" s="259"/>
      <c r="E76" s="254"/>
      <c r="F76" s="298"/>
      <c r="G76" s="299"/>
      <c r="J76" s="300"/>
      <c r="K76" s="300"/>
      <c r="L76" s="300"/>
      <c r="M76" s="300"/>
      <c r="N76" s="301"/>
    </row>
    <row r="77" spans="1:14">
      <c r="A77" s="259"/>
      <c r="E77" s="254"/>
      <c r="F77" s="298"/>
      <c r="G77" s="299"/>
      <c r="J77" s="300"/>
      <c r="K77" s="300"/>
      <c r="L77" s="300"/>
      <c r="M77" s="300"/>
      <c r="N77" s="301"/>
    </row>
    <row r="78" spans="1:14">
      <c r="A78" s="259"/>
      <c r="E78" s="254"/>
      <c r="F78" s="298"/>
      <c r="G78" s="299"/>
      <c r="J78" s="300"/>
      <c r="K78" s="300"/>
      <c r="L78" s="300"/>
      <c r="M78" s="300"/>
      <c r="N78" s="301"/>
    </row>
    <row r="79" spans="1:14">
      <c r="A79" s="259"/>
      <c r="E79" s="254"/>
      <c r="F79" s="298"/>
      <c r="G79" s="299"/>
      <c r="J79" s="300"/>
      <c r="K79" s="300"/>
      <c r="L79" s="300"/>
      <c r="M79" s="300"/>
      <c r="N79" s="301"/>
    </row>
    <row r="80" spans="1:14">
      <c r="A80" s="259"/>
      <c r="E80" s="254"/>
      <c r="F80" s="298"/>
      <c r="G80" s="299"/>
      <c r="J80" s="300"/>
      <c r="K80" s="300"/>
      <c r="L80" s="300"/>
      <c r="M80" s="300"/>
      <c r="N80" s="301"/>
    </row>
    <row r="81" spans="1:14">
      <c r="A81" s="259"/>
      <c r="E81" s="254"/>
      <c r="F81" s="298"/>
      <c r="G81" s="299"/>
      <c r="J81" s="300"/>
      <c r="K81" s="300"/>
      <c r="L81" s="300"/>
      <c r="M81" s="300"/>
      <c r="N81" s="301"/>
    </row>
    <row r="82" spans="1:14">
      <c r="A82" s="259"/>
      <c r="B82" s="259"/>
      <c r="C82" s="259"/>
      <c r="D82" s="259"/>
      <c r="E82" s="254"/>
      <c r="F82" s="298"/>
      <c r="G82" s="299"/>
      <c r="J82" s="300"/>
      <c r="K82" s="300"/>
      <c r="L82" s="300"/>
      <c r="M82" s="300"/>
      <c r="N82" s="301"/>
    </row>
    <row r="83" spans="1:14">
      <c r="A83" s="259"/>
      <c r="B83" s="259"/>
      <c r="C83" s="259"/>
      <c r="D83" s="259"/>
      <c r="E83" s="254"/>
      <c r="F83" s="298"/>
      <c r="G83" s="299"/>
      <c r="J83" s="300"/>
      <c r="K83" s="300"/>
      <c r="L83" s="300"/>
      <c r="M83" s="300"/>
      <c r="N83" s="301"/>
    </row>
    <row r="84" spans="1:14">
      <c r="A84" s="259"/>
      <c r="B84" s="259"/>
      <c r="C84" s="259"/>
      <c r="D84" s="259"/>
      <c r="E84" s="254"/>
      <c r="F84" s="298"/>
      <c r="G84" s="299"/>
      <c r="J84" s="300"/>
      <c r="K84" s="300"/>
      <c r="L84" s="300"/>
      <c r="M84" s="300"/>
      <c r="N84" s="301"/>
    </row>
    <row r="85" spans="1:14">
      <c r="A85" s="259"/>
      <c r="B85" s="259"/>
      <c r="C85" s="259"/>
      <c r="D85" s="259"/>
      <c r="E85" s="254"/>
      <c r="F85" s="298"/>
      <c r="G85" s="299"/>
      <c r="J85" s="300"/>
      <c r="K85" s="300"/>
      <c r="L85" s="300"/>
      <c r="M85" s="300"/>
      <c r="N85" s="301"/>
    </row>
    <row r="86" spans="1:14">
      <c r="A86" s="259"/>
      <c r="B86" s="259"/>
      <c r="C86" s="259"/>
      <c r="D86" s="259"/>
      <c r="E86" s="254"/>
      <c r="F86" s="298"/>
      <c r="G86" s="299"/>
      <c r="J86" s="300"/>
      <c r="K86" s="300"/>
      <c r="L86" s="300"/>
      <c r="M86" s="300"/>
      <c r="N86" s="301"/>
    </row>
    <row r="87" spans="1:14">
      <c r="A87" s="259"/>
      <c r="B87" s="259"/>
      <c r="C87" s="259"/>
      <c r="D87" s="259"/>
      <c r="E87" s="254"/>
      <c r="F87" s="298"/>
      <c r="G87" s="299"/>
      <c r="J87" s="300"/>
      <c r="K87" s="300"/>
      <c r="L87" s="300"/>
      <c r="M87" s="300"/>
      <c r="N87" s="301"/>
    </row>
    <row r="88" spans="1:14">
      <c r="A88" s="259"/>
      <c r="B88" s="259"/>
      <c r="C88" s="259"/>
      <c r="D88" s="259"/>
      <c r="E88" s="254"/>
      <c r="F88" s="298"/>
      <c r="G88" s="299"/>
      <c r="J88" s="300"/>
      <c r="K88" s="300"/>
      <c r="L88" s="300"/>
      <c r="M88" s="300"/>
      <c r="N88" s="301"/>
    </row>
    <row r="89" spans="1:14">
      <c r="A89" s="259"/>
      <c r="B89" s="259"/>
      <c r="C89" s="259"/>
      <c r="D89" s="259"/>
      <c r="E89" s="254"/>
      <c r="F89" s="298"/>
      <c r="G89" s="299"/>
      <c r="J89" s="300"/>
      <c r="K89" s="300"/>
      <c r="L89" s="300"/>
      <c r="M89" s="300"/>
      <c r="N89" s="301"/>
    </row>
    <row r="90" spans="1:14">
      <c r="A90" s="259"/>
      <c r="B90" s="259"/>
      <c r="C90" s="259"/>
      <c r="D90" s="259"/>
      <c r="E90" s="254"/>
      <c r="F90" s="298"/>
      <c r="G90" s="299"/>
      <c r="J90" s="300"/>
      <c r="K90" s="300"/>
      <c r="L90" s="300"/>
      <c r="M90" s="300"/>
      <c r="N90" s="301"/>
    </row>
    <row r="91" spans="1:14">
      <c r="A91" s="259"/>
      <c r="B91" s="259"/>
      <c r="C91" s="259"/>
      <c r="D91" s="259"/>
      <c r="E91" s="254"/>
      <c r="F91" s="298"/>
      <c r="G91" s="299"/>
      <c r="J91" s="300"/>
      <c r="K91" s="300"/>
      <c r="L91" s="300"/>
      <c r="M91" s="300"/>
      <c r="N91" s="301"/>
    </row>
    <row r="92" spans="1:14">
      <c r="A92" s="259"/>
      <c r="B92" s="259"/>
      <c r="C92" s="259"/>
      <c r="D92" s="259"/>
      <c r="E92" s="254"/>
      <c r="F92" s="298"/>
      <c r="G92" s="299"/>
      <c r="J92" s="300"/>
      <c r="K92" s="300"/>
      <c r="L92" s="300"/>
      <c r="M92" s="300"/>
      <c r="N92" s="301"/>
    </row>
    <row r="93" spans="1:14">
      <c r="A93" s="259"/>
      <c r="B93" s="259"/>
      <c r="C93" s="259"/>
      <c r="D93" s="259"/>
      <c r="E93" s="254"/>
      <c r="F93" s="298"/>
      <c r="G93" s="299"/>
      <c r="J93" s="300"/>
      <c r="K93" s="300"/>
      <c r="L93" s="300"/>
      <c r="M93" s="300"/>
      <c r="N93" s="301"/>
    </row>
    <row r="94" spans="1:14">
      <c r="A94" s="259"/>
      <c r="B94" s="259"/>
      <c r="C94" s="259"/>
      <c r="D94" s="259"/>
      <c r="E94" s="254"/>
      <c r="F94" s="298"/>
      <c r="G94" s="299"/>
      <c r="J94" s="300"/>
      <c r="K94" s="300"/>
      <c r="L94" s="300"/>
      <c r="M94" s="300"/>
      <c r="N94" s="301"/>
    </row>
    <row r="95" spans="1:14">
      <c r="A95" s="259"/>
      <c r="B95" s="259"/>
      <c r="C95" s="259"/>
      <c r="D95" s="259"/>
      <c r="E95" s="254"/>
      <c r="F95" s="298"/>
      <c r="G95" s="299"/>
      <c r="J95" s="300"/>
      <c r="K95" s="300"/>
      <c r="L95" s="300"/>
      <c r="M95" s="300"/>
      <c r="N95" s="301"/>
    </row>
    <row r="96" spans="1:14">
      <c r="A96" s="259"/>
      <c r="B96" s="259"/>
      <c r="C96" s="259"/>
      <c r="D96" s="259"/>
      <c r="E96" s="254"/>
      <c r="F96" s="298"/>
      <c r="G96" s="299"/>
      <c r="J96" s="300"/>
      <c r="K96" s="300"/>
      <c r="L96" s="300"/>
      <c r="M96" s="300"/>
      <c r="N96" s="301"/>
    </row>
    <row r="97" spans="1:14">
      <c r="A97" s="259"/>
      <c r="B97" s="259"/>
      <c r="C97" s="259"/>
      <c r="D97" s="259"/>
      <c r="E97" s="254"/>
      <c r="F97" s="298"/>
      <c r="G97" s="299"/>
      <c r="J97" s="300"/>
      <c r="K97" s="300"/>
      <c r="L97" s="300"/>
      <c r="M97" s="300"/>
      <c r="N97" s="301"/>
    </row>
    <row r="98" spans="1:14">
      <c r="A98" s="259"/>
      <c r="B98" s="259"/>
      <c r="C98" s="259"/>
      <c r="D98" s="259"/>
      <c r="E98" s="254"/>
      <c r="F98" s="298"/>
      <c r="G98" s="299"/>
      <c r="J98" s="300"/>
      <c r="K98" s="300"/>
      <c r="L98" s="300"/>
      <c r="M98" s="300"/>
      <c r="N98" s="301"/>
    </row>
    <row r="99" spans="1:14">
      <c r="A99" s="259"/>
      <c r="B99" s="259"/>
      <c r="C99" s="259"/>
      <c r="D99" s="259"/>
      <c r="E99" s="254"/>
      <c r="F99" s="298"/>
      <c r="G99" s="299"/>
      <c r="J99" s="300"/>
      <c r="K99" s="300"/>
      <c r="L99" s="300"/>
      <c r="M99" s="300"/>
      <c r="N99" s="301"/>
    </row>
    <row r="100" spans="1:14">
      <c r="A100" s="259"/>
      <c r="B100" s="259"/>
      <c r="C100" s="259"/>
      <c r="D100" s="259"/>
      <c r="E100" s="254"/>
      <c r="F100" s="298"/>
      <c r="G100" s="299"/>
      <c r="J100" s="300"/>
      <c r="K100" s="300"/>
      <c r="L100" s="300"/>
      <c r="M100" s="300"/>
      <c r="N100" s="301"/>
    </row>
    <row r="101" spans="1:14">
      <c r="A101" s="259"/>
      <c r="B101" s="259"/>
      <c r="C101" s="259"/>
      <c r="D101" s="259"/>
      <c r="E101" s="254"/>
      <c r="F101" s="298"/>
      <c r="G101" s="299"/>
      <c r="J101" s="300"/>
      <c r="K101" s="300"/>
      <c r="L101" s="300"/>
      <c r="M101" s="300"/>
      <c r="N101" s="301"/>
    </row>
    <row r="102" spans="1:14">
      <c r="A102" s="259"/>
      <c r="B102" s="259"/>
      <c r="C102" s="259"/>
      <c r="D102" s="259"/>
      <c r="E102" s="254"/>
      <c r="F102" s="298"/>
      <c r="G102" s="299"/>
      <c r="J102" s="300"/>
      <c r="K102" s="300"/>
      <c r="L102" s="300"/>
      <c r="M102" s="300"/>
      <c r="N102" s="301"/>
    </row>
    <row r="103" spans="1:14">
      <c r="A103" s="259"/>
      <c r="B103" s="259"/>
      <c r="C103" s="259"/>
      <c r="D103" s="259"/>
      <c r="E103" s="254"/>
      <c r="F103" s="298"/>
      <c r="G103" s="299"/>
      <c r="J103" s="300"/>
      <c r="K103" s="300"/>
      <c r="L103" s="300"/>
      <c r="M103" s="300"/>
      <c r="N103" s="301"/>
    </row>
    <row r="104" spans="1:14">
      <c r="A104" s="259"/>
      <c r="B104" s="259"/>
      <c r="C104" s="259"/>
      <c r="D104" s="259"/>
      <c r="E104" s="254"/>
      <c r="F104" s="298"/>
      <c r="G104" s="299"/>
      <c r="L104" s="259"/>
    </row>
    <row r="105" spans="1:14">
      <c r="A105" s="259"/>
      <c r="B105" s="259"/>
      <c r="C105" s="259"/>
      <c r="D105" s="259"/>
      <c r="E105" s="254"/>
      <c r="F105" s="298"/>
      <c r="G105" s="299"/>
      <c r="L105" s="259"/>
    </row>
    <row r="106" spans="1:14">
      <c r="A106" s="259"/>
      <c r="B106" s="259"/>
      <c r="C106" s="259"/>
      <c r="D106" s="259"/>
      <c r="E106" s="254"/>
      <c r="F106" s="298"/>
      <c r="G106" s="299"/>
      <c r="L106" s="259"/>
    </row>
    <row r="107" spans="1:14">
      <c r="A107" s="259"/>
      <c r="B107" s="259"/>
      <c r="C107" s="259"/>
      <c r="D107" s="259"/>
      <c r="E107" s="254"/>
      <c r="F107" s="298"/>
      <c r="G107" s="299"/>
      <c r="L107" s="259"/>
    </row>
    <row r="108" spans="1:14">
      <c r="A108" s="259"/>
      <c r="B108" s="259"/>
      <c r="C108" s="259"/>
      <c r="D108" s="259"/>
      <c r="E108" s="302"/>
      <c r="F108" s="298"/>
      <c r="G108" s="299"/>
      <c r="L108" s="259"/>
    </row>
    <row r="109" spans="1:14">
      <c r="A109" s="259"/>
      <c r="B109" s="259"/>
      <c r="C109" s="259"/>
      <c r="D109" s="259"/>
      <c r="E109" s="302"/>
      <c r="F109" s="298"/>
      <c r="G109" s="299"/>
      <c r="L109" s="259"/>
    </row>
    <row r="110" spans="1:14">
      <c r="A110" s="259"/>
      <c r="B110" s="259"/>
      <c r="C110" s="259"/>
      <c r="D110" s="259"/>
      <c r="E110" s="254"/>
      <c r="F110" s="298"/>
      <c r="G110" s="299"/>
      <c r="L110" s="259"/>
    </row>
    <row r="111" spans="1:14">
      <c r="A111" s="259"/>
      <c r="B111" s="259"/>
      <c r="C111" s="259"/>
      <c r="D111" s="259"/>
      <c r="E111" s="254"/>
      <c r="F111" s="298"/>
      <c r="G111" s="299"/>
      <c r="L111" s="259"/>
    </row>
    <row r="112" spans="1:14">
      <c r="A112" s="259"/>
      <c r="B112" s="259"/>
      <c r="C112" s="259"/>
      <c r="D112" s="259"/>
      <c r="E112" s="254"/>
      <c r="F112" s="298"/>
      <c r="G112" s="299"/>
      <c r="L112" s="259"/>
    </row>
    <row r="113" spans="1:12">
      <c r="A113" s="259"/>
      <c r="B113" s="259"/>
      <c r="C113" s="259"/>
      <c r="D113" s="259"/>
      <c r="E113" s="254"/>
      <c r="F113" s="298"/>
      <c r="G113" s="299"/>
      <c r="L113" s="259"/>
    </row>
    <row r="114" spans="1:12">
      <c r="E114" s="254"/>
      <c r="F114" s="298"/>
      <c r="G114" s="299"/>
      <c r="L114" s="259"/>
    </row>
    <row r="115" spans="1:12">
      <c r="E115" s="254"/>
      <c r="F115" s="298"/>
      <c r="G115" s="299"/>
      <c r="L115" s="259"/>
    </row>
    <row r="116" spans="1:12">
      <c r="A116" s="259"/>
      <c r="E116" s="254"/>
      <c r="F116" s="298"/>
      <c r="G116" s="299"/>
      <c r="L116" s="259"/>
    </row>
    <row r="117" spans="1:12">
      <c r="A117" s="259"/>
      <c r="E117" s="254"/>
      <c r="F117" s="298"/>
      <c r="G117" s="299"/>
      <c r="L117" s="259"/>
    </row>
    <row r="118" spans="1:12">
      <c r="E118" s="254"/>
      <c r="F118" s="298"/>
      <c r="G118" s="299"/>
      <c r="L118" s="259"/>
    </row>
    <row r="119" spans="1:12">
      <c r="E119" s="254"/>
      <c r="F119" s="298"/>
      <c r="G119" s="299"/>
      <c r="L119" s="259"/>
    </row>
    <row r="120" spans="1:12">
      <c r="E120" s="254"/>
      <c r="F120" s="298"/>
      <c r="G120" s="245"/>
      <c r="L120" s="259"/>
    </row>
    <row r="121" spans="1:12">
      <c r="E121" s="254"/>
      <c r="F121" s="298"/>
      <c r="G121" s="245"/>
      <c r="L121" s="259"/>
    </row>
    <row r="122" spans="1:12">
      <c r="E122" s="254"/>
      <c r="F122" s="298"/>
      <c r="G122" s="245"/>
      <c r="L122" s="259"/>
    </row>
    <row r="123" spans="1:12">
      <c r="E123" s="254"/>
      <c r="F123" s="298"/>
      <c r="G123" s="245"/>
      <c r="L123" s="259"/>
    </row>
    <row r="124" spans="1:12">
      <c r="E124" s="254"/>
      <c r="F124" s="298"/>
      <c r="G124" s="245"/>
      <c r="L124" s="259"/>
    </row>
    <row r="125" spans="1:12">
      <c r="E125" s="254"/>
      <c r="F125" s="298"/>
      <c r="G125" s="245"/>
      <c r="L125" s="259"/>
    </row>
    <row r="126" spans="1:12">
      <c r="E126" s="254"/>
      <c r="F126" s="298"/>
      <c r="G126" s="245"/>
      <c r="L126" s="259"/>
    </row>
    <row r="127" spans="1:12">
      <c r="E127" s="254"/>
      <c r="F127" s="298"/>
      <c r="G127" s="245"/>
      <c r="L127" s="259"/>
    </row>
    <row r="128" spans="1:12">
      <c r="E128" s="254"/>
      <c r="F128" s="298"/>
      <c r="G128" s="245"/>
      <c r="L128" s="259"/>
    </row>
    <row r="129" spans="1:12">
      <c r="E129" s="254"/>
      <c r="F129" s="298"/>
      <c r="G129" s="245"/>
      <c r="L129" s="259"/>
    </row>
    <row r="130" spans="1:12">
      <c r="A130" s="259"/>
      <c r="B130" s="259"/>
      <c r="C130" s="259"/>
      <c r="D130" s="259"/>
      <c r="E130" s="254"/>
      <c r="F130" s="298"/>
      <c r="G130" s="245"/>
      <c r="L130" s="259"/>
    </row>
    <row r="131" spans="1:12">
      <c r="A131" s="259"/>
      <c r="B131" s="259"/>
      <c r="C131" s="259"/>
      <c r="D131" s="259"/>
      <c r="E131" s="254"/>
      <c r="F131" s="298"/>
      <c r="G131" s="245"/>
      <c r="L131" s="259"/>
    </row>
    <row r="132" spans="1:12">
      <c r="A132" s="259"/>
      <c r="B132" s="259"/>
      <c r="C132" s="259"/>
      <c r="D132" s="259"/>
      <c r="E132" s="254"/>
      <c r="F132" s="298"/>
      <c r="G132" s="245"/>
      <c r="L132" s="259"/>
    </row>
    <row r="133" spans="1:12">
      <c r="A133" s="259"/>
      <c r="B133" s="259"/>
      <c r="C133" s="259"/>
      <c r="D133" s="259"/>
      <c r="E133" s="254"/>
      <c r="F133" s="298"/>
      <c r="G133" s="245"/>
      <c r="L133" s="259"/>
    </row>
    <row r="134" spans="1:12">
      <c r="A134" s="259"/>
      <c r="B134" s="259"/>
      <c r="C134" s="259"/>
      <c r="D134" s="259"/>
      <c r="E134" s="254"/>
      <c r="F134" s="298"/>
      <c r="G134" s="245"/>
      <c r="L134" s="259"/>
    </row>
    <row r="135" spans="1:12">
      <c r="A135" s="259"/>
      <c r="B135" s="259"/>
      <c r="C135" s="259"/>
      <c r="D135" s="259"/>
      <c r="E135" s="254"/>
      <c r="F135" s="298"/>
      <c r="G135" s="245"/>
      <c r="L135" s="259"/>
    </row>
    <row r="136" spans="1:12">
      <c r="A136" s="259"/>
      <c r="B136" s="259"/>
      <c r="C136" s="259"/>
      <c r="D136" s="259"/>
      <c r="E136" s="254"/>
      <c r="F136" s="298"/>
      <c r="G136" s="245"/>
      <c r="L136" s="259"/>
    </row>
    <row r="137" spans="1:12">
      <c r="A137" s="259"/>
      <c r="B137" s="259"/>
      <c r="C137" s="259"/>
      <c r="D137" s="259"/>
      <c r="E137" s="254"/>
      <c r="F137" s="298"/>
      <c r="G137" s="245"/>
      <c r="L137" s="259"/>
    </row>
    <row r="138" spans="1:12">
      <c r="A138" s="259"/>
      <c r="B138" s="259"/>
      <c r="C138" s="259"/>
      <c r="D138" s="259"/>
      <c r="E138" s="254"/>
      <c r="F138" s="298"/>
      <c r="G138" s="245"/>
      <c r="L138" s="259"/>
    </row>
    <row r="139" spans="1:12">
      <c r="A139" s="259"/>
      <c r="B139" s="259"/>
      <c r="C139" s="259"/>
      <c r="D139" s="259"/>
      <c r="E139" s="254"/>
      <c r="F139" s="298"/>
      <c r="G139" s="245"/>
      <c r="L139" s="259"/>
    </row>
    <row r="140" spans="1:12">
      <c r="A140" s="259"/>
      <c r="B140" s="259"/>
      <c r="C140" s="259"/>
      <c r="D140" s="259"/>
      <c r="E140" s="254"/>
      <c r="F140" s="298"/>
      <c r="G140" s="245"/>
      <c r="L140" s="259"/>
    </row>
    <row r="141" spans="1:12">
      <c r="A141" s="259"/>
      <c r="B141" s="259"/>
      <c r="C141" s="259"/>
      <c r="D141" s="259"/>
      <c r="E141" s="254"/>
      <c r="F141" s="298"/>
      <c r="G141" s="245"/>
      <c r="L141" s="259"/>
    </row>
    <row r="142" spans="1:12">
      <c r="A142" s="259"/>
      <c r="B142" s="259"/>
      <c r="C142" s="259"/>
      <c r="D142" s="259"/>
      <c r="E142" s="254"/>
      <c r="F142" s="298"/>
      <c r="G142" s="245"/>
      <c r="L142" s="259"/>
    </row>
    <row r="143" spans="1:12">
      <c r="A143" s="259"/>
      <c r="B143" s="259"/>
      <c r="C143" s="259"/>
      <c r="D143" s="259"/>
      <c r="E143" s="254"/>
      <c r="F143" s="298"/>
      <c r="G143" s="245"/>
      <c r="L143" s="259"/>
    </row>
    <row r="144" spans="1:12">
      <c r="A144" s="259"/>
      <c r="B144" s="259"/>
      <c r="C144" s="259"/>
      <c r="D144" s="259"/>
      <c r="E144" s="254"/>
      <c r="F144" s="298"/>
      <c r="G144" s="245"/>
      <c r="L144" s="259"/>
    </row>
    <row r="145" spans="1:12">
      <c r="A145" s="259"/>
      <c r="B145" s="259"/>
      <c r="C145" s="259"/>
      <c r="D145" s="259"/>
      <c r="E145" s="254"/>
      <c r="F145" s="298"/>
      <c r="G145" s="245"/>
      <c r="L145" s="259"/>
    </row>
    <row r="146" spans="1:12">
      <c r="A146" s="259"/>
      <c r="B146" s="259"/>
      <c r="C146" s="259"/>
      <c r="D146" s="259"/>
      <c r="E146" s="254"/>
      <c r="F146" s="298"/>
      <c r="G146" s="245"/>
      <c r="L146" s="259"/>
    </row>
    <row r="147" spans="1:12">
      <c r="A147" s="259"/>
      <c r="B147" s="259"/>
      <c r="C147" s="259"/>
      <c r="D147" s="259"/>
      <c r="E147" s="254"/>
      <c r="F147" s="298"/>
      <c r="G147" s="245"/>
      <c r="L147" s="259"/>
    </row>
    <row r="148" spans="1:12">
      <c r="A148" s="259"/>
      <c r="B148" s="259"/>
      <c r="C148" s="259"/>
      <c r="D148" s="259"/>
      <c r="E148" s="254"/>
      <c r="F148" s="298"/>
      <c r="G148" s="245"/>
      <c r="L148" s="259"/>
    </row>
    <row r="149" spans="1:12">
      <c r="A149" s="259"/>
      <c r="B149" s="259"/>
      <c r="C149" s="259"/>
      <c r="D149" s="259"/>
      <c r="E149" s="254"/>
      <c r="F149" s="298"/>
      <c r="G149" s="245"/>
      <c r="L149" s="259"/>
    </row>
    <row r="150" spans="1:12">
      <c r="A150" s="259"/>
      <c r="B150" s="259"/>
      <c r="C150" s="259"/>
      <c r="D150" s="259"/>
      <c r="E150" s="254"/>
      <c r="F150" s="298"/>
      <c r="G150" s="245"/>
      <c r="L150" s="259"/>
    </row>
    <row r="151" spans="1:12">
      <c r="A151" s="259"/>
      <c r="B151" s="259"/>
      <c r="C151" s="259"/>
      <c r="D151" s="259"/>
      <c r="E151" s="254"/>
      <c r="F151" s="298"/>
      <c r="G151" s="245"/>
      <c r="L151" s="259"/>
    </row>
    <row r="152" spans="1:12">
      <c r="A152" s="259"/>
      <c r="B152" s="259"/>
      <c r="C152" s="259"/>
      <c r="D152" s="259"/>
      <c r="E152" s="254"/>
      <c r="F152" s="298"/>
      <c r="G152" s="245"/>
      <c r="L152" s="259"/>
    </row>
    <row r="153" spans="1:12">
      <c r="A153" s="259"/>
      <c r="B153" s="259"/>
      <c r="C153" s="259"/>
      <c r="D153" s="259"/>
      <c r="E153" s="254"/>
      <c r="F153" s="298"/>
      <c r="G153" s="245"/>
      <c r="L153" s="259"/>
    </row>
    <row r="154" spans="1:12">
      <c r="A154" s="259"/>
      <c r="B154" s="259"/>
      <c r="C154" s="259"/>
      <c r="D154" s="259"/>
      <c r="E154" s="254"/>
      <c r="F154" s="298"/>
      <c r="G154" s="245"/>
      <c r="L154" s="259"/>
    </row>
    <row r="155" spans="1:12">
      <c r="A155" s="259"/>
      <c r="B155" s="259"/>
      <c r="C155" s="259"/>
      <c r="D155" s="259"/>
      <c r="E155" s="254"/>
      <c r="F155" s="298"/>
      <c r="G155" s="245"/>
      <c r="L155" s="259"/>
    </row>
    <row r="156" spans="1:12">
      <c r="A156" s="259"/>
      <c r="B156" s="259"/>
      <c r="C156" s="259"/>
      <c r="D156" s="259"/>
      <c r="E156" s="254"/>
      <c r="F156" s="298"/>
      <c r="G156" s="245"/>
      <c r="L156" s="259"/>
    </row>
    <row r="157" spans="1:12">
      <c r="A157" s="259"/>
      <c r="B157" s="259"/>
      <c r="C157" s="259"/>
      <c r="D157" s="259"/>
      <c r="E157" s="254"/>
      <c r="F157" s="298"/>
      <c r="G157" s="245"/>
      <c r="L157" s="259"/>
    </row>
    <row r="158" spans="1:12">
      <c r="A158" s="259"/>
      <c r="B158" s="259"/>
      <c r="C158" s="259"/>
      <c r="D158" s="259"/>
      <c r="E158" s="254"/>
      <c r="F158" s="298"/>
      <c r="G158" s="245"/>
      <c r="L158" s="259"/>
    </row>
    <row r="159" spans="1:12">
      <c r="A159" s="259"/>
      <c r="B159" s="259"/>
      <c r="C159" s="259"/>
      <c r="D159" s="259"/>
      <c r="E159" s="254"/>
      <c r="F159" s="298"/>
      <c r="G159" s="245"/>
      <c r="L159" s="259"/>
    </row>
    <row r="160" spans="1:12">
      <c r="A160" s="259"/>
      <c r="B160" s="259"/>
      <c r="C160" s="259"/>
      <c r="D160" s="259"/>
      <c r="E160" s="254"/>
      <c r="F160" s="298"/>
      <c r="G160" s="245"/>
      <c r="L160" s="259"/>
    </row>
    <row r="161" spans="1:12">
      <c r="A161" s="259"/>
      <c r="B161" s="259"/>
      <c r="C161" s="259"/>
      <c r="D161" s="259"/>
      <c r="E161" s="254"/>
      <c r="F161" s="298"/>
      <c r="G161" s="245"/>
      <c r="L161" s="259"/>
    </row>
    <row r="162" spans="1:12">
      <c r="A162" s="259"/>
      <c r="B162" s="259"/>
      <c r="C162" s="259"/>
      <c r="D162" s="259"/>
      <c r="E162" s="254"/>
      <c r="F162" s="298"/>
      <c r="G162" s="245"/>
      <c r="L162" s="259"/>
    </row>
    <row r="163" spans="1:12">
      <c r="A163" s="259"/>
      <c r="B163" s="259"/>
      <c r="C163" s="259"/>
      <c r="D163" s="259"/>
      <c r="E163" s="254"/>
      <c r="F163" s="298"/>
      <c r="G163" s="245"/>
      <c r="L163" s="259"/>
    </row>
    <row r="164" spans="1:12">
      <c r="A164" s="259"/>
      <c r="B164" s="259"/>
      <c r="C164" s="259"/>
      <c r="D164" s="259"/>
      <c r="E164" s="254"/>
      <c r="F164" s="298"/>
      <c r="G164" s="245"/>
      <c r="L164" s="259"/>
    </row>
    <row r="165" spans="1:12">
      <c r="A165" s="259"/>
      <c r="B165" s="259"/>
      <c r="C165" s="259"/>
      <c r="D165" s="259"/>
      <c r="E165" s="254"/>
      <c r="F165" s="298"/>
      <c r="G165" s="245"/>
      <c r="L165" s="259"/>
    </row>
    <row r="166" spans="1:12">
      <c r="A166" s="259"/>
      <c r="B166" s="259"/>
      <c r="C166" s="259"/>
      <c r="D166" s="259"/>
      <c r="E166" s="254"/>
      <c r="F166" s="298"/>
      <c r="G166" s="245"/>
      <c r="L166" s="259"/>
    </row>
    <row r="167" spans="1:12">
      <c r="A167" s="259"/>
      <c r="B167" s="259"/>
      <c r="C167" s="259"/>
      <c r="D167" s="259"/>
      <c r="E167" s="254"/>
      <c r="F167" s="298"/>
      <c r="G167" s="245"/>
      <c r="L167" s="259"/>
    </row>
    <row r="168" spans="1:12">
      <c r="A168" s="259"/>
      <c r="B168" s="259"/>
      <c r="C168" s="259"/>
      <c r="D168" s="259"/>
      <c r="E168" s="254"/>
      <c r="F168" s="298"/>
      <c r="G168" s="245"/>
      <c r="L168" s="259"/>
    </row>
    <row r="169" spans="1:12">
      <c r="A169" s="259"/>
      <c r="B169" s="259"/>
      <c r="C169" s="259"/>
      <c r="D169" s="259"/>
      <c r="E169" s="254"/>
      <c r="F169" s="298"/>
      <c r="G169" s="245"/>
      <c r="L169" s="259"/>
    </row>
    <row r="170" spans="1:12">
      <c r="A170" s="259"/>
      <c r="B170" s="259"/>
      <c r="C170" s="259"/>
      <c r="D170" s="259"/>
      <c r="E170" s="254"/>
      <c r="F170" s="298"/>
      <c r="G170" s="245"/>
      <c r="L170" s="259"/>
    </row>
    <row r="171" spans="1:12">
      <c r="A171" s="259"/>
      <c r="B171" s="259"/>
      <c r="C171" s="259"/>
      <c r="D171" s="259"/>
      <c r="E171" s="254"/>
      <c r="F171" s="298"/>
      <c r="G171" s="245"/>
      <c r="L171" s="259"/>
    </row>
    <row r="172" spans="1:12">
      <c r="A172" s="259"/>
      <c r="B172" s="259"/>
      <c r="C172" s="259"/>
      <c r="D172" s="259"/>
      <c r="E172" s="254"/>
      <c r="F172" s="298"/>
      <c r="G172" s="245"/>
      <c r="L172" s="259"/>
    </row>
    <row r="173" spans="1:12">
      <c r="A173" s="259"/>
      <c r="B173" s="259"/>
      <c r="C173" s="259"/>
      <c r="D173" s="259"/>
      <c r="E173" s="254"/>
      <c r="F173" s="298"/>
      <c r="G173" s="245"/>
      <c r="L173" s="259"/>
    </row>
    <row r="174" spans="1:12">
      <c r="A174" s="259"/>
      <c r="B174" s="259"/>
      <c r="C174" s="259"/>
      <c r="D174" s="259"/>
      <c r="E174" s="254"/>
      <c r="F174" s="298"/>
      <c r="G174" s="245"/>
      <c r="L174" s="259"/>
    </row>
    <row r="175" spans="1:12">
      <c r="A175" s="259"/>
      <c r="B175" s="259"/>
      <c r="C175" s="259"/>
      <c r="D175" s="259"/>
      <c r="E175" s="254"/>
      <c r="F175" s="298"/>
      <c r="G175" s="245"/>
      <c r="L175" s="259"/>
    </row>
    <row r="176" spans="1:12">
      <c r="A176" s="259"/>
      <c r="B176" s="259"/>
      <c r="C176" s="259"/>
      <c r="D176" s="259"/>
      <c r="E176" s="254"/>
      <c r="F176" s="298"/>
      <c r="G176" s="245"/>
      <c r="L176" s="259"/>
    </row>
    <row r="177" spans="1:12">
      <c r="A177" s="259"/>
      <c r="B177" s="259"/>
      <c r="C177" s="259"/>
      <c r="D177" s="259"/>
      <c r="E177" s="254"/>
      <c r="F177" s="298"/>
      <c r="G177" s="245"/>
      <c r="L177" s="259"/>
    </row>
    <row r="178" spans="1:12">
      <c r="A178" s="259"/>
      <c r="B178" s="259"/>
      <c r="C178" s="259"/>
      <c r="D178" s="259"/>
      <c r="E178" s="254"/>
      <c r="F178" s="298"/>
      <c r="G178" s="245"/>
      <c r="L178" s="259"/>
    </row>
    <row r="179" spans="1:12">
      <c r="A179" s="259"/>
      <c r="B179" s="259"/>
      <c r="C179" s="259"/>
      <c r="D179" s="259"/>
      <c r="E179" s="254"/>
      <c r="F179" s="298"/>
      <c r="G179" s="245"/>
      <c r="L179" s="259"/>
    </row>
    <row r="180" spans="1:12">
      <c r="A180" s="259"/>
      <c r="B180" s="259"/>
      <c r="C180" s="259"/>
      <c r="D180" s="259"/>
      <c r="E180" s="254"/>
      <c r="F180" s="298"/>
      <c r="G180" s="245"/>
      <c r="L180" s="259"/>
    </row>
    <row r="181" spans="1:12">
      <c r="A181" s="259"/>
      <c r="B181" s="259"/>
      <c r="C181" s="259"/>
      <c r="D181" s="259"/>
      <c r="E181" s="254"/>
      <c r="F181" s="298"/>
      <c r="G181" s="245"/>
      <c r="L181" s="259"/>
    </row>
    <row r="182" spans="1:12">
      <c r="A182" s="259"/>
      <c r="B182" s="259"/>
      <c r="C182" s="259"/>
      <c r="D182" s="259"/>
      <c r="E182" s="254"/>
      <c r="F182" s="298"/>
      <c r="G182" s="245"/>
      <c r="L182" s="259"/>
    </row>
    <row r="183" spans="1:12">
      <c r="A183" s="259"/>
      <c r="B183" s="259"/>
      <c r="C183" s="259"/>
      <c r="D183" s="259"/>
      <c r="E183" s="254"/>
      <c r="F183" s="298"/>
      <c r="G183" s="245"/>
      <c r="L183" s="259"/>
    </row>
    <row r="184" spans="1:12">
      <c r="A184" s="259"/>
      <c r="B184" s="259"/>
      <c r="C184" s="259"/>
      <c r="D184" s="259"/>
      <c r="E184" s="254"/>
      <c r="F184" s="298"/>
      <c r="G184" s="245"/>
      <c r="L184" s="259"/>
    </row>
    <row r="185" spans="1:12">
      <c r="A185" s="259"/>
      <c r="B185" s="259"/>
      <c r="C185" s="259"/>
      <c r="D185" s="259"/>
      <c r="E185" s="254"/>
      <c r="F185" s="298"/>
      <c r="G185" s="245"/>
      <c r="L185" s="259"/>
    </row>
    <row r="186" spans="1:12">
      <c r="A186" s="259"/>
      <c r="B186" s="259"/>
      <c r="C186" s="259"/>
      <c r="D186" s="259"/>
      <c r="E186" s="254"/>
      <c r="F186" s="298"/>
      <c r="G186" s="245"/>
      <c r="L186" s="259"/>
    </row>
    <row r="187" spans="1:12">
      <c r="A187" s="259"/>
      <c r="B187" s="259"/>
      <c r="C187" s="259"/>
      <c r="D187" s="259"/>
      <c r="E187" s="254"/>
      <c r="F187" s="298"/>
      <c r="G187" s="245"/>
      <c r="L187" s="259"/>
    </row>
    <row r="188" spans="1:12">
      <c r="A188" s="259"/>
      <c r="B188" s="259"/>
      <c r="C188" s="259"/>
      <c r="D188" s="259"/>
      <c r="E188" s="254"/>
      <c r="F188" s="298"/>
      <c r="G188" s="245"/>
      <c r="L188" s="259"/>
    </row>
    <row r="189" spans="1:12">
      <c r="A189" s="259"/>
      <c r="B189" s="259"/>
      <c r="C189" s="259"/>
      <c r="D189" s="259"/>
      <c r="E189" s="254"/>
      <c r="F189" s="298"/>
      <c r="G189" s="245"/>
      <c r="L189" s="259"/>
    </row>
    <row r="190" spans="1:12">
      <c r="A190" s="259"/>
      <c r="B190" s="259"/>
      <c r="C190" s="259"/>
      <c r="D190" s="259"/>
      <c r="E190" s="254"/>
      <c r="F190" s="298"/>
      <c r="G190" s="245"/>
      <c r="L190" s="259"/>
    </row>
    <row r="191" spans="1:12">
      <c r="A191" s="259"/>
      <c r="B191" s="259"/>
      <c r="C191" s="259"/>
      <c r="D191" s="259"/>
      <c r="E191" s="254"/>
      <c r="F191" s="298"/>
      <c r="G191" s="245"/>
      <c r="L191" s="259"/>
    </row>
    <row r="192" spans="1:12">
      <c r="A192" s="259"/>
      <c r="B192" s="259"/>
      <c r="C192" s="259"/>
      <c r="D192" s="259"/>
      <c r="E192" s="254"/>
      <c r="F192" s="298"/>
      <c r="G192" s="245"/>
      <c r="L192" s="259"/>
    </row>
    <row r="193" spans="1:12">
      <c r="A193" s="259"/>
      <c r="B193" s="259"/>
      <c r="C193" s="259"/>
      <c r="D193" s="259"/>
      <c r="E193" s="254"/>
      <c r="F193" s="298"/>
      <c r="G193" s="245"/>
      <c r="L193" s="259"/>
    </row>
    <row r="194" spans="1:12">
      <c r="A194" s="259"/>
      <c r="B194" s="259"/>
      <c r="C194" s="259"/>
      <c r="D194" s="259"/>
      <c r="E194" s="254"/>
      <c r="F194" s="298"/>
      <c r="G194" s="245"/>
      <c r="L194" s="259"/>
    </row>
    <row r="195" spans="1:12">
      <c r="A195" s="259"/>
      <c r="B195" s="259"/>
      <c r="C195" s="259"/>
      <c r="D195" s="259"/>
      <c r="E195" s="254"/>
      <c r="F195" s="298"/>
      <c r="G195" s="245"/>
      <c r="L195" s="259"/>
    </row>
    <row r="196" spans="1:12">
      <c r="A196" s="259"/>
      <c r="B196" s="259"/>
      <c r="C196" s="259"/>
      <c r="D196" s="259"/>
      <c r="E196" s="254"/>
      <c r="F196" s="298"/>
      <c r="G196" s="245"/>
      <c r="L196" s="259"/>
    </row>
    <row r="197" spans="1:12">
      <c r="A197" s="259"/>
      <c r="B197" s="259"/>
      <c r="C197" s="259"/>
      <c r="D197" s="259"/>
      <c r="E197" s="254"/>
      <c r="F197" s="298"/>
      <c r="G197" s="245"/>
      <c r="L197" s="259"/>
    </row>
    <row r="198" spans="1:12">
      <c r="A198" s="259"/>
      <c r="B198" s="259"/>
      <c r="C198" s="259"/>
      <c r="D198" s="259"/>
      <c r="E198" s="254"/>
      <c r="F198" s="298"/>
      <c r="G198" s="245"/>
      <c r="L198" s="259"/>
    </row>
    <row r="199" spans="1:12">
      <c r="A199" s="259"/>
      <c r="B199" s="259"/>
      <c r="C199" s="259"/>
      <c r="D199" s="259"/>
      <c r="E199" s="254"/>
      <c r="F199" s="298"/>
      <c r="G199" s="245"/>
      <c r="L199" s="259"/>
    </row>
    <row r="200" spans="1:12">
      <c r="A200" s="259"/>
      <c r="B200" s="259"/>
      <c r="C200" s="259"/>
      <c r="D200" s="259"/>
      <c r="E200" s="254"/>
      <c r="F200" s="298"/>
      <c r="G200" s="245"/>
      <c r="L200" s="259"/>
    </row>
    <row r="201" spans="1:12">
      <c r="A201" s="259"/>
      <c r="B201" s="259"/>
      <c r="C201" s="259"/>
      <c r="D201" s="259"/>
      <c r="E201" s="254"/>
      <c r="F201" s="298"/>
      <c r="G201" s="245"/>
      <c r="L201" s="259"/>
    </row>
    <row r="202" spans="1:12">
      <c r="A202" s="259"/>
      <c r="B202" s="259"/>
      <c r="C202" s="259"/>
      <c r="D202" s="259"/>
      <c r="E202" s="254"/>
      <c r="F202" s="298"/>
      <c r="G202" s="245"/>
      <c r="L202" s="259"/>
    </row>
    <row r="203" spans="1:12">
      <c r="A203" s="259"/>
      <c r="B203" s="259"/>
      <c r="C203" s="259"/>
      <c r="D203" s="259"/>
      <c r="E203" s="254"/>
      <c r="F203" s="298"/>
      <c r="G203" s="245"/>
      <c r="L203" s="259"/>
    </row>
    <row r="204" spans="1:12">
      <c r="A204" s="259"/>
      <c r="B204" s="259"/>
      <c r="C204" s="259"/>
      <c r="D204" s="259"/>
      <c r="E204" s="254"/>
      <c r="F204" s="298"/>
      <c r="G204" s="245"/>
      <c r="L204" s="259"/>
    </row>
    <row r="205" spans="1:12">
      <c r="A205" s="259"/>
      <c r="B205" s="259"/>
      <c r="C205" s="259"/>
      <c r="D205" s="259"/>
      <c r="E205" s="254"/>
      <c r="F205" s="298"/>
      <c r="G205" s="245"/>
      <c r="L205" s="259"/>
    </row>
    <row r="206" spans="1:12">
      <c r="A206" s="259"/>
      <c r="B206" s="259"/>
      <c r="C206" s="259"/>
      <c r="D206" s="259"/>
      <c r="E206" s="254"/>
      <c r="F206" s="298"/>
      <c r="G206" s="245"/>
      <c r="L206" s="259"/>
    </row>
    <row r="207" spans="1:12">
      <c r="A207" s="259"/>
      <c r="B207" s="259"/>
      <c r="C207" s="259"/>
      <c r="D207" s="259"/>
      <c r="E207" s="254"/>
      <c r="F207" s="298"/>
      <c r="G207" s="245"/>
      <c r="L207" s="259"/>
    </row>
    <row r="208" spans="1:12">
      <c r="A208" s="259"/>
      <c r="B208" s="259"/>
      <c r="C208" s="259"/>
      <c r="D208" s="259"/>
      <c r="E208" s="254"/>
      <c r="F208" s="298"/>
      <c r="G208" s="245"/>
      <c r="L208" s="259"/>
    </row>
    <row r="209" spans="1:12">
      <c r="A209" s="259"/>
      <c r="B209" s="259"/>
      <c r="C209" s="259"/>
      <c r="D209" s="259"/>
      <c r="E209" s="254"/>
      <c r="F209" s="298"/>
      <c r="G209" s="245"/>
      <c r="L209" s="259"/>
    </row>
    <row r="210" spans="1:12">
      <c r="A210" s="259"/>
      <c r="B210" s="259"/>
      <c r="C210" s="259"/>
      <c r="D210" s="259"/>
      <c r="E210" s="254"/>
      <c r="F210" s="298"/>
      <c r="G210" s="245"/>
      <c r="L210" s="259"/>
    </row>
    <row r="211" spans="1:12">
      <c r="A211" s="259"/>
      <c r="B211" s="259"/>
      <c r="C211" s="259"/>
      <c r="D211" s="259"/>
      <c r="E211" s="254"/>
      <c r="F211" s="298"/>
      <c r="G211" s="245"/>
      <c r="L211" s="259"/>
    </row>
    <row r="212" spans="1:12">
      <c r="A212" s="259"/>
      <c r="B212" s="259"/>
      <c r="C212" s="259"/>
      <c r="D212" s="259"/>
      <c r="E212" s="254"/>
      <c r="F212" s="298"/>
      <c r="G212" s="245"/>
      <c r="L212" s="259"/>
    </row>
    <row r="213" spans="1:12">
      <c r="A213" s="259"/>
      <c r="B213" s="259"/>
      <c r="C213" s="259"/>
      <c r="D213" s="259"/>
      <c r="E213" s="254"/>
      <c r="F213" s="298"/>
      <c r="G213" s="245"/>
      <c r="L213" s="259"/>
    </row>
    <row r="214" spans="1:12">
      <c r="A214" s="259"/>
      <c r="B214" s="259"/>
      <c r="C214" s="259"/>
      <c r="D214" s="259"/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2" spans="1:12" ht="15.75">
      <c r="A632" s="259"/>
      <c r="B632" s="259"/>
      <c r="C632" s="259"/>
      <c r="D632" s="259"/>
      <c r="E632" s="303"/>
      <c r="F632" s="304"/>
      <c r="G632" s="305">
        <f>SUM(G53:G631)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2 N6:N47">
      <formula1>FinalDiff</formula1>
    </dataValidation>
    <dataValidation type="list" allowBlank="1" showInputMessage="1" showErrorMessage="1" sqref="A116:A117 J53:M629">
      <formula1>Taxes</formula1>
    </dataValidation>
    <dataValidation type="list" allowBlank="1" showErrorMessage="1" errorTitle="Taxes" error="Non valid entry. Please check the tax list" promptTitle="Taxes" prompt="Please select the tax subject to adjustment" sqref="A118:A630 A53:A115">
      <formula1>Taxes</formula1>
    </dataValidation>
    <dataValidation type="list" allowBlank="1" showInputMessage="1" showErrorMessage="1" sqref="N53:N630">
      <formula1>Govadjust</formula1>
    </dataValidation>
    <dataValidation type="list" allowBlank="1" showInputMessage="1" showErrorMessage="1" sqref="C53:C630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1"/>
  <sheetViews>
    <sheetView showGridLines="0" topLeftCell="E1" zoomScaleNormal="100" workbookViewId="0">
      <selection activeCell="O18" sqref="O18"/>
    </sheetView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5" width="23.28515625" style="259" bestFit="1" customWidth="1"/>
    <col min="16" max="16384" width="11.5703125" style="259"/>
  </cols>
  <sheetData>
    <row r="1" spans="2:15" s="259" customFormat="1" ht="15">
      <c r="B1" s="254"/>
      <c r="C1" s="255" t="s">
        <v>34</v>
      </c>
      <c r="D1" s="256"/>
      <c r="E1" s="257" t="str">
        <f>Companies!B15</f>
        <v xml:space="preserve"> RAZEL MALI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  <c r="O1" s="261"/>
    </row>
    <row r="2" spans="2:15" s="259" customFormat="1">
      <c r="B2" s="254"/>
      <c r="C2" s="263"/>
      <c r="D2" s="256"/>
      <c r="H2" s="256"/>
      <c r="L2" s="256"/>
      <c r="N2" s="264"/>
      <c r="O2" s="261"/>
    </row>
    <row r="3" spans="2:15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  <c r="O3" s="261"/>
    </row>
    <row r="4" spans="2:15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  <c r="O4" s="245"/>
    </row>
    <row r="5" spans="2:15" s="259" customFormat="1" ht="14.25" thickTop="1">
      <c r="B5" s="265"/>
      <c r="C5" s="269" t="str">
        <f>+Taxes!B2</f>
        <v>DND</v>
      </c>
      <c r="D5" s="270"/>
      <c r="E5" s="266">
        <v>0</v>
      </c>
      <c r="F5" s="266">
        <v>0</v>
      </c>
      <c r="G5" s="266">
        <v>0</v>
      </c>
      <c r="H5" s="270"/>
      <c r="I5" s="266">
        <v>0</v>
      </c>
      <c r="J5" s="266">
        <v>0</v>
      </c>
      <c r="K5" s="266">
        <v>0</v>
      </c>
      <c r="L5" s="270"/>
      <c r="M5" s="266">
        <v>0</v>
      </c>
      <c r="N5" s="271"/>
    </row>
    <row r="6" spans="2:15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  <c r="O6" s="274" t="str">
        <f>IF(M6=0,"",IF(N6=0,"ERROR",""))</f>
        <v/>
      </c>
    </row>
    <row r="7" spans="2:15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  <c r="O7" s="274" t="str">
        <f>IF(M7=0,"",IF(N7=0,"ERROR",""))</f>
        <v/>
      </c>
    </row>
    <row r="8" spans="2:15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  <c r="O8" s="274" t="str">
        <f>IF(M8=0,"",IF(N8=0,"ERROR",""))</f>
        <v/>
      </c>
    </row>
    <row r="9" spans="2:15" s="259" customFormat="1">
      <c r="B9" s="265"/>
      <c r="C9" s="269" t="str">
        <f>+Taxes!B6</f>
        <v>DGE</v>
      </c>
      <c r="D9" s="270"/>
      <c r="E9" s="266">
        <v>78867539</v>
      </c>
      <c r="F9" s="266">
        <v>-2977010</v>
      </c>
      <c r="G9" s="266">
        <v>75890529</v>
      </c>
      <c r="H9" s="270"/>
      <c r="I9" s="266">
        <v>75393507</v>
      </c>
      <c r="J9" s="266">
        <v>1111763</v>
      </c>
      <c r="K9" s="266">
        <v>76505270</v>
      </c>
      <c r="L9" s="270"/>
      <c r="M9" s="266">
        <v>-614741</v>
      </c>
      <c r="N9" s="271"/>
      <c r="O9" s="274"/>
    </row>
    <row r="10" spans="2:15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  <c r="O10" s="274" t="str">
        <f t="shared" ref="O10:O25" si="0">IF(M10=0,"",IF(N10=0,"ERROR",""))</f>
        <v/>
      </c>
    </row>
    <row r="11" spans="2:15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  <c r="O11" s="274" t="str">
        <f t="shared" si="0"/>
        <v/>
      </c>
    </row>
    <row r="12" spans="2:15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  <c r="O12" s="274" t="str">
        <f t="shared" si="0"/>
        <v/>
      </c>
    </row>
    <row r="13" spans="2:15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  <c r="O13" s="274" t="str">
        <f t="shared" si="0"/>
        <v/>
      </c>
    </row>
    <row r="14" spans="2:15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  <c r="O14" s="274" t="str">
        <f t="shared" si="0"/>
        <v/>
      </c>
    </row>
    <row r="15" spans="2:15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0</v>
      </c>
      <c r="F15" s="244">
        <v>0</v>
      </c>
      <c r="G15" s="244">
        <v>0</v>
      </c>
      <c r="H15" s="256"/>
      <c r="I15" s="244"/>
      <c r="J15" s="244">
        <v>0</v>
      </c>
      <c r="K15" s="244">
        <v>0</v>
      </c>
      <c r="L15" s="256"/>
      <c r="M15" s="244">
        <v>0</v>
      </c>
      <c r="N15" s="244"/>
      <c r="O15" s="274" t="str">
        <f t="shared" si="0"/>
        <v/>
      </c>
    </row>
    <row r="16" spans="2:15" s="259" customFormat="1">
      <c r="B16" s="275">
        <f>+Taxes!A13</f>
        <v>10</v>
      </c>
      <c r="C16" s="276" t="str">
        <f>+Taxes!B13</f>
        <v>Taxe de logement</v>
      </c>
      <c r="D16" s="256"/>
      <c r="E16" s="245">
        <v>763908</v>
      </c>
      <c r="F16" s="245">
        <v>0</v>
      </c>
      <c r="G16" s="245">
        <v>763908</v>
      </c>
      <c r="H16" s="256"/>
      <c r="I16" s="245">
        <v>840425</v>
      </c>
      <c r="J16" s="245">
        <v>0</v>
      </c>
      <c r="K16" s="245">
        <v>840425</v>
      </c>
      <c r="L16" s="256"/>
      <c r="M16" s="245">
        <v>-76517</v>
      </c>
      <c r="N16" s="277" t="s">
        <v>1163</v>
      </c>
      <c r="O16" s="274" t="str">
        <f t="shared" si="0"/>
        <v/>
      </c>
    </row>
    <row r="17" spans="2:15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1527818</v>
      </c>
      <c r="F17" s="244">
        <v>0</v>
      </c>
      <c r="G17" s="244">
        <v>1527818</v>
      </c>
      <c r="H17" s="256"/>
      <c r="I17" s="244">
        <v>1680849</v>
      </c>
      <c r="J17" s="244">
        <v>0</v>
      </c>
      <c r="K17" s="244">
        <v>1680849</v>
      </c>
      <c r="L17" s="256"/>
      <c r="M17" s="244">
        <v>-153031</v>
      </c>
      <c r="N17" s="244" t="s">
        <v>1163</v>
      </c>
      <c r="O17" s="274" t="str">
        <f t="shared" si="0"/>
        <v/>
      </c>
    </row>
    <row r="18" spans="2:15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2673682</v>
      </c>
      <c r="F18" s="245">
        <v>0</v>
      </c>
      <c r="G18" s="245">
        <v>2673682</v>
      </c>
      <c r="H18" s="256"/>
      <c r="I18" s="245">
        <v>2941487</v>
      </c>
      <c r="J18" s="245">
        <v>0</v>
      </c>
      <c r="K18" s="245">
        <v>2941487</v>
      </c>
      <c r="L18" s="256"/>
      <c r="M18" s="245">
        <v>-267805</v>
      </c>
      <c r="N18" s="277" t="s">
        <v>1163</v>
      </c>
      <c r="O18" s="274" t="str">
        <f t="shared" si="0"/>
        <v/>
      </c>
    </row>
    <row r="19" spans="2:15" s="259" customFormat="1">
      <c r="B19" s="268">
        <f>+Taxes!A16</f>
        <v>13</v>
      </c>
      <c r="C19" s="243" t="str">
        <f>+Taxes!B16</f>
        <v>Taxe emploi jeune</v>
      </c>
      <c r="D19" s="256"/>
      <c r="E19" s="244">
        <v>1527818</v>
      </c>
      <c r="F19" s="244">
        <v>0</v>
      </c>
      <c r="G19" s="244">
        <v>1527818</v>
      </c>
      <c r="H19" s="256"/>
      <c r="I19" s="244">
        <v>1680849</v>
      </c>
      <c r="J19" s="244">
        <v>0</v>
      </c>
      <c r="K19" s="244">
        <v>1680849</v>
      </c>
      <c r="L19" s="256"/>
      <c r="M19" s="244">
        <v>-153031</v>
      </c>
      <c r="N19" s="244" t="s">
        <v>1163</v>
      </c>
      <c r="O19" s="274" t="str">
        <f t="shared" si="0"/>
        <v/>
      </c>
    </row>
    <row r="20" spans="2:15" s="259" customFormat="1">
      <c r="B20" s="275">
        <f>+Taxes!A17</f>
        <v>14</v>
      </c>
      <c r="C20" s="276" t="str">
        <f>+Taxes!B17</f>
        <v>TVA</v>
      </c>
      <c r="D20" s="256"/>
      <c r="E20" s="245">
        <v>51251591</v>
      </c>
      <c r="F20" s="245">
        <v>0</v>
      </c>
      <c r="G20" s="245">
        <v>51251591</v>
      </c>
      <c r="H20" s="256"/>
      <c r="I20" s="245">
        <v>51251591</v>
      </c>
      <c r="J20" s="245">
        <v>0</v>
      </c>
      <c r="K20" s="245">
        <v>51251591</v>
      </c>
      <c r="L20" s="256"/>
      <c r="M20" s="245">
        <v>0</v>
      </c>
      <c r="N20" s="277"/>
      <c r="O20" s="274" t="str">
        <f t="shared" si="0"/>
        <v/>
      </c>
    </row>
    <row r="21" spans="2:15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18528610</v>
      </c>
      <c r="F21" s="244">
        <v>-1494661</v>
      </c>
      <c r="G21" s="244">
        <v>17033949</v>
      </c>
      <c r="H21" s="256"/>
      <c r="I21" s="244">
        <v>16998306</v>
      </c>
      <c r="J21" s="244">
        <v>0</v>
      </c>
      <c r="K21" s="244">
        <v>16998306</v>
      </c>
      <c r="L21" s="256"/>
      <c r="M21" s="244">
        <v>35643</v>
      </c>
      <c r="N21" s="244" t="s">
        <v>1163</v>
      </c>
      <c r="O21" s="274" t="str">
        <f t="shared" si="0"/>
        <v/>
      </c>
    </row>
    <row r="22" spans="2:15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  <c r="O22" s="274" t="str">
        <f t="shared" si="0"/>
        <v/>
      </c>
    </row>
    <row r="23" spans="2:15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  <c r="O23" s="274" t="str">
        <f t="shared" si="0"/>
        <v/>
      </c>
    </row>
    <row r="24" spans="2:15" s="259" customFormat="1">
      <c r="B24" s="275">
        <f>+Taxes!A21</f>
        <v>18</v>
      </c>
      <c r="C24" s="276" t="str">
        <f>+Taxes!B21</f>
        <v>Retenues IRF</v>
      </c>
      <c r="D24" s="256"/>
      <c r="E24" s="245">
        <v>2594112</v>
      </c>
      <c r="F24" s="245">
        <v>-1482349</v>
      </c>
      <c r="G24" s="245">
        <v>1111763</v>
      </c>
      <c r="H24" s="256"/>
      <c r="I24" s="245"/>
      <c r="J24" s="245">
        <v>1111763</v>
      </c>
      <c r="K24" s="245">
        <v>1111763</v>
      </c>
      <c r="L24" s="256"/>
      <c r="M24" s="245">
        <v>0</v>
      </c>
      <c r="N24" s="277"/>
      <c r="O24" s="274" t="str">
        <f t="shared" si="0"/>
        <v/>
      </c>
    </row>
    <row r="25" spans="2:15" s="259" customFormat="1">
      <c r="B25" s="268">
        <f>+Taxes!A22</f>
        <v>19</v>
      </c>
      <c r="C25" s="243" t="str">
        <f>+Taxes!B22</f>
        <v>Autres retenues à la source</v>
      </c>
      <c r="D25" s="256"/>
      <c r="E25" s="244"/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  <c r="O25" s="274" t="str">
        <f t="shared" si="0"/>
        <v/>
      </c>
    </row>
    <row r="26" spans="2:15" s="259" customFormat="1">
      <c r="B26" s="265"/>
      <c r="C26" s="269" t="str">
        <f>+Taxes!B23</f>
        <v>DNGM</v>
      </c>
      <c r="D26" s="270"/>
      <c r="E26" s="266">
        <v>13253131</v>
      </c>
      <c r="F26" s="266">
        <v>0</v>
      </c>
      <c r="G26" s="266">
        <v>13253131</v>
      </c>
      <c r="H26" s="270"/>
      <c r="I26" s="266">
        <v>13253131</v>
      </c>
      <c r="J26" s="266">
        <v>0</v>
      </c>
      <c r="K26" s="266">
        <v>13253131</v>
      </c>
      <c r="L26" s="270"/>
      <c r="M26" s="266">
        <v>0</v>
      </c>
      <c r="N26" s="271"/>
      <c r="O26" s="274"/>
    </row>
    <row r="27" spans="2:15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  <c r="O27" s="274" t="str">
        <f t="shared" ref="O27:O47" si="1">IF(M27=0,"",IF(N27=0,"ERROR",""))</f>
        <v/>
      </c>
    </row>
    <row r="28" spans="2:15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  <c r="O28" s="274" t="str">
        <f t="shared" si="1"/>
        <v/>
      </c>
    </row>
    <row r="29" spans="2:15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  <c r="O29" s="274" t="str">
        <f t="shared" si="1"/>
        <v/>
      </c>
    </row>
    <row r="30" spans="2:15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13253131</v>
      </c>
      <c r="F30" s="244">
        <v>0</v>
      </c>
      <c r="G30" s="244">
        <v>13253131</v>
      </c>
      <c r="H30" s="256"/>
      <c r="I30" s="244">
        <v>13253131</v>
      </c>
      <c r="J30" s="244">
        <v>0</v>
      </c>
      <c r="K30" s="244">
        <v>13253131</v>
      </c>
      <c r="L30" s="256"/>
      <c r="M30" s="244">
        <v>0</v>
      </c>
      <c r="N30" s="244"/>
      <c r="O30" s="274" t="str">
        <f t="shared" si="1"/>
        <v/>
      </c>
    </row>
    <row r="31" spans="2:15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  <c r="O31" s="274" t="str">
        <f t="shared" si="1"/>
        <v/>
      </c>
    </row>
    <row r="32" spans="2:15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  <c r="O32" s="274" t="str">
        <f t="shared" si="1"/>
        <v/>
      </c>
    </row>
    <row r="33" spans="1:15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  <c r="O33" s="274" t="str">
        <f t="shared" si="1"/>
        <v/>
      </c>
    </row>
    <row r="34" spans="1:15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  <c r="O34" s="274" t="str">
        <f t="shared" si="1"/>
        <v/>
      </c>
    </row>
    <row r="35" spans="1:15">
      <c r="B35" s="265"/>
      <c r="C35" s="269" t="str">
        <f>+Taxes!B32</f>
        <v>DGD</v>
      </c>
      <c r="D35" s="270"/>
      <c r="E35" s="266">
        <v>26365367</v>
      </c>
      <c r="F35" s="266">
        <v>0</v>
      </c>
      <c r="G35" s="266">
        <v>26365367</v>
      </c>
      <c r="H35" s="270"/>
      <c r="I35" s="266">
        <v>170789903</v>
      </c>
      <c r="J35" s="266">
        <v>0</v>
      </c>
      <c r="K35" s="266">
        <v>170789903</v>
      </c>
      <c r="L35" s="270"/>
      <c r="M35" s="266">
        <v>-144424536</v>
      </c>
      <c r="N35" s="271"/>
      <c r="O35" s="274"/>
    </row>
    <row r="36" spans="1:15">
      <c r="B36" s="275">
        <f>+Taxes!A33</f>
        <v>28</v>
      </c>
      <c r="C36" s="276" t="str">
        <f>+Taxes!B33</f>
        <v xml:space="preserve">Droit de douane </v>
      </c>
      <c r="E36" s="245">
        <v>26365367</v>
      </c>
      <c r="F36" s="245">
        <v>0</v>
      </c>
      <c r="G36" s="245">
        <v>26365367</v>
      </c>
      <c r="I36" s="245">
        <v>170789903</v>
      </c>
      <c r="J36" s="245">
        <v>0</v>
      </c>
      <c r="K36" s="245">
        <v>170789903</v>
      </c>
      <c r="M36" s="245">
        <v>-144424536</v>
      </c>
      <c r="N36" s="245" t="s">
        <v>1215</v>
      </c>
      <c r="O36" s="274" t="str">
        <f t="shared" si="1"/>
        <v/>
      </c>
    </row>
    <row r="37" spans="1:15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  <c r="O37" s="274" t="str">
        <f t="shared" si="1"/>
        <v/>
      </c>
    </row>
    <row r="38" spans="1:15">
      <c r="B38" s="265"/>
      <c r="C38" s="269" t="str">
        <f>+Taxes!B35</f>
        <v>DRI</v>
      </c>
      <c r="D38" s="270"/>
      <c r="E38" s="266">
        <v>0</v>
      </c>
      <c r="F38" s="266">
        <v>0</v>
      </c>
      <c r="G38" s="266">
        <v>0</v>
      </c>
      <c r="H38" s="270"/>
      <c r="I38" s="266">
        <v>0</v>
      </c>
      <c r="J38" s="266">
        <v>0</v>
      </c>
      <c r="K38" s="266">
        <v>0</v>
      </c>
      <c r="L38" s="270"/>
      <c r="M38" s="266">
        <v>0</v>
      </c>
      <c r="N38" s="271"/>
      <c r="O38" s="274"/>
    </row>
    <row r="39" spans="1:15">
      <c r="B39" s="275">
        <f>+Taxes!A36</f>
        <v>30</v>
      </c>
      <c r="C39" s="276" t="str">
        <f>+Taxes!B36</f>
        <v>Patentes</v>
      </c>
      <c r="E39" s="245"/>
      <c r="F39" s="245">
        <v>0</v>
      </c>
      <c r="G39" s="245">
        <v>0</v>
      </c>
      <c r="I39" s="245"/>
      <c r="J39" s="245">
        <v>0</v>
      </c>
      <c r="K39" s="245">
        <v>0</v>
      </c>
      <c r="M39" s="245">
        <v>0</v>
      </c>
      <c r="N39" s="245"/>
      <c r="O39" s="274" t="str">
        <f t="shared" si="1"/>
        <v/>
      </c>
    </row>
    <row r="40" spans="1:15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  <c r="O40" s="274"/>
    </row>
    <row r="41" spans="1:15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  <c r="O41" s="274" t="str">
        <f t="shared" si="1"/>
        <v/>
      </c>
    </row>
    <row r="42" spans="1:15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  <c r="O42" s="274" t="str">
        <f t="shared" si="1"/>
        <v/>
      </c>
    </row>
    <row r="43" spans="1:15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  <c r="O43" s="274" t="str">
        <f t="shared" si="1"/>
        <v/>
      </c>
    </row>
    <row r="44" spans="1:15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  <c r="O44" s="274" t="str">
        <f t="shared" si="1"/>
        <v/>
      </c>
    </row>
    <row r="45" spans="1:15">
      <c r="B45" s="265"/>
      <c r="C45" s="269" t="str">
        <f>+Taxes!B42</f>
        <v>INPS</v>
      </c>
      <c r="D45" s="270"/>
      <c r="E45" s="266">
        <v>19479847</v>
      </c>
      <c r="F45" s="266">
        <v>-1693891</v>
      </c>
      <c r="G45" s="266">
        <v>17785956</v>
      </c>
      <c r="H45" s="270"/>
      <c r="I45" s="266">
        <v>86183140</v>
      </c>
      <c r="J45" s="266">
        <v>-68397177</v>
      </c>
      <c r="K45" s="266">
        <v>17785963</v>
      </c>
      <c r="L45" s="270"/>
      <c r="M45" s="266">
        <v>-7</v>
      </c>
      <c r="N45" s="271"/>
      <c r="O45" s="274"/>
    </row>
    <row r="46" spans="1:15">
      <c r="B46" s="275">
        <f>+Taxes!A43</f>
        <v>35</v>
      </c>
      <c r="C46" s="276" t="str">
        <f>+Taxes!B43</f>
        <v>Cotisations sociales</v>
      </c>
      <c r="E46" s="245">
        <v>19479847</v>
      </c>
      <c r="F46" s="245">
        <v>-1693891</v>
      </c>
      <c r="G46" s="245">
        <v>17785956</v>
      </c>
      <c r="I46" s="245">
        <v>86183140</v>
      </c>
      <c r="J46" s="245">
        <v>-68397177</v>
      </c>
      <c r="K46" s="245">
        <v>17785963</v>
      </c>
      <c r="M46" s="245">
        <v>-7</v>
      </c>
      <c r="N46" s="277" t="s">
        <v>1163</v>
      </c>
      <c r="O46" s="274" t="str">
        <f t="shared" si="1"/>
        <v/>
      </c>
    </row>
    <row r="47" spans="1:15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  <c r="O47" s="274" t="str">
        <f t="shared" si="1"/>
        <v/>
      </c>
    </row>
    <row r="48" spans="1:15">
      <c r="B48" s="279"/>
      <c r="C48" s="280" t="s">
        <v>1</v>
      </c>
      <c r="D48" s="281"/>
      <c r="E48" s="282">
        <v>137965884</v>
      </c>
      <c r="F48" s="282">
        <v>-4670901</v>
      </c>
      <c r="G48" s="282">
        <v>133294983</v>
      </c>
      <c r="H48" s="281" t="e">
        <v>#REF!</v>
      </c>
      <c r="I48" s="282">
        <v>345619681</v>
      </c>
      <c r="J48" s="282">
        <v>-67285414</v>
      </c>
      <c r="K48" s="282">
        <v>278334267</v>
      </c>
      <c r="L48" s="281" t="e">
        <v>#REF!</v>
      </c>
      <c r="M48" s="282">
        <v>-145039284</v>
      </c>
      <c r="N48" s="283"/>
      <c r="O48" s="274"/>
    </row>
    <row r="49" spans="1:15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  <c r="O49" s="274"/>
    </row>
    <row r="50" spans="1:15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  <c r="O50" s="274"/>
    </row>
    <row r="51" spans="1:15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  <c r="O51" s="274"/>
    </row>
    <row r="52" spans="1:15">
      <c r="B52" s="275"/>
      <c r="C52" s="276"/>
      <c r="E52" s="245"/>
      <c r="F52" s="245"/>
      <c r="G52" s="245"/>
      <c r="I52" s="245"/>
      <c r="J52" s="245"/>
      <c r="K52" s="245"/>
      <c r="M52" s="245"/>
      <c r="N52" s="277"/>
      <c r="O52" s="274"/>
    </row>
    <row r="53" spans="1:15">
      <c r="B53" s="275"/>
      <c r="C53" s="276"/>
      <c r="E53" s="245"/>
      <c r="F53" s="245"/>
      <c r="G53" s="245"/>
      <c r="I53" s="245"/>
      <c r="J53" s="245"/>
      <c r="K53" s="245"/>
      <c r="M53" s="245"/>
      <c r="N53" s="277"/>
      <c r="O53" s="274"/>
    </row>
    <row r="54" spans="1:15">
      <c r="A54" s="259"/>
      <c r="B54" s="259"/>
      <c r="C54" s="259"/>
      <c r="D54" s="259"/>
      <c r="E54" s="254"/>
      <c r="F54" s="298"/>
      <c r="G54" s="299"/>
      <c r="J54" s="300"/>
      <c r="K54" s="300"/>
      <c r="L54" s="300"/>
      <c r="M54" s="300"/>
      <c r="N54" s="301"/>
      <c r="O54" s="275"/>
    </row>
    <row r="55" spans="1:15">
      <c r="A55" s="259"/>
      <c r="B55" s="259"/>
      <c r="C55" s="259"/>
      <c r="D55" s="259"/>
      <c r="E55" s="254"/>
      <c r="F55" s="298"/>
      <c r="G55" s="299"/>
      <c r="J55" s="300"/>
      <c r="K55" s="300"/>
      <c r="L55" s="300"/>
      <c r="M55" s="300"/>
      <c r="N55" s="301"/>
      <c r="O55" s="275"/>
    </row>
    <row r="56" spans="1:15">
      <c r="A56" s="259"/>
      <c r="B56" s="259"/>
      <c r="C56" s="259"/>
      <c r="D56" s="259"/>
      <c r="E56" s="254"/>
      <c r="F56" s="298"/>
      <c r="G56" s="299"/>
      <c r="J56" s="300"/>
      <c r="K56" s="300"/>
      <c r="L56" s="300"/>
      <c r="M56" s="300"/>
      <c r="N56" s="301"/>
      <c r="O56" s="275"/>
    </row>
    <row r="57" spans="1:15">
      <c r="A57" s="259"/>
      <c r="B57" s="259"/>
      <c r="C57" s="259"/>
      <c r="D57" s="259"/>
      <c r="E57" s="254"/>
      <c r="F57" s="298"/>
      <c r="G57" s="299"/>
      <c r="J57" s="300"/>
      <c r="K57" s="300"/>
      <c r="L57" s="300"/>
      <c r="M57" s="300"/>
      <c r="N57" s="301"/>
      <c r="O57" s="275"/>
    </row>
    <row r="58" spans="1:15">
      <c r="A58" s="259"/>
      <c r="B58" s="259"/>
      <c r="C58" s="259"/>
      <c r="D58" s="259"/>
      <c r="E58" s="254"/>
      <c r="F58" s="298"/>
      <c r="G58" s="299"/>
      <c r="J58" s="300"/>
      <c r="K58" s="300"/>
      <c r="L58" s="300"/>
      <c r="M58" s="300"/>
      <c r="N58" s="301"/>
      <c r="O58" s="275"/>
    </row>
    <row r="59" spans="1:15">
      <c r="A59" s="259"/>
      <c r="B59" s="259"/>
      <c r="C59" s="259"/>
      <c r="D59" s="259"/>
      <c r="E59" s="254"/>
      <c r="F59" s="298"/>
      <c r="G59" s="299"/>
      <c r="J59" s="300"/>
      <c r="K59" s="300"/>
      <c r="L59" s="300"/>
      <c r="M59" s="300"/>
      <c r="N59" s="301"/>
      <c r="O59" s="275"/>
    </row>
    <row r="60" spans="1:15">
      <c r="A60" s="259"/>
      <c r="B60" s="259"/>
      <c r="C60" s="259"/>
      <c r="D60" s="259"/>
      <c r="E60" s="254"/>
      <c r="F60" s="298"/>
      <c r="G60" s="299"/>
      <c r="J60" s="300"/>
      <c r="K60" s="300"/>
      <c r="L60" s="300"/>
      <c r="M60" s="300"/>
      <c r="N60" s="301"/>
      <c r="O60" s="275"/>
    </row>
    <row r="61" spans="1:15">
      <c r="A61" s="259"/>
      <c r="B61" s="259"/>
      <c r="C61" s="259"/>
      <c r="D61" s="259"/>
      <c r="E61" s="254"/>
      <c r="F61" s="298"/>
      <c r="G61" s="299"/>
      <c r="J61" s="300"/>
      <c r="K61" s="300"/>
      <c r="L61" s="300"/>
      <c r="M61" s="300"/>
      <c r="N61" s="301"/>
      <c r="O61" s="275"/>
    </row>
    <row r="62" spans="1:15">
      <c r="A62" s="259"/>
      <c r="B62" s="259"/>
      <c r="C62" s="259"/>
      <c r="D62" s="259"/>
      <c r="E62" s="254"/>
      <c r="F62" s="298"/>
      <c r="G62" s="299"/>
      <c r="J62" s="300"/>
      <c r="K62" s="300"/>
      <c r="L62" s="300"/>
      <c r="M62" s="300"/>
      <c r="N62" s="301"/>
      <c r="O62" s="275"/>
    </row>
    <row r="63" spans="1:15">
      <c r="A63" s="259"/>
      <c r="B63" s="259"/>
      <c r="C63" s="259"/>
      <c r="D63" s="259"/>
      <c r="E63" s="254"/>
      <c r="F63" s="298"/>
      <c r="G63" s="299"/>
      <c r="L63" s="259"/>
      <c r="O63" s="254"/>
    </row>
    <row r="64" spans="1:15">
      <c r="A64" s="259"/>
      <c r="B64" s="259"/>
      <c r="C64" s="259"/>
      <c r="D64" s="259"/>
      <c r="E64" s="254"/>
      <c r="F64" s="298"/>
      <c r="G64" s="299"/>
      <c r="L64" s="259"/>
      <c r="O64" s="254"/>
    </row>
    <row r="65" spans="1:15">
      <c r="A65" s="259"/>
      <c r="B65" s="259"/>
      <c r="C65" s="259"/>
      <c r="D65" s="259"/>
      <c r="E65" s="254"/>
      <c r="F65" s="298"/>
      <c r="G65" s="299"/>
      <c r="L65" s="259"/>
      <c r="O65" s="254"/>
    </row>
    <row r="66" spans="1:15">
      <c r="A66" s="259"/>
      <c r="B66" s="259"/>
      <c r="C66" s="259"/>
      <c r="D66" s="259"/>
      <c r="E66" s="254"/>
      <c r="F66" s="298"/>
      <c r="G66" s="299"/>
      <c r="L66" s="259"/>
      <c r="O66" s="254"/>
    </row>
    <row r="67" spans="1:15">
      <c r="A67" s="259"/>
      <c r="B67" s="259"/>
      <c r="C67" s="259"/>
      <c r="D67" s="259"/>
      <c r="E67" s="302"/>
      <c r="F67" s="298"/>
      <c r="G67" s="299"/>
      <c r="L67" s="259"/>
      <c r="O67" s="254"/>
    </row>
    <row r="68" spans="1:15">
      <c r="A68" s="259"/>
      <c r="B68" s="259"/>
      <c r="C68" s="259"/>
      <c r="D68" s="259"/>
      <c r="E68" s="302"/>
      <c r="F68" s="298"/>
      <c r="G68" s="299"/>
      <c r="L68" s="259"/>
      <c r="O68" s="254"/>
    </row>
    <row r="69" spans="1:15">
      <c r="A69" s="259"/>
      <c r="B69" s="259"/>
      <c r="C69" s="259"/>
      <c r="D69" s="259"/>
      <c r="E69" s="254"/>
      <c r="F69" s="298"/>
      <c r="G69" s="299"/>
      <c r="L69" s="259"/>
      <c r="O69" s="254"/>
    </row>
    <row r="70" spans="1:15">
      <c r="A70" s="259"/>
      <c r="B70" s="259"/>
      <c r="C70" s="259"/>
      <c r="D70" s="259"/>
      <c r="E70" s="254"/>
      <c r="F70" s="298"/>
      <c r="G70" s="299"/>
      <c r="L70" s="259"/>
      <c r="O70" s="254"/>
    </row>
    <row r="71" spans="1:15">
      <c r="A71" s="259"/>
      <c r="B71" s="259"/>
      <c r="C71" s="259"/>
      <c r="D71" s="259"/>
      <c r="E71" s="254"/>
      <c r="F71" s="298"/>
      <c r="G71" s="299"/>
      <c r="L71" s="259"/>
      <c r="O71" s="254"/>
    </row>
    <row r="72" spans="1:15">
      <c r="A72" s="259"/>
      <c r="B72" s="259"/>
      <c r="C72" s="259"/>
      <c r="D72" s="259"/>
      <c r="E72" s="254"/>
      <c r="F72" s="298"/>
      <c r="G72" s="299"/>
      <c r="L72" s="259"/>
      <c r="O72" s="254"/>
    </row>
    <row r="73" spans="1:15">
      <c r="E73" s="254"/>
      <c r="F73" s="298"/>
      <c r="G73" s="299"/>
      <c r="L73" s="259"/>
      <c r="O73" s="254"/>
    </row>
    <row r="74" spans="1:15">
      <c r="E74" s="254"/>
      <c r="F74" s="298"/>
      <c r="G74" s="299"/>
      <c r="L74" s="259"/>
      <c r="O74" s="254"/>
    </row>
    <row r="75" spans="1:15">
      <c r="A75" s="259"/>
      <c r="E75" s="254"/>
      <c r="F75" s="298"/>
      <c r="G75" s="299"/>
      <c r="L75" s="259"/>
      <c r="O75" s="254"/>
    </row>
    <row r="76" spans="1:15">
      <c r="A76" s="259"/>
      <c r="E76" s="254"/>
      <c r="F76" s="298"/>
      <c r="G76" s="299"/>
      <c r="L76" s="259"/>
      <c r="O76" s="254"/>
    </row>
    <row r="77" spans="1:15">
      <c r="E77" s="254"/>
      <c r="F77" s="298"/>
      <c r="G77" s="299"/>
      <c r="L77" s="259"/>
      <c r="O77" s="254"/>
    </row>
    <row r="78" spans="1:15">
      <c r="E78" s="254"/>
      <c r="F78" s="298"/>
      <c r="G78" s="299"/>
      <c r="L78" s="259"/>
      <c r="O78" s="254"/>
    </row>
    <row r="79" spans="1:15">
      <c r="E79" s="254"/>
      <c r="F79" s="298"/>
      <c r="G79" s="245"/>
      <c r="L79" s="259"/>
      <c r="O79" s="254"/>
    </row>
    <row r="80" spans="1:15">
      <c r="E80" s="254"/>
      <c r="F80" s="298"/>
      <c r="G80" s="245"/>
      <c r="L80" s="259"/>
      <c r="O80" s="254"/>
    </row>
    <row r="81" spans="1:15">
      <c r="E81" s="254"/>
      <c r="F81" s="298"/>
      <c r="G81" s="245"/>
      <c r="L81" s="259"/>
      <c r="O81" s="254"/>
    </row>
    <row r="82" spans="1:15">
      <c r="E82" s="254"/>
      <c r="F82" s="298"/>
      <c r="G82" s="245"/>
      <c r="L82" s="259"/>
      <c r="O82" s="254"/>
    </row>
    <row r="83" spans="1:15">
      <c r="E83" s="254"/>
      <c r="F83" s="298"/>
      <c r="G83" s="245"/>
      <c r="L83" s="259"/>
      <c r="O83" s="254"/>
    </row>
    <row r="84" spans="1:15">
      <c r="E84" s="254"/>
      <c r="F84" s="298"/>
      <c r="G84" s="245"/>
      <c r="L84" s="259"/>
      <c r="O84" s="254"/>
    </row>
    <row r="85" spans="1:15">
      <c r="E85" s="254"/>
      <c r="F85" s="298"/>
      <c r="G85" s="245"/>
      <c r="L85" s="259"/>
      <c r="O85" s="254"/>
    </row>
    <row r="86" spans="1:15">
      <c r="E86" s="254"/>
      <c r="F86" s="298"/>
      <c r="G86" s="245"/>
      <c r="L86" s="259"/>
      <c r="O86" s="254"/>
    </row>
    <row r="87" spans="1:15">
      <c r="E87" s="254"/>
      <c r="F87" s="298"/>
      <c r="G87" s="245"/>
      <c r="L87" s="259"/>
      <c r="O87" s="254"/>
    </row>
    <row r="88" spans="1:15">
      <c r="E88" s="254"/>
      <c r="F88" s="298"/>
      <c r="G88" s="245"/>
      <c r="L88" s="259"/>
      <c r="O88" s="254"/>
    </row>
    <row r="89" spans="1:15">
      <c r="A89" s="259"/>
      <c r="B89" s="259"/>
      <c r="C89" s="259"/>
      <c r="D89" s="259"/>
      <c r="E89" s="254"/>
      <c r="F89" s="298"/>
      <c r="G89" s="245"/>
      <c r="L89" s="259"/>
      <c r="O89" s="254"/>
    </row>
    <row r="90" spans="1:15">
      <c r="A90" s="259"/>
      <c r="B90" s="259"/>
      <c r="C90" s="259"/>
      <c r="D90" s="259"/>
      <c r="E90" s="254"/>
      <c r="F90" s="298"/>
      <c r="G90" s="245"/>
      <c r="L90" s="259"/>
      <c r="O90" s="254"/>
    </row>
    <row r="91" spans="1:15">
      <c r="A91" s="259"/>
      <c r="B91" s="259"/>
      <c r="C91" s="259"/>
      <c r="D91" s="259"/>
      <c r="E91" s="254"/>
      <c r="F91" s="298"/>
      <c r="G91" s="245"/>
      <c r="L91" s="259"/>
      <c r="O91" s="254"/>
    </row>
    <row r="92" spans="1:15">
      <c r="A92" s="259"/>
      <c r="B92" s="259"/>
      <c r="C92" s="259"/>
      <c r="D92" s="259"/>
      <c r="E92" s="254"/>
      <c r="F92" s="298"/>
      <c r="G92" s="245"/>
      <c r="L92" s="259"/>
      <c r="O92" s="254"/>
    </row>
    <row r="93" spans="1:15">
      <c r="A93" s="259"/>
      <c r="B93" s="259"/>
      <c r="C93" s="259"/>
      <c r="D93" s="259"/>
      <c r="E93" s="254"/>
      <c r="F93" s="298"/>
      <c r="G93" s="245"/>
      <c r="L93" s="259"/>
      <c r="O93" s="254"/>
    </row>
    <row r="94" spans="1:15">
      <c r="A94" s="259"/>
      <c r="B94" s="259"/>
      <c r="C94" s="259"/>
      <c r="D94" s="259"/>
      <c r="E94" s="254"/>
      <c r="F94" s="298"/>
      <c r="G94" s="245"/>
      <c r="L94" s="259"/>
      <c r="O94" s="254"/>
    </row>
    <row r="95" spans="1:15">
      <c r="A95" s="259"/>
      <c r="B95" s="259"/>
      <c r="C95" s="259"/>
      <c r="D95" s="259"/>
      <c r="E95" s="254"/>
      <c r="F95" s="298"/>
      <c r="G95" s="245"/>
      <c r="L95" s="259"/>
      <c r="O95" s="254"/>
    </row>
    <row r="96" spans="1:15">
      <c r="A96" s="259"/>
      <c r="B96" s="259"/>
      <c r="C96" s="259"/>
      <c r="D96" s="259"/>
      <c r="E96" s="254"/>
      <c r="F96" s="298"/>
      <c r="G96" s="245"/>
      <c r="L96" s="259"/>
      <c r="O96" s="254"/>
    </row>
    <row r="97" spans="1:15">
      <c r="A97" s="259"/>
      <c r="B97" s="259"/>
      <c r="C97" s="259"/>
      <c r="D97" s="259"/>
      <c r="E97" s="254"/>
      <c r="F97" s="298"/>
      <c r="G97" s="245"/>
      <c r="L97" s="259"/>
      <c r="O97" s="254"/>
    </row>
    <row r="98" spans="1:15">
      <c r="A98" s="259"/>
      <c r="B98" s="259"/>
      <c r="C98" s="259"/>
      <c r="D98" s="259"/>
      <c r="E98" s="254"/>
      <c r="F98" s="298"/>
      <c r="G98" s="245"/>
      <c r="L98" s="259"/>
      <c r="O98" s="254"/>
    </row>
    <row r="99" spans="1:15">
      <c r="A99" s="259"/>
      <c r="B99" s="259"/>
      <c r="C99" s="259"/>
      <c r="D99" s="259"/>
      <c r="E99" s="254"/>
      <c r="F99" s="298"/>
      <c r="G99" s="245"/>
      <c r="L99" s="259"/>
      <c r="O99" s="254"/>
    </row>
    <row r="100" spans="1:15">
      <c r="A100" s="259"/>
      <c r="B100" s="259"/>
      <c r="C100" s="259"/>
      <c r="D100" s="259"/>
      <c r="E100" s="254"/>
      <c r="F100" s="298"/>
      <c r="G100" s="245"/>
      <c r="L100" s="259"/>
      <c r="O100" s="254"/>
    </row>
    <row r="101" spans="1:15">
      <c r="A101" s="259"/>
      <c r="B101" s="259"/>
      <c r="C101" s="259"/>
      <c r="D101" s="259"/>
      <c r="E101" s="254"/>
      <c r="F101" s="298"/>
      <c r="G101" s="245"/>
      <c r="L101" s="259"/>
      <c r="O101" s="254"/>
    </row>
    <row r="102" spans="1:15">
      <c r="A102" s="259"/>
      <c r="B102" s="259"/>
      <c r="C102" s="259"/>
      <c r="D102" s="259"/>
      <c r="E102" s="254"/>
      <c r="F102" s="298"/>
      <c r="G102" s="245"/>
      <c r="L102" s="259"/>
      <c r="O102" s="254"/>
    </row>
    <row r="103" spans="1:15">
      <c r="A103" s="259"/>
      <c r="B103" s="259"/>
      <c r="C103" s="259"/>
      <c r="D103" s="259"/>
      <c r="E103" s="254"/>
      <c r="F103" s="298"/>
      <c r="G103" s="245"/>
      <c r="L103" s="259"/>
      <c r="O103" s="254"/>
    </row>
    <row r="104" spans="1:15">
      <c r="A104" s="259"/>
      <c r="B104" s="259"/>
      <c r="C104" s="259"/>
      <c r="D104" s="259"/>
      <c r="E104" s="254"/>
      <c r="F104" s="298"/>
      <c r="G104" s="245"/>
      <c r="L104" s="259"/>
      <c r="O104" s="254"/>
    </row>
    <row r="105" spans="1:15">
      <c r="A105" s="259"/>
      <c r="B105" s="259"/>
      <c r="C105" s="259"/>
      <c r="D105" s="259"/>
      <c r="E105" s="254"/>
      <c r="F105" s="298"/>
      <c r="G105" s="245"/>
      <c r="L105" s="259"/>
      <c r="O105" s="254"/>
    </row>
    <row r="106" spans="1:15">
      <c r="A106" s="259"/>
      <c r="B106" s="259"/>
      <c r="C106" s="259"/>
      <c r="D106" s="259"/>
      <c r="E106" s="254"/>
      <c r="F106" s="298"/>
      <c r="G106" s="245"/>
      <c r="L106" s="259"/>
      <c r="O106" s="254"/>
    </row>
    <row r="107" spans="1:15">
      <c r="A107" s="259"/>
      <c r="B107" s="259"/>
      <c r="C107" s="259"/>
      <c r="D107" s="259"/>
      <c r="E107" s="254"/>
      <c r="F107" s="298"/>
      <c r="G107" s="245"/>
      <c r="L107" s="259"/>
      <c r="O107" s="254"/>
    </row>
    <row r="108" spans="1:15">
      <c r="A108" s="259"/>
      <c r="B108" s="259"/>
      <c r="C108" s="259"/>
      <c r="D108" s="259"/>
      <c r="E108" s="254"/>
      <c r="F108" s="298"/>
      <c r="G108" s="245"/>
      <c r="L108" s="259"/>
      <c r="O108" s="254"/>
    </row>
    <row r="109" spans="1:15">
      <c r="A109" s="259"/>
      <c r="B109" s="259"/>
      <c r="C109" s="259"/>
      <c r="D109" s="259"/>
      <c r="E109" s="254"/>
      <c r="F109" s="298"/>
      <c r="G109" s="245"/>
      <c r="L109" s="259"/>
      <c r="O109" s="254"/>
    </row>
    <row r="110" spans="1:15">
      <c r="A110" s="259"/>
      <c r="B110" s="259"/>
      <c r="C110" s="259"/>
      <c r="D110" s="259"/>
      <c r="E110" s="254"/>
      <c r="F110" s="298"/>
      <c r="G110" s="245"/>
      <c r="L110" s="259"/>
      <c r="O110" s="254"/>
    </row>
    <row r="111" spans="1:15">
      <c r="A111" s="259"/>
      <c r="B111" s="259"/>
      <c r="C111" s="259"/>
      <c r="D111" s="259"/>
      <c r="E111" s="254"/>
      <c r="F111" s="298"/>
      <c r="G111" s="245"/>
      <c r="L111" s="259"/>
      <c r="O111" s="254"/>
    </row>
    <row r="112" spans="1:15">
      <c r="A112" s="259"/>
      <c r="B112" s="259"/>
      <c r="C112" s="259"/>
      <c r="D112" s="259"/>
      <c r="E112" s="254"/>
      <c r="F112" s="298"/>
      <c r="G112" s="245"/>
      <c r="L112" s="259"/>
      <c r="O112" s="254"/>
    </row>
    <row r="113" spans="1:15">
      <c r="A113" s="259"/>
      <c r="B113" s="259"/>
      <c r="C113" s="259"/>
      <c r="D113" s="259"/>
      <c r="E113" s="254"/>
      <c r="F113" s="298"/>
      <c r="G113" s="245"/>
      <c r="L113" s="259"/>
      <c r="O113" s="254"/>
    </row>
    <row r="114" spans="1:15">
      <c r="A114" s="259"/>
      <c r="B114" s="259"/>
      <c r="C114" s="259"/>
      <c r="D114" s="259"/>
      <c r="E114" s="254"/>
      <c r="F114" s="298"/>
      <c r="G114" s="245"/>
      <c r="L114" s="259"/>
      <c r="O114" s="254"/>
    </row>
    <row r="115" spans="1:15">
      <c r="A115" s="259"/>
      <c r="B115" s="259"/>
      <c r="C115" s="259"/>
      <c r="D115" s="259"/>
      <c r="E115" s="254"/>
      <c r="F115" s="298"/>
      <c r="G115" s="245"/>
      <c r="L115" s="259"/>
      <c r="O115" s="254"/>
    </row>
    <row r="116" spans="1:15">
      <c r="A116" s="259"/>
      <c r="B116" s="259"/>
      <c r="C116" s="259"/>
      <c r="D116" s="259"/>
      <c r="E116" s="254"/>
      <c r="F116" s="298"/>
      <c r="G116" s="245"/>
      <c r="L116" s="259"/>
      <c r="O116" s="254"/>
    </row>
    <row r="117" spans="1:15">
      <c r="A117" s="259"/>
      <c r="B117" s="259"/>
      <c r="C117" s="259"/>
      <c r="D117" s="259"/>
      <c r="E117" s="254"/>
      <c r="F117" s="298"/>
      <c r="G117" s="245"/>
      <c r="L117" s="259"/>
      <c r="O117" s="254"/>
    </row>
    <row r="118" spans="1:15">
      <c r="A118" s="259"/>
      <c r="B118" s="259"/>
      <c r="C118" s="259"/>
      <c r="D118" s="259"/>
      <c r="E118" s="254"/>
      <c r="F118" s="298"/>
      <c r="G118" s="245"/>
      <c r="L118" s="259"/>
      <c r="O118" s="254"/>
    </row>
    <row r="119" spans="1:15">
      <c r="A119" s="259"/>
      <c r="B119" s="259"/>
      <c r="C119" s="259"/>
      <c r="D119" s="259"/>
      <c r="E119" s="254"/>
      <c r="F119" s="298"/>
      <c r="G119" s="245"/>
      <c r="L119" s="259"/>
      <c r="O119" s="254"/>
    </row>
    <row r="120" spans="1:15">
      <c r="A120" s="259"/>
      <c r="B120" s="259"/>
      <c r="C120" s="259"/>
      <c r="D120" s="259"/>
      <c r="E120" s="254"/>
      <c r="F120" s="298"/>
      <c r="G120" s="245"/>
      <c r="L120" s="259"/>
      <c r="O120" s="254"/>
    </row>
    <row r="121" spans="1:15">
      <c r="A121" s="259"/>
      <c r="B121" s="259"/>
      <c r="C121" s="259"/>
      <c r="D121" s="259"/>
      <c r="E121" s="254"/>
      <c r="F121" s="298"/>
      <c r="G121" s="245"/>
      <c r="L121" s="259"/>
      <c r="O121" s="254"/>
    </row>
    <row r="122" spans="1:15">
      <c r="A122" s="259"/>
      <c r="B122" s="259"/>
      <c r="C122" s="259"/>
      <c r="D122" s="259"/>
      <c r="E122" s="254"/>
      <c r="F122" s="298"/>
      <c r="G122" s="245"/>
      <c r="L122" s="259"/>
      <c r="O122" s="254"/>
    </row>
    <row r="123" spans="1:15">
      <c r="A123" s="259"/>
      <c r="B123" s="259"/>
      <c r="C123" s="259"/>
      <c r="D123" s="259"/>
      <c r="E123" s="254"/>
      <c r="F123" s="298"/>
      <c r="G123" s="245"/>
      <c r="L123" s="259"/>
      <c r="O123" s="254"/>
    </row>
    <row r="124" spans="1:15">
      <c r="A124" s="259"/>
      <c r="B124" s="259"/>
      <c r="C124" s="259"/>
      <c r="D124" s="259"/>
      <c r="E124" s="254"/>
      <c r="F124" s="298"/>
      <c r="G124" s="245"/>
      <c r="L124" s="259"/>
      <c r="O124" s="254"/>
    </row>
    <row r="125" spans="1:15">
      <c r="A125" s="259"/>
      <c r="B125" s="259"/>
      <c r="C125" s="259"/>
      <c r="D125" s="259"/>
      <c r="E125" s="254"/>
      <c r="F125" s="298"/>
      <c r="G125" s="245"/>
      <c r="L125" s="259"/>
      <c r="O125" s="254"/>
    </row>
    <row r="126" spans="1:15">
      <c r="A126" s="259"/>
      <c r="B126" s="259"/>
      <c r="C126" s="259"/>
      <c r="D126" s="259"/>
      <c r="E126" s="254"/>
      <c r="F126" s="298"/>
      <c r="G126" s="245"/>
      <c r="L126" s="259"/>
      <c r="O126" s="254"/>
    </row>
    <row r="127" spans="1:15">
      <c r="A127" s="259"/>
      <c r="B127" s="259"/>
      <c r="C127" s="259"/>
      <c r="D127" s="259"/>
      <c r="E127" s="254"/>
      <c r="F127" s="298"/>
      <c r="G127" s="245"/>
      <c r="L127" s="259"/>
      <c r="O127" s="254"/>
    </row>
    <row r="128" spans="1:15">
      <c r="A128" s="259"/>
      <c r="B128" s="259"/>
      <c r="C128" s="259"/>
      <c r="D128" s="259"/>
      <c r="E128" s="254"/>
      <c r="F128" s="298"/>
      <c r="G128" s="245"/>
      <c r="L128" s="259"/>
      <c r="O128" s="254"/>
    </row>
    <row r="129" spans="1:15">
      <c r="A129" s="259"/>
      <c r="B129" s="259"/>
      <c r="C129" s="259"/>
      <c r="D129" s="259"/>
      <c r="E129" s="254"/>
      <c r="F129" s="298"/>
      <c r="G129" s="245"/>
      <c r="L129" s="259"/>
      <c r="O129" s="254"/>
    </row>
    <row r="130" spans="1:15">
      <c r="A130" s="259"/>
      <c r="B130" s="259"/>
      <c r="C130" s="259"/>
      <c r="D130" s="259"/>
      <c r="E130" s="254"/>
      <c r="F130" s="298"/>
      <c r="G130" s="245"/>
      <c r="L130" s="259"/>
      <c r="O130" s="254"/>
    </row>
    <row r="131" spans="1:15">
      <c r="A131" s="259"/>
      <c r="B131" s="259"/>
      <c r="C131" s="259"/>
      <c r="D131" s="259"/>
      <c r="E131" s="254"/>
      <c r="F131" s="298"/>
      <c r="G131" s="245"/>
      <c r="L131" s="259"/>
      <c r="O131" s="254"/>
    </row>
    <row r="132" spans="1:15">
      <c r="A132" s="259"/>
      <c r="B132" s="259"/>
      <c r="C132" s="259"/>
      <c r="D132" s="259"/>
      <c r="E132" s="254"/>
      <c r="F132" s="298"/>
      <c r="G132" s="245"/>
      <c r="L132" s="259"/>
      <c r="O132" s="254"/>
    </row>
    <row r="133" spans="1:15">
      <c r="A133" s="259"/>
      <c r="B133" s="259"/>
      <c r="C133" s="259"/>
      <c r="D133" s="259"/>
      <c r="E133" s="254"/>
      <c r="F133" s="298"/>
      <c r="G133" s="245"/>
      <c r="L133" s="259"/>
      <c r="O133" s="254"/>
    </row>
    <row r="134" spans="1:15">
      <c r="A134" s="259"/>
      <c r="B134" s="259"/>
      <c r="C134" s="259"/>
      <c r="D134" s="259"/>
      <c r="E134" s="254"/>
      <c r="F134" s="298"/>
      <c r="G134" s="245"/>
      <c r="L134" s="259"/>
      <c r="O134" s="254"/>
    </row>
    <row r="135" spans="1:15">
      <c r="A135" s="259"/>
      <c r="B135" s="259"/>
      <c r="C135" s="259"/>
      <c r="D135" s="259"/>
      <c r="E135" s="254"/>
      <c r="F135" s="298"/>
      <c r="G135" s="245"/>
      <c r="L135" s="259"/>
      <c r="O135" s="254"/>
    </row>
    <row r="136" spans="1:15">
      <c r="A136" s="259"/>
      <c r="B136" s="259"/>
      <c r="C136" s="259"/>
      <c r="D136" s="259"/>
      <c r="E136" s="254"/>
      <c r="F136" s="298"/>
      <c r="G136" s="245"/>
      <c r="L136" s="259"/>
      <c r="O136" s="254"/>
    </row>
    <row r="137" spans="1:15">
      <c r="A137" s="259"/>
      <c r="B137" s="259"/>
      <c r="C137" s="259"/>
      <c r="D137" s="259"/>
      <c r="E137" s="254"/>
      <c r="F137" s="298"/>
      <c r="G137" s="245"/>
      <c r="L137" s="259"/>
      <c r="O137" s="254"/>
    </row>
    <row r="138" spans="1:15">
      <c r="A138" s="259"/>
      <c r="B138" s="259"/>
      <c r="C138" s="259"/>
      <c r="D138" s="259"/>
      <c r="E138" s="254"/>
      <c r="F138" s="298"/>
      <c r="G138" s="245"/>
      <c r="L138" s="259"/>
      <c r="O138" s="254"/>
    </row>
    <row r="139" spans="1:15">
      <c r="A139" s="259"/>
      <c r="B139" s="259"/>
      <c r="C139" s="259"/>
      <c r="D139" s="259"/>
      <c r="E139" s="254"/>
      <c r="F139" s="298"/>
      <c r="G139" s="245"/>
      <c r="L139" s="259"/>
      <c r="O139" s="254"/>
    </row>
    <row r="140" spans="1:15">
      <c r="A140" s="259"/>
      <c r="B140" s="259"/>
      <c r="C140" s="259"/>
      <c r="D140" s="259"/>
      <c r="E140" s="254"/>
      <c r="F140" s="298"/>
      <c r="G140" s="245"/>
      <c r="L140" s="259"/>
      <c r="O140" s="254"/>
    </row>
    <row r="141" spans="1:15">
      <c r="A141" s="259"/>
      <c r="B141" s="259"/>
      <c r="C141" s="259"/>
      <c r="D141" s="259"/>
      <c r="E141" s="254"/>
      <c r="F141" s="298"/>
      <c r="G141" s="245"/>
      <c r="L141" s="259"/>
      <c r="O141" s="254"/>
    </row>
    <row r="142" spans="1:15">
      <c r="A142" s="259"/>
      <c r="B142" s="259"/>
      <c r="C142" s="259"/>
      <c r="D142" s="259"/>
      <c r="E142" s="254"/>
      <c r="F142" s="298"/>
      <c r="G142" s="245"/>
      <c r="L142" s="259"/>
      <c r="O142" s="254"/>
    </row>
    <row r="143" spans="1:15">
      <c r="A143" s="259"/>
      <c r="B143" s="259"/>
      <c r="C143" s="259"/>
      <c r="D143" s="259"/>
      <c r="E143" s="254"/>
      <c r="F143" s="298"/>
      <c r="G143" s="245"/>
      <c r="L143" s="259"/>
      <c r="O143" s="254"/>
    </row>
    <row r="144" spans="1:15">
      <c r="A144" s="259"/>
      <c r="B144" s="259"/>
      <c r="C144" s="259"/>
      <c r="D144" s="259"/>
      <c r="E144" s="254"/>
      <c r="F144" s="298"/>
      <c r="G144" s="245"/>
      <c r="L144" s="259"/>
      <c r="O144" s="254"/>
    </row>
    <row r="145" spans="1:15">
      <c r="A145" s="259"/>
      <c r="B145" s="259"/>
      <c r="C145" s="259"/>
      <c r="D145" s="259"/>
      <c r="E145" s="254"/>
      <c r="F145" s="298"/>
      <c r="G145" s="245"/>
      <c r="L145" s="259"/>
      <c r="O145" s="254"/>
    </row>
    <row r="146" spans="1:15">
      <c r="A146" s="259"/>
      <c r="B146" s="259"/>
      <c r="C146" s="259"/>
      <c r="D146" s="259"/>
      <c r="E146" s="254"/>
      <c r="F146" s="298"/>
      <c r="G146" s="245"/>
      <c r="L146" s="259"/>
      <c r="O146" s="254"/>
    </row>
    <row r="147" spans="1:15">
      <c r="A147" s="259"/>
      <c r="B147" s="259"/>
      <c r="C147" s="259"/>
      <c r="D147" s="259"/>
      <c r="E147" s="254"/>
      <c r="F147" s="298"/>
      <c r="G147" s="245"/>
      <c r="L147" s="259"/>
      <c r="O147" s="254"/>
    </row>
    <row r="148" spans="1:15">
      <c r="A148" s="259"/>
      <c r="B148" s="259"/>
      <c r="C148" s="259"/>
      <c r="D148" s="259"/>
      <c r="E148" s="254"/>
      <c r="F148" s="298"/>
      <c r="G148" s="245"/>
      <c r="L148" s="259"/>
      <c r="O148" s="254"/>
    </row>
    <row r="149" spans="1:15">
      <c r="A149" s="259"/>
      <c r="B149" s="259"/>
      <c r="C149" s="259"/>
      <c r="D149" s="259"/>
      <c r="E149" s="254"/>
      <c r="F149" s="298"/>
      <c r="G149" s="245"/>
      <c r="L149" s="259"/>
      <c r="O149" s="254"/>
    </row>
    <row r="150" spans="1:15">
      <c r="A150" s="259"/>
      <c r="B150" s="259"/>
      <c r="C150" s="259"/>
      <c r="D150" s="259"/>
      <c r="E150" s="254"/>
      <c r="F150" s="298"/>
      <c r="G150" s="245"/>
      <c r="L150" s="259"/>
      <c r="O150" s="254"/>
    </row>
    <row r="151" spans="1:15">
      <c r="A151" s="259"/>
      <c r="B151" s="259"/>
      <c r="C151" s="259"/>
      <c r="D151" s="259"/>
      <c r="E151" s="254"/>
      <c r="F151" s="298"/>
      <c r="G151" s="245"/>
      <c r="L151" s="259"/>
      <c r="O151" s="254"/>
    </row>
    <row r="152" spans="1:15">
      <c r="A152" s="259"/>
      <c r="B152" s="259"/>
      <c r="C152" s="259"/>
      <c r="D152" s="259"/>
      <c r="E152" s="254"/>
      <c r="F152" s="298"/>
      <c r="G152" s="245"/>
      <c r="L152" s="259"/>
      <c r="O152" s="254"/>
    </row>
    <row r="153" spans="1:15">
      <c r="A153" s="259"/>
      <c r="B153" s="259"/>
      <c r="C153" s="259"/>
      <c r="D153" s="259"/>
      <c r="E153" s="254"/>
      <c r="F153" s="298"/>
      <c r="G153" s="245"/>
      <c r="L153" s="259"/>
      <c r="O153" s="254"/>
    </row>
    <row r="154" spans="1:15">
      <c r="A154" s="259"/>
      <c r="B154" s="259"/>
      <c r="C154" s="259"/>
      <c r="D154" s="259"/>
      <c r="E154" s="254"/>
      <c r="F154" s="298"/>
      <c r="G154" s="245"/>
      <c r="L154" s="259"/>
      <c r="O154" s="254"/>
    </row>
    <row r="155" spans="1:15">
      <c r="A155" s="259"/>
      <c r="B155" s="259"/>
      <c r="C155" s="259"/>
      <c r="D155" s="259"/>
      <c r="E155" s="254"/>
      <c r="F155" s="298"/>
      <c r="G155" s="245"/>
      <c r="L155" s="259"/>
      <c r="O155" s="254"/>
    </row>
    <row r="156" spans="1:15">
      <c r="A156" s="259"/>
      <c r="B156" s="259"/>
      <c r="C156" s="259"/>
      <c r="D156" s="259"/>
      <c r="E156" s="254"/>
      <c r="F156" s="298"/>
      <c r="G156" s="245"/>
      <c r="L156" s="259"/>
      <c r="O156" s="254"/>
    </row>
    <row r="157" spans="1:15">
      <c r="A157" s="259"/>
      <c r="B157" s="259"/>
      <c r="C157" s="259"/>
      <c r="D157" s="259"/>
      <c r="E157" s="254"/>
      <c r="F157" s="298"/>
      <c r="G157" s="245"/>
      <c r="L157" s="259"/>
      <c r="O157" s="254"/>
    </row>
    <row r="158" spans="1:15">
      <c r="A158" s="259"/>
      <c r="B158" s="259"/>
      <c r="C158" s="259"/>
      <c r="D158" s="259"/>
      <c r="E158" s="254"/>
      <c r="F158" s="298"/>
      <c r="G158" s="245"/>
      <c r="L158" s="259"/>
      <c r="O158" s="254"/>
    </row>
    <row r="159" spans="1:15">
      <c r="A159" s="259"/>
      <c r="B159" s="259"/>
      <c r="C159" s="259"/>
      <c r="D159" s="259"/>
      <c r="E159" s="254"/>
      <c r="F159" s="298"/>
      <c r="G159" s="245"/>
      <c r="L159" s="259"/>
      <c r="O159" s="254"/>
    </row>
    <row r="160" spans="1:15">
      <c r="A160" s="259"/>
      <c r="B160" s="259"/>
      <c r="C160" s="259"/>
      <c r="D160" s="259"/>
      <c r="E160" s="254"/>
      <c r="F160" s="298"/>
      <c r="G160" s="245"/>
      <c r="L160" s="259"/>
      <c r="O160" s="254"/>
    </row>
    <row r="161" spans="1:15">
      <c r="A161" s="259"/>
      <c r="B161" s="259"/>
      <c r="C161" s="259"/>
      <c r="D161" s="259"/>
      <c r="E161" s="254"/>
      <c r="F161" s="298"/>
      <c r="G161" s="245"/>
      <c r="L161" s="259"/>
      <c r="O161" s="254"/>
    </row>
    <row r="162" spans="1:15">
      <c r="A162" s="259"/>
      <c r="B162" s="259"/>
      <c r="C162" s="259"/>
      <c r="D162" s="259"/>
      <c r="E162" s="254"/>
      <c r="F162" s="298"/>
      <c r="G162" s="245"/>
      <c r="L162" s="259"/>
      <c r="O162" s="254"/>
    </row>
    <row r="163" spans="1:15">
      <c r="A163" s="259"/>
      <c r="B163" s="259"/>
      <c r="C163" s="259"/>
      <c r="D163" s="259"/>
      <c r="E163" s="254"/>
      <c r="F163" s="298"/>
      <c r="G163" s="245"/>
      <c r="L163" s="259"/>
      <c r="O163" s="254"/>
    </row>
    <row r="164" spans="1:15">
      <c r="A164" s="259"/>
      <c r="B164" s="259"/>
      <c r="C164" s="259"/>
      <c r="D164" s="259"/>
      <c r="E164" s="254"/>
      <c r="F164" s="298"/>
      <c r="G164" s="245"/>
      <c r="L164" s="259"/>
      <c r="O164" s="254"/>
    </row>
    <row r="165" spans="1:15">
      <c r="A165" s="259"/>
      <c r="B165" s="259"/>
      <c r="C165" s="259"/>
      <c r="D165" s="259"/>
      <c r="E165" s="254"/>
      <c r="F165" s="298"/>
      <c r="G165" s="245"/>
      <c r="L165" s="259"/>
      <c r="O165" s="254"/>
    </row>
    <row r="166" spans="1:15">
      <c r="A166" s="259"/>
      <c r="B166" s="259"/>
      <c r="C166" s="259"/>
      <c r="D166" s="259"/>
      <c r="E166" s="254"/>
      <c r="F166" s="298"/>
      <c r="G166" s="245"/>
      <c r="L166" s="259"/>
      <c r="O166" s="254"/>
    </row>
    <row r="167" spans="1:15">
      <c r="A167" s="259"/>
      <c r="B167" s="259"/>
      <c r="C167" s="259"/>
      <c r="D167" s="259"/>
      <c r="E167" s="254"/>
      <c r="F167" s="298"/>
      <c r="G167" s="245"/>
      <c r="L167" s="259"/>
      <c r="O167" s="254"/>
    </row>
    <row r="168" spans="1:15">
      <c r="A168" s="259"/>
      <c r="B168" s="259"/>
      <c r="C168" s="259"/>
      <c r="D168" s="259"/>
      <c r="E168" s="254"/>
      <c r="F168" s="298"/>
      <c r="G168" s="245"/>
      <c r="L168" s="259"/>
      <c r="O168" s="254"/>
    </row>
    <row r="169" spans="1:15">
      <c r="A169" s="259"/>
      <c r="B169" s="259"/>
      <c r="C169" s="259"/>
      <c r="D169" s="259"/>
      <c r="E169" s="254"/>
      <c r="F169" s="298"/>
      <c r="G169" s="245"/>
      <c r="L169" s="259"/>
      <c r="O169" s="254"/>
    </row>
    <row r="170" spans="1:15">
      <c r="A170" s="259"/>
      <c r="B170" s="259"/>
      <c r="C170" s="259"/>
      <c r="D170" s="259"/>
      <c r="E170" s="254"/>
      <c r="F170" s="298"/>
      <c r="G170" s="245"/>
      <c r="L170" s="259"/>
      <c r="O170" s="254"/>
    </row>
    <row r="171" spans="1:15">
      <c r="A171" s="259"/>
      <c r="B171" s="259"/>
      <c r="C171" s="259"/>
      <c r="D171" s="259"/>
      <c r="E171" s="254"/>
      <c r="F171" s="298"/>
      <c r="G171" s="245"/>
      <c r="L171" s="259"/>
      <c r="O171" s="254"/>
    </row>
    <row r="172" spans="1:15">
      <c r="A172" s="259"/>
      <c r="B172" s="259"/>
      <c r="C172" s="259"/>
      <c r="D172" s="259"/>
      <c r="E172" s="254"/>
      <c r="F172" s="298"/>
      <c r="G172" s="245"/>
      <c r="L172" s="259"/>
      <c r="O172" s="254"/>
    </row>
    <row r="173" spans="1:15">
      <c r="A173" s="259"/>
      <c r="B173" s="259"/>
      <c r="C173" s="259"/>
      <c r="D173" s="259"/>
      <c r="E173" s="254"/>
      <c r="F173" s="298"/>
      <c r="G173" s="245"/>
      <c r="L173" s="259"/>
      <c r="O173" s="254"/>
    </row>
    <row r="174" spans="1:15">
      <c r="A174" s="259"/>
      <c r="B174" s="259"/>
      <c r="C174" s="259"/>
      <c r="D174" s="259"/>
      <c r="E174" s="254"/>
      <c r="F174" s="298"/>
      <c r="G174" s="245"/>
      <c r="L174" s="259"/>
      <c r="O174" s="254"/>
    </row>
    <row r="175" spans="1:15">
      <c r="A175" s="259"/>
      <c r="B175" s="259"/>
      <c r="C175" s="259"/>
      <c r="D175" s="259"/>
      <c r="E175" s="254"/>
      <c r="F175" s="298"/>
      <c r="G175" s="245"/>
      <c r="L175" s="259"/>
      <c r="O175" s="254"/>
    </row>
    <row r="176" spans="1:15">
      <c r="A176" s="259"/>
      <c r="B176" s="259"/>
      <c r="C176" s="259"/>
      <c r="D176" s="259"/>
      <c r="E176" s="254"/>
      <c r="F176" s="298"/>
      <c r="G176" s="245"/>
      <c r="L176" s="259"/>
      <c r="O176" s="254"/>
    </row>
    <row r="177" spans="1:15">
      <c r="A177" s="259"/>
      <c r="B177" s="259"/>
      <c r="C177" s="259"/>
      <c r="D177" s="259"/>
      <c r="E177" s="254"/>
      <c r="F177" s="298"/>
      <c r="G177" s="245"/>
      <c r="L177" s="259"/>
      <c r="O177" s="254"/>
    </row>
    <row r="178" spans="1:15">
      <c r="A178" s="259"/>
      <c r="B178" s="259"/>
      <c r="C178" s="259"/>
      <c r="D178" s="259"/>
      <c r="E178" s="254"/>
      <c r="F178" s="298"/>
      <c r="G178" s="245"/>
      <c r="L178" s="259"/>
      <c r="O178" s="254"/>
    </row>
    <row r="179" spans="1:15">
      <c r="A179" s="259"/>
      <c r="B179" s="259"/>
      <c r="C179" s="259"/>
      <c r="D179" s="259"/>
      <c r="E179" s="254"/>
      <c r="F179" s="298"/>
      <c r="G179" s="245"/>
      <c r="L179" s="259"/>
      <c r="O179" s="254"/>
    </row>
    <row r="180" spans="1:15">
      <c r="A180" s="259"/>
      <c r="B180" s="259"/>
      <c r="C180" s="259"/>
      <c r="D180" s="259"/>
      <c r="E180" s="254"/>
      <c r="F180" s="298"/>
      <c r="G180" s="245"/>
      <c r="L180" s="259"/>
      <c r="O180" s="254"/>
    </row>
    <row r="181" spans="1:15">
      <c r="A181" s="259"/>
      <c r="B181" s="259"/>
      <c r="C181" s="259"/>
      <c r="D181" s="259"/>
      <c r="E181" s="254"/>
      <c r="F181" s="298"/>
      <c r="G181" s="245"/>
      <c r="L181" s="259"/>
      <c r="O181" s="254"/>
    </row>
    <row r="182" spans="1:15">
      <c r="A182" s="259"/>
      <c r="B182" s="259"/>
      <c r="C182" s="259"/>
      <c r="D182" s="259"/>
      <c r="E182" s="254"/>
      <c r="F182" s="298"/>
      <c r="G182" s="245"/>
      <c r="L182" s="259"/>
      <c r="O182" s="254"/>
    </row>
    <row r="183" spans="1:15">
      <c r="A183" s="259"/>
      <c r="B183" s="259"/>
      <c r="C183" s="259"/>
      <c r="D183" s="259"/>
      <c r="E183" s="254"/>
      <c r="F183" s="298"/>
      <c r="G183" s="245"/>
      <c r="L183" s="259"/>
      <c r="O183" s="254"/>
    </row>
    <row r="184" spans="1:15">
      <c r="A184" s="259"/>
      <c r="B184" s="259"/>
      <c r="C184" s="259"/>
      <c r="D184" s="259"/>
      <c r="E184" s="254"/>
      <c r="F184" s="298"/>
      <c r="G184" s="245"/>
      <c r="L184" s="259"/>
      <c r="O184" s="254"/>
    </row>
    <row r="185" spans="1:15">
      <c r="A185" s="259"/>
      <c r="B185" s="259"/>
      <c r="C185" s="259"/>
      <c r="D185" s="259"/>
      <c r="E185" s="254"/>
      <c r="F185" s="298"/>
      <c r="G185" s="245"/>
      <c r="L185" s="259"/>
      <c r="O185" s="254"/>
    </row>
    <row r="186" spans="1:15">
      <c r="A186" s="259"/>
      <c r="B186" s="259"/>
      <c r="C186" s="259"/>
      <c r="D186" s="259"/>
      <c r="E186" s="254"/>
      <c r="F186" s="298"/>
      <c r="G186" s="245"/>
      <c r="L186" s="259"/>
      <c r="O186" s="254"/>
    </row>
    <row r="187" spans="1:15">
      <c r="A187" s="259"/>
      <c r="B187" s="259"/>
      <c r="C187" s="259"/>
      <c r="D187" s="259"/>
      <c r="E187" s="254"/>
      <c r="F187" s="298"/>
      <c r="G187" s="245"/>
      <c r="L187" s="259"/>
      <c r="O187" s="254"/>
    </row>
    <row r="188" spans="1:15">
      <c r="A188" s="259"/>
      <c r="B188" s="259"/>
      <c r="C188" s="259"/>
      <c r="D188" s="259"/>
      <c r="E188" s="254"/>
      <c r="F188" s="298"/>
      <c r="G188" s="245"/>
      <c r="L188" s="259"/>
      <c r="O188" s="254"/>
    </row>
    <row r="189" spans="1:15">
      <c r="A189" s="259"/>
      <c r="B189" s="259"/>
      <c r="C189" s="259"/>
      <c r="D189" s="259"/>
      <c r="E189" s="254"/>
      <c r="F189" s="298"/>
      <c r="G189" s="245"/>
      <c r="L189" s="259"/>
      <c r="O189" s="254"/>
    </row>
    <row r="190" spans="1:15">
      <c r="A190" s="259"/>
      <c r="B190" s="259"/>
      <c r="C190" s="259"/>
      <c r="D190" s="259"/>
      <c r="E190" s="254"/>
      <c r="F190" s="298"/>
      <c r="G190" s="245"/>
      <c r="L190" s="259"/>
      <c r="O190" s="254"/>
    </row>
    <row r="191" spans="1:15">
      <c r="A191" s="259"/>
      <c r="B191" s="259"/>
      <c r="C191" s="259"/>
      <c r="D191" s="259"/>
      <c r="E191" s="254"/>
      <c r="F191" s="298"/>
      <c r="G191" s="245"/>
      <c r="L191" s="259"/>
      <c r="O191" s="254"/>
    </row>
    <row r="192" spans="1:15">
      <c r="A192" s="259"/>
      <c r="B192" s="259"/>
      <c r="C192" s="259"/>
      <c r="D192" s="259"/>
      <c r="E192" s="254"/>
      <c r="F192" s="298"/>
      <c r="G192" s="245"/>
      <c r="L192" s="259"/>
      <c r="O192" s="254"/>
    </row>
    <row r="193" spans="1:15">
      <c r="A193" s="259"/>
      <c r="B193" s="259"/>
      <c r="C193" s="259"/>
      <c r="D193" s="259"/>
      <c r="E193" s="254"/>
      <c r="F193" s="298"/>
      <c r="G193" s="245"/>
      <c r="L193" s="259"/>
      <c r="O193" s="254"/>
    </row>
    <row r="194" spans="1:15">
      <c r="A194" s="259"/>
      <c r="B194" s="259"/>
      <c r="C194" s="259"/>
      <c r="D194" s="259"/>
      <c r="E194" s="254"/>
      <c r="F194" s="298"/>
      <c r="G194" s="245"/>
      <c r="L194" s="259"/>
      <c r="O194" s="254"/>
    </row>
    <row r="195" spans="1:15">
      <c r="A195" s="259"/>
      <c r="B195" s="259"/>
      <c r="C195" s="259"/>
      <c r="D195" s="259"/>
      <c r="E195" s="254"/>
      <c r="F195" s="298"/>
      <c r="G195" s="245"/>
      <c r="L195" s="259"/>
      <c r="O195" s="254"/>
    </row>
    <row r="196" spans="1:15">
      <c r="A196" s="259"/>
      <c r="B196" s="259"/>
      <c r="C196" s="259"/>
      <c r="D196" s="259"/>
      <c r="E196" s="254"/>
      <c r="F196" s="298"/>
      <c r="G196" s="245"/>
      <c r="L196" s="259"/>
      <c r="O196" s="254"/>
    </row>
    <row r="197" spans="1:15">
      <c r="A197" s="259"/>
      <c r="B197" s="259"/>
      <c r="C197" s="259"/>
      <c r="D197" s="259"/>
      <c r="E197" s="254"/>
      <c r="F197" s="298"/>
      <c r="G197" s="245"/>
      <c r="L197" s="259"/>
      <c r="O197" s="254"/>
    </row>
    <row r="198" spans="1:15">
      <c r="A198" s="259"/>
      <c r="B198" s="259"/>
      <c r="C198" s="259"/>
      <c r="D198" s="259"/>
      <c r="E198" s="254"/>
      <c r="F198" s="298"/>
      <c r="G198" s="245"/>
      <c r="L198" s="259"/>
      <c r="O198" s="254"/>
    </row>
    <row r="199" spans="1:15">
      <c r="A199" s="259"/>
      <c r="B199" s="259"/>
      <c r="C199" s="259"/>
      <c r="D199" s="259"/>
      <c r="E199" s="254"/>
      <c r="F199" s="298"/>
      <c r="G199" s="245"/>
      <c r="L199" s="259"/>
      <c r="O199" s="254"/>
    </row>
    <row r="200" spans="1:15">
      <c r="A200" s="259"/>
      <c r="B200" s="259"/>
      <c r="C200" s="259"/>
      <c r="D200" s="259"/>
      <c r="E200" s="254"/>
      <c r="F200" s="298"/>
      <c r="G200" s="245"/>
      <c r="L200" s="259"/>
      <c r="O200" s="254"/>
    </row>
    <row r="201" spans="1:15">
      <c r="A201" s="259"/>
      <c r="B201" s="259"/>
      <c r="C201" s="259"/>
      <c r="D201" s="259"/>
      <c r="E201" s="254"/>
      <c r="F201" s="298"/>
      <c r="G201" s="245"/>
      <c r="L201" s="259"/>
      <c r="O201" s="254"/>
    </row>
    <row r="202" spans="1:15">
      <c r="A202" s="259"/>
      <c r="B202" s="259"/>
      <c r="C202" s="259"/>
      <c r="D202" s="259"/>
      <c r="E202" s="254"/>
      <c r="F202" s="298"/>
      <c r="G202" s="245"/>
      <c r="L202" s="259"/>
      <c r="O202" s="254"/>
    </row>
    <row r="203" spans="1:15">
      <c r="A203" s="259"/>
      <c r="B203" s="259"/>
      <c r="C203" s="259"/>
      <c r="D203" s="259"/>
      <c r="E203" s="254"/>
      <c r="F203" s="298"/>
      <c r="G203" s="245"/>
      <c r="L203" s="259"/>
      <c r="O203" s="254"/>
    </row>
    <row r="204" spans="1:15">
      <c r="A204" s="259"/>
      <c r="B204" s="259"/>
      <c r="C204" s="259"/>
      <c r="D204" s="259"/>
      <c r="E204" s="254"/>
      <c r="F204" s="298"/>
      <c r="G204" s="245"/>
      <c r="L204" s="259"/>
      <c r="O204" s="254"/>
    </row>
    <row r="205" spans="1:15">
      <c r="A205" s="259"/>
      <c r="B205" s="259"/>
      <c r="C205" s="259"/>
      <c r="D205" s="259"/>
      <c r="E205" s="254"/>
      <c r="F205" s="298"/>
      <c r="G205" s="245"/>
      <c r="L205" s="259"/>
      <c r="O205" s="254"/>
    </row>
    <row r="206" spans="1:15">
      <c r="A206" s="259"/>
      <c r="B206" s="259"/>
      <c r="C206" s="259"/>
      <c r="D206" s="259"/>
      <c r="E206" s="254"/>
      <c r="F206" s="298"/>
      <c r="G206" s="245"/>
      <c r="L206" s="259"/>
      <c r="O206" s="254"/>
    </row>
    <row r="207" spans="1:15">
      <c r="A207" s="259"/>
      <c r="B207" s="259"/>
      <c r="C207" s="259"/>
      <c r="D207" s="259"/>
      <c r="E207" s="254"/>
      <c r="F207" s="298"/>
      <c r="G207" s="245"/>
      <c r="L207" s="259"/>
      <c r="O207" s="254"/>
    </row>
    <row r="208" spans="1:15">
      <c r="A208" s="259"/>
      <c r="B208" s="259"/>
      <c r="C208" s="259"/>
      <c r="D208" s="259"/>
      <c r="E208" s="254"/>
      <c r="F208" s="298"/>
      <c r="G208" s="245"/>
      <c r="L208" s="259"/>
      <c r="O208" s="254"/>
    </row>
    <row r="209" spans="1:15">
      <c r="A209" s="259"/>
      <c r="B209" s="259"/>
      <c r="C209" s="259"/>
      <c r="D209" s="259"/>
      <c r="E209" s="254"/>
      <c r="F209" s="298"/>
      <c r="G209" s="245"/>
      <c r="L209" s="259"/>
      <c r="O209" s="254"/>
    </row>
    <row r="210" spans="1:15">
      <c r="A210" s="259"/>
      <c r="B210" s="259"/>
      <c r="C210" s="259"/>
      <c r="D210" s="259"/>
      <c r="E210" s="254"/>
      <c r="F210" s="298"/>
      <c r="G210" s="245"/>
      <c r="L210" s="259"/>
      <c r="O210" s="254"/>
    </row>
    <row r="211" spans="1:15">
      <c r="A211" s="259"/>
      <c r="B211" s="259"/>
      <c r="C211" s="259"/>
      <c r="D211" s="259"/>
      <c r="E211" s="254"/>
      <c r="F211" s="298"/>
      <c r="G211" s="245"/>
      <c r="L211" s="259"/>
      <c r="O211" s="254"/>
    </row>
    <row r="212" spans="1:15">
      <c r="A212" s="259"/>
      <c r="B212" s="259"/>
      <c r="C212" s="259"/>
      <c r="D212" s="259"/>
      <c r="E212" s="254"/>
      <c r="F212" s="298"/>
      <c r="G212" s="245"/>
      <c r="L212" s="259"/>
      <c r="O212" s="254"/>
    </row>
    <row r="213" spans="1:15">
      <c r="A213" s="259"/>
      <c r="B213" s="259"/>
      <c r="C213" s="259"/>
      <c r="D213" s="259"/>
      <c r="E213" s="254"/>
      <c r="F213" s="298"/>
      <c r="G213" s="245"/>
      <c r="L213" s="259"/>
      <c r="O213" s="254"/>
    </row>
    <row r="214" spans="1:15">
      <c r="A214" s="259"/>
      <c r="B214" s="259"/>
      <c r="C214" s="259"/>
      <c r="D214" s="259"/>
      <c r="E214" s="254"/>
      <c r="F214" s="298"/>
      <c r="G214" s="245"/>
      <c r="L214" s="259"/>
      <c r="O214" s="254"/>
    </row>
    <row r="215" spans="1:15">
      <c r="A215" s="259"/>
      <c r="B215" s="259"/>
      <c r="C215" s="259"/>
      <c r="D215" s="259"/>
      <c r="E215" s="254"/>
      <c r="F215" s="298"/>
      <c r="G215" s="245"/>
      <c r="L215" s="259"/>
      <c r="O215" s="254"/>
    </row>
    <row r="216" spans="1:15">
      <c r="A216" s="259"/>
      <c r="B216" s="259"/>
      <c r="C216" s="259"/>
      <c r="D216" s="259"/>
      <c r="E216" s="254"/>
      <c r="F216" s="298"/>
      <c r="G216" s="245"/>
      <c r="L216" s="259"/>
      <c r="O216" s="254"/>
    </row>
    <row r="217" spans="1:15">
      <c r="A217" s="259"/>
      <c r="B217" s="259"/>
      <c r="C217" s="259"/>
      <c r="D217" s="259"/>
      <c r="E217" s="254"/>
      <c r="F217" s="298"/>
      <c r="G217" s="245"/>
      <c r="L217" s="259"/>
      <c r="O217" s="254"/>
    </row>
    <row r="218" spans="1:15">
      <c r="A218" s="259"/>
      <c r="B218" s="259"/>
      <c r="C218" s="259"/>
      <c r="D218" s="259"/>
      <c r="E218" s="254"/>
      <c r="F218" s="298"/>
      <c r="G218" s="245"/>
      <c r="L218" s="259"/>
      <c r="O218" s="254"/>
    </row>
    <row r="219" spans="1:15">
      <c r="A219" s="259"/>
      <c r="B219" s="259"/>
      <c r="C219" s="259"/>
      <c r="D219" s="259"/>
      <c r="E219" s="254"/>
      <c r="F219" s="298"/>
      <c r="G219" s="245"/>
      <c r="L219" s="259"/>
      <c r="O219" s="254"/>
    </row>
    <row r="220" spans="1:15">
      <c r="A220" s="259"/>
      <c r="B220" s="259"/>
      <c r="C220" s="259"/>
      <c r="D220" s="259"/>
      <c r="E220" s="254"/>
      <c r="F220" s="298"/>
      <c r="G220" s="245"/>
      <c r="L220" s="259"/>
      <c r="O220" s="254"/>
    </row>
    <row r="221" spans="1:15">
      <c r="A221" s="259"/>
      <c r="B221" s="259"/>
      <c r="C221" s="259"/>
      <c r="D221" s="259"/>
      <c r="E221" s="254"/>
      <c r="F221" s="298"/>
      <c r="G221" s="245"/>
      <c r="L221" s="259"/>
      <c r="O221" s="254"/>
    </row>
    <row r="222" spans="1:15">
      <c r="A222" s="259"/>
      <c r="B222" s="259"/>
      <c r="C222" s="259"/>
      <c r="D222" s="259"/>
      <c r="E222" s="254"/>
      <c r="F222" s="298"/>
      <c r="G222" s="245"/>
      <c r="L222" s="259"/>
      <c r="O222" s="254"/>
    </row>
    <row r="223" spans="1:15">
      <c r="A223" s="259"/>
      <c r="B223" s="259"/>
      <c r="C223" s="259"/>
      <c r="D223" s="259"/>
      <c r="E223" s="254"/>
      <c r="F223" s="298"/>
      <c r="G223" s="245"/>
      <c r="L223" s="259"/>
      <c r="O223" s="254"/>
    </row>
    <row r="224" spans="1:15">
      <c r="A224" s="259"/>
      <c r="B224" s="259"/>
      <c r="C224" s="259"/>
      <c r="D224" s="259"/>
      <c r="E224" s="254"/>
      <c r="F224" s="298"/>
      <c r="G224" s="245"/>
      <c r="L224" s="259"/>
      <c r="O224" s="254"/>
    </row>
    <row r="225" spans="1:15">
      <c r="A225" s="259"/>
      <c r="B225" s="259"/>
      <c r="C225" s="259"/>
      <c r="D225" s="259"/>
      <c r="E225" s="254"/>
      <c r="F225" s="298"/>
      <c r="G225" s="245"/>
      <c r="L225" s="259"/>
      <c r="O225" s="254"/>
    </row>
    <row r="226" spans="1:15">
      <c r="A226" s="259"/>
      <c r="B226" s="259"/>
      <c r="C226" s="259"/>
      <c r="D226" s="259"/>
      <c r="E226" s="254"/>
      <c r="F226" s="298"/>
      <c r="G226" s="245"/>
      <c r="L226" s="259"/>
      <c r="O226" s="254"/>
    </row>
    <row r="227" spans="1:15">
      <c r="A227" s="259"/>
      <c r="B227" s="259"/>
      <c r="C227" s="259"/>
      <c r="D227" s="259"/>
      <c r="E227" s="254"/>
      <c r="F227" s="298"/>
      <c r="G227" s="245"/>
      <c r="L227" s="259"/>
      <c r="O227" s="254"/>
    </row>
    <row r="228" spans="1:15">
      <c r="A228" s="259"/>
      <c r="B228" s="259"/>
      <c r="C228" s="259"/>
      <c r="D228" s="259"/>
      <c r="E228" s="254"/>
      <c r="F228" s="298"/>
      <c r="G228" s="245"/>
      <c r="L228" s="259"/>
      <c r="O228" s="254"/>
    </row>
    <row r="229" spans="1:15">
      <c r="A229" s="259"/>
      <c r="B229" s="259"/>
      <c r="C229" s="259"/>
      <c r="D229" s="259"/>
      <c r="E229" s="254"/>
      <c r="F229" s="298"/>
      <c r="G229" s="245"/>
      <c r="L229" s="259"/>
      <c r="O229" s="254"/>
    </row>
    <row r="230" spans="1:15">
      <c r="A230" s="259"/>
      <c r="B230" s="259"/>
      <c r="C230" s="259"/>
      <c r="D230" s="259"/>
      <c r="E230" s="254"/>
      <c r="F230" s="298"/>
      <c r="G230" s="245"/>
      <c r="L230" s="259"/>
      <c r="O230" s="254"/>
    </row>
    <row r="231" spans="1:15">
      <c r="A231" s="259"/>
      <c r="B231" s="259"/>
      <c r="C231" s="259"/>
      <c r="D231" s="259"/>
      <c r="E231" s="254"/>
      <c r="F231" s="298"/>
      <c r="G231" s="245"/>
      <c r="L231" s="259"/>
      <c r="O231" s="254"/>
    </row>
    <row r="232" spans="1:15">
      <c r="A232" s="259"/>
      <c r="B232" s="259"/>
      <c r="C232" s="259"/>
      <c r="D232" s="259"/>
      <c r="E232" s="254"/>
      <c r="F232" s="298"/>
      <c r="G232" s="245"/>
      <c r="L232" s="259"/>
      <c r="O232" s="254"/>
    </row>
    <row r="233" spans="1:15">
      <c r="A233" s="259"/>
      <c r="B233" s="259"/>
      <c r="C233" s="259"/>
      <c r="D233" s="259"/>
      <c r="E233" s="254"/>
      <c r="F233" s="298"/>
      <c r="G233" s="245"/>
      <c r="L233" s="259"/>
      <c r="O233" s="254"/>
    </row>
    <row r="234" spans="1:15">
      <c r="A234" s="259"/>
      <c r="B234" s="259"/>
      <c r="C234" s="259"/>
      <c r="D234" s="259"/>
      <c r="E234" s="254"/>
      <c r="F234" s="298"/>
      <c r="G234" s="245"/>
      <c r="L234" s="259"/>
      <c r="O234" s="254"/>
    </row>
    <row r="235" spans="1:15">
      <c r="A235" s="259"/>
      <c r="B235" s="259"/>
      <c r="C235" s="259"/>
      <c r="D235" s="259"/>
      <c r="E235" s="254"/>
      <c r="F235" s="298"/>
      <c r="G235" s="245"/>
      <c r="L235" s="259"/>
      <c r="O235" s="254"/>
    </row>
    <row r="236" spans="1:15">
      <c r="A236" s="259"/>
      <c r="B236" s="259"/>
      <c r="C236" s="259"/>
      <c r="D236" s="259"/>
      <c r="E236" s="254"/>
      <c r="F236" s="298"/>
      <c r="G236" s="245"/>
      <c r="L236" s="259"/>
      <c r="O236" s="254"/>
    </row>
    <row r="237" spans="1:15">
      <c r="A237" s="259"/>
      <c r="B237" s="259"/>
      <c r="C237" s="259"/>
      <c r="D237" s="259"/>
      <c r="E237" s="254"/>
      <c r="F237" s="298"/>
      <c r="G237" s="245"/>
      <c r="L237" s="259"/>
      <c r="O237" s="254"/>
    </row>
    <row r="238" spans="1:15">
      <c r="A238" s="259"/>
      <c r="B238" s="259"/>
      <c r="C238" s="259"/>
      <c r="D238" s="259"/>
      <c r="E238" s="254"/>
      <c r="F238" s="298"/>
      <c r="G238" s="245"/>
      <c r="L238" s="259"/>
      <c r="O238" s="254"/>
    </row>
    <row r="239" spans="1:15">
      <c r="A239" s="259"/>
      <c r="B239" s="259"/>
      <c r="C239" s="259"/>
      <c r="D239" s="259"/>
      <c r="E239" s="254"/>
      <c r="F239" s="298"/>
      <c r="G239" s="245"/>
      <c r="L239" s="259"/>
      <c r="O239" s="254"/>
    </row>
    <row r="240" spans="1:15">
      <c r="A240" s="259"/>
      <c r="B240" s="259"/>
      <c r="C240" s="259"/>
      <c r="D240" s="259"/>
      <c r="E240" s="254"/>
      <c r="F240" s="298"/>
      <c r="G240" s="245"/>
      <c r="L240" s="259"/>
      <c r="O240" s="254"/>
    </row>
    <row r="241" spans="1:15">
      <c r="A241" s="259"/>
      <c r="B241" s="259"/>
      <c r="C241" s="259"/>
      <c r="D241" s="259"/>
      <c r="E241" s="254"/>
      <c r="F241" s="298"/>
      <c r="G241" s="245"/>
      <c r="L241" s="259"/>
      <c r="O241" s="254"/>
    </row>
    <row r="242" spans="1:15">
      <c r="A242" s="259"/>
      <c r="B242" s="259"/>
      <c r="C242" s="259"/>
      <c r="D242" s="259"/>
      <c r="E242" s="254"/>
      <c r="F242" s="298"/>
      <c r="G242" s="245"/>
      <c r="L242" s="259"/>
      <c r="O242" s="254"/>
    </row>
    <row r="243" spans="1:15">
      <c r="A243" s="259"/>
      <c r="B243" s="259"/>
      <c r="C243" s="259"/>
      <c r="D243" s="259"/>
      <c r="E243" s="254"/>
      <c r="F243" s="298"/>
      <c r="G243" s="245"/>
      <c r="L243" s="259"/>
      <c r="O243" s="254"/>
    </row>
    <row r="244" spans="1:15">
      <c r="A244" s="259"/>
      <c r="B244" s="259"/>
      <c r="C244" s="259"/>
      <c r="D244" s="259"/>
      <c r="E244" s="254"/>
      <c r="F244" s="298"/>
      <c r="G244" s="245"/>
      <c r="L244" s="259"/>
      <c r="O244" s="254"/>
    </row>
    <row r="245" spans="1:15">
      <c r="A245" s="259"/>
      <c r="B245" s="259"/>
      <c r="C245" s="259"/>
      <c r="D245" s="259"/>
      <c r="E245" s="254"/>
      <c r="F245" s="298"/>
      <c r="G245" s="245"/>
      <c r="L245" s="259"/>
      <c r="O245" s="254"/>
    </row>
    <row r="246" spans="1:15">
      <c r="A246" s="259"/>
      <c r="B246" s="259"/>
      <c r="C246" s="259"/>
      <c r="D246" s="259"/>
      <c r="E246" s="254"/>
      <c r="F246" s="298"/>
      <c r="G246" s="245"/>
      <c r="L246" s="259"/>
      <c r="O246" s="254"/>
    </row>
    <row r="247" spans="1:15">
      <c r="A247" s="259"/>
      <c r="B247" s="259"/>
      <c r="C247" s="259"/>
      <c r="D247" s="259"/>
      <c r="E247" s="254"/>
      <c r="F247" s="298"/>
      <c r="G247" s="245"/>
      <c r="L247" s="259"/>
      <c r="O247" s="254"/>
    </row>
    <row r="248" spans="1:15">
      <c r="A248" s="259"/>
      <c r="B248" s="259"/>
      <c r="C248" s="259"/>
      <c r="D248" s="259"/>
      <c r="E248" s="254"/>
      <c r="F248" s="298"/>
      <c r="G248" s="245"/>
      <c r="L248" s="259"/>
      <c r="O248" s="254"/>
    </row>
    <row r="249" spans="1:15">
      <c r="A249" s="259"/>
      <c r="B249" s="259"/>
      <c r="C249" s="259"/>
      <c r="D249" s="259"/>
      <c r="E249" s="254"/>
      <c r="F249" s="298"/>
      <c r="G249" s="245"/>
      <c r="L249" s="259"/>
      <c r="O249" s="254"/>
    </row>
    <row r="250" spans="1:15">
      <c r="A250" s="259"/>
      <c r="B250" s="259"/>
      <c r="C250" s="259"/>
      <c r="D250" s="259"/>
      <c r="E250" s="254"/>
      <c r="F250" s="298"/>
      <c r="G250" s="245"/>
      <c r="L250" s="259"/>
      <c r="O250" s="254"/>
    </row>
    <row r="251" spans="1:15">
      <c r="A251" s="259"/>
      <c r="B251" s="259"/>
      <c r="C251" s="259"/>
      <c r="D251" s="259"/>
      <c r="E251" s="254"/>
      <c r="F251" s="298"/>
      <c r="G251" s="245"/>
      <c r="L251" s="259"/>
      <c r="O251" s="254"/>
    </row>
    <row r="252" spans="1:15">
      <c r="A252" s="259"/>
      <c r="B252" s="259"/>
      <c r="C252" s="259"/>
      <c r="D252" s="259"/>
      <c r="E252" s="254"/>
      <c r="F252" s="298"/>
      <c r="G252" s="245"/>
      <c r="L252" s="259"/>
      <c r="O252" s="254"/>
    </row>
    <row r="253" spans="1:15">
      <c r="A253" s="259"/>
      <c r="B253" s="259"/>
      <c r="C253" s="259"/>
      <c r="D253" s="259"/>
      <c r="E253" s="254"/>
      <c r="F253" s="298"/>
      <c r="G253" s="245"/>
      <c r="L253" s="259"/>
      <c r="O253" s="254"/>
    </row>
    <row r="254" spans="1:15">
      <c r="A254" s="259"/>
      <c r="B254" s="259"/>
      <c r="C254" s="259"/>
      <c r="D254" s="259"/>
      <c r="E254" s="254"/>
      <c r="F254" s="298"/>
      <c r="G254" s="245"/>
      <c r="L254" s="259"/>
      <c r="O254" s="254"/>
    </row>
    <row r="255" spans="1:15">
      <c r="A255" s="259"/>
      <c r="B255" s="259"/>
      <c r="C255" s="259"/>
      <c r="D255" s="259"/>
      <c r="E255" s="254"/>
      <c r="F255" s="298"/>
      <c r="G255" s="245"/>
      <c r="L255" s="259"/>
      <c r="O255" s="254"/>
    </row>
    <row r="256" spans="1:15">
      <c r="A256" s="259"/>
      <c r="B256" s="259"/>
      <c r="C256" s="259"/>
      <c r="D256" s="259"/>
      <c r="E256" s="254"/>
      <c r="F256" s="298"/>
      <c r="G256" s="245"/>
      <c r="L256" s="259"/>
      <c r="O256" s="254"/>
    </row>
    <row r="257" spans="1:15">
      <c r="A257" s="259"/>
      <c r="B257" s="259"/>
      <c r="C257" s="259"/>
      <c r="D257" s="259"/>
      <c r="E257" s="254"/>
      <c r="F257" s="298"/>
      <c r="G257" s="245"/>
      <c r="L257" s="259"/>
      <c r="O257" s="254"/>
    </row>
    <row r="258" spans="1:15">
      <c r="A258" s="259"/>
      <c r="B258" s="259"/>
      <c r="C258" s="259"/>
      <c r="D258" s="259"/>
      <c r="E258" s="254"/>
      <c r="F258" s="298"/>
      <c r="G258" s="245"/>
      <c r="L258" s="259"/>
      <c r="O258" s="254"/>
    </row>
    <row r="259" spans="1:15">
      <c r="A259" s="259"/>
      <c r="B259" s="259"/>
      <c r="C259" s="259"/>
      <c r="D259" s="259"/>
      <c r="E259" s="254"/>
      <c r="F259" s="298"/>
      <c r="G259" s="245"/>
      <c r="L259" s="259"/>
      <c r="O259" s="254"/>
    </row>
    <row r="260" spans="1:15">
      <c r="A260" s="259"/>
      <c r="B260" s="259"/>
      <c r="C260" s="259"/>
      <c r="D260" s="259"/>
      <c r="E260" s="254"/>
      <c r="F260" s="298"/>
      <c r="G260" s="245"/>
      <c r="L260" s="259"/>
      <c r="O260" s="254"/>
    </row>
    <row r="261" spans="1:15">
      <c r="A261" s="259"/>
      <c r="B261" s="259"/>
      <c r="C261" s="259"/>
      <c r="D261" s="259"/>
      <c r="E261" s="254"/>
      <c r="F261" s="298"/>
      <c r="G261" s="245"/>
      <c r="L261" s="259"/>
      <c r="O261" s="254"/>
    </row>
    <row r="262" spans="1:15">
      <c r="A262" s="259"/>
      <c r="B262" s="259"/>
      <c r="C262" s="259"/>
      <c r="D262" s="259"/>
      <c r="E262" s="254"/>
      <c r="F262" s="298"/>
      <c r="G262" s="245"/>
      <c r="L262" s="259"/>
      <c r="O262" s="254"/>
    </row>
    <row r="263" spans="1:15">
      <c r="A263" s="259"/>
      <c r="B263" s="259"/>
      <c r="C263" s="259"/>
      <c r="D263" s="259"/>
      <c r="E263" s="254"/>
      <c r="F263" s="298"/>
      <c r="G263" s="245"/>
      <c r="L263" s="259"/>
      <c r="O263" s="254"/>
    </row>
    <row r="264" spans="1:15">
      <c r="A264" s="259"/>
      <c r="B264" s="259"/>
      <c r="C264" s="259"/>
      <c r="D264" s="259"/>
      <c r="E264" s="254"/>
      <c r="F264" s="298"/>
      <c r="G264" s="245"/>
      <c r="L264" s="259"/>
      <c r="O264" s="254"/>
    </row>
    <row r="265" spans="1:15">
      <c r="A265" s="259"/>
      <c r="B265" s="259"/>
      <c r="C265" s="259"/>
      <c r="D265" s="259"/>
      <c r="E265" s="254"/>
      <c r="F265" s="298"/>
      <c r="G265" s="245"/>
      <c r="L265" s="259"/>
      <c r="O265" s="254"/>
    </row>
    <row r="266" spans="1:15">
      <c r="A266" s="259"/>
      <c r="B266" s="259"/>
      <c r="C266" s="259"/>
      <c r="D266" s="259"/>
      <c r="E266" s="254"/>
      <c r="F266" s="298"/>
      <c r="G266" s="245"/>
      <c r="L266" s="259"/>
      <c r="O266" s="254"/>
    </row>
    <row r="267" spans="1:15">
      <c r="A267" s="259"/>
      <c r="B267" s="259"/>
      <c r="C267" s="259"/>
      <c r="D267" s="259"/>
      <c r="E267" s="254"/>
      <c r="F267" s="298"/>
      <c r="G267" s="245"/>
      <c r="L267" s="259"/>
      <c r="O267" s="254"/>
    </row>
    <row r="268" spans="1:15">
      <c r="A268" s="259"/>
      <c r="B268" s="259"/>
      <c r="C268" s="259"/>
      <c r="D268" s="259"/>
      <c r="E268" s="254"/>
      <c r="F268" s="298"/>
      <c r="G268" s="245"/>
      <c r="L268" s="259"/>
      <c r="O268" s="254"/>
    </row>
    <row r="269" spans="1:15">
      <c r="A269" s="259"/>
      <c r="B269" s="259"/>
      <c r="C269" s="259"/>
      <c r="D269" s="259"/>
      <c r="E269" s="254"/>
      <c r="F269" s="298"/>
      <c r="G269" s="245"/>
      <c r="L269" s="259"/>
      <c r="O269" s="254"/>
    </row>
    <row r="270" spans="1:15">
      <c r="A270" s="259"/>
      <c r="B270" s="259"/>
      <c r="C270" s="259"/>
      <c r="D270" s="259"/>
      <c r="E270" s="254"/>
      <c r="F270" s="298"/>
      <c r="G270" s="245"/>
      <c r="L270" s="259"/>
      <c r="O270" s="254"/>
    </row>
    <row r="271" spans="1:15">
      <c r="A271" s="259"/>
      <c r="B271" s="259"/>
      <c r="C271" s="259"/>
      <c r="D271" s="259"/>
      <c r="E271" s="254"/>
      <c r="F271" s="298"/>
      <c r="G271" s="245"/>
      <c r="L271" s="259"/>
      <c r="O271" s="254"/>
    </row>
    <row r="272" spans="1:15">
      <c r="A272" s="259"/>
      <c r="B272" s="259"/>
      <c r="C272" s="259"/>
      <c r="D272" s="259"/>
      <c r="E272" s="254"/>
      <c r="F272" s="298"/>
      <c r="G272" s="245"/>
      <c r="L272" s="259"/>
      <c r="O272" s="254"/>
    </row>
    <row r="273" spans="1:15">
      <c r="A273" s="259"/>
      <c r="B273" s="259"/>
      <c r="C273" s="259"/>
      <c r="D273" s="259"/>
      <c r="E273" s="254"/>
      <c r="F273" s="298"/>
      <c r="G273" s="245"/>
      <c r="L273" s="259"/>
      <c r="O273" s="254"/>
    </row>
    <row r="274" spans="1:15">
      <c r="A274" s="259"/>
      <c r="B274" s="259"/>
      <c r="C274" s="259"/>
      <c r="D274" s="259"/>
      <c r="E274" s="254"/>
      <c r="F274" s="298"/>
      <c r="G274" s="245"/>
      <c r="L274" s="259"/>
      <c r="O274" s="254"/>
    </row>
    <row r="275" spans="1:15">
      <c r="A275" s="259"/>
      <c r="B275" s="259"/>
      <c r="C275" s="259"/>
      <c r="D275" s="259"/>
      <c r="E275" s="254"/>
      <c r="F275" s="298"/>
      <c r="G275" s="245"/>
      <c r="L275" s="259"/>
      <c r="O275" s="254"/>
    </row>
    <row r="276" spans="1:15">
      <c r="A276" s="259"/>
      <c r="B276" s="259"/>
      <c r="C276" s="259"/>
      <c r="D276" s="259"/>
      <c r="E276" s="254"/>
      <c r="F276" s="298"/>
      <c r="G276" s="245"/>
      <c r="L276" s="259"/>
      <c r="O276" s="254"/>
    </row>
    <row r="277" spans="1:15">
      <c r="A277" s="259"/>
      <c r="B277" s="259"/>
      <c r="C277" s="259"/>
      <c r="D277" s="259"/>
      <c r="E277" s="254"/>
      <c r="F277" s="298"/>
      <c r="G277" s="245"/>
      <c r="L277" s="259"/>
      <c r="O277" s="254"/>
    </row>
    <row r="278" spans="1:15">
      <c r="A278" s="259"/>
      <c r="B278" s="259"/>
      <c r="C278" s="259"/>
      <c r="D278" s="259"/>
      <c r="E278" s="254"/>
      <c r="F278" s="298"/>
      <c r="G278" s="245"/>
      <c r="L278" s="259"/>
      <c r="O278" s="254"/>
    </row>
    <row r="279" spans="1:15">
      <c r="A279" s="259"/>
      <c r="B279" s="259"/>
      <c r="C279" s="259"/>
      <c r="D279" s="259"/>
      <c r="E279" s="254"/>
      <c r="F279" s="298"/>
      <c r="G279" s="245"/>
      <c r="L279" s="259"/>
      <c r="O279" s="254"/>
    </row>
    <row r="280" spans="1:15">
      <c r="A280" s="259"/>
      <c r="B280" s="259"/>
      <c r="C280" s="259"/>
      <c r="D280" s="259"/>
      <c r="E280" s="254"/>
      <c r="F280" s="298"/>
      <c r="G280" s="245"/>
      <c r="L280" s="259"/>
      <c r="O280" s="254"/>
    </row>
    <row r="281" spans="1:15">
      <c r="A281" s="259"/>
      <c r="B281" s="259"/>
      <c r="C281" s="259"/>
      <c r="D281" s="259"/>
      <c r="E281" s="254"/>
      <c r="F281" s="298"/>
      <c r="G281" s="245"/>
      <c r="L281" s="259"/>
      <c r="O281" s="254"/>
    </row>
    <row r="282" spans="1:15">
      <c r="A282" s="259"/>
      <c r="B282" s="259"/>
      <c r="C282" s="259"/>
      <c r="D282" s="259"/>
      <c r="E282" s="254"/>
      <c r="F282" s="298"/>
      <c r="G282" s="245"/>
      <c r="L282" s="259"/>
      <c r="O282" s="254"/>
    </row>
    <row r="283" spans="1:15">
      <c r="A283" s="259"/>
      <c r="B283" s="259"/>
      <c r="C283" s="259"/>
      <c r="D283" s="259"/>
      <c r="E283" s="254"/>
      <c r="F283" s="298"/>
      <c r="G283" s="245"/>
      <c r="L283" s="259"/>
      <c r="O283" s="254"/>
    </row>
    <row r="284" spans="1:15">
      <c r="A284" s="259"/>
      <c r="B284" s="259"/>
      <c r="C284" s="259"/>
      <c r="D284" s="259"/>
      <c r="E284" s="254"/>
      <c r="F284" s="298"/>
      <c r="G284" s="245"/>
      <c r="L284" s="259"/>
      <c r="O284" s="254"/>
    </row>
    <row r="285" spans="1:15">
      <c r="A285" s="259"/>
      <c r="B285" s="259"/>
      <c r="C285" s="259"/>
      <c r="D285" s="259"/>
      <c r="E285" s="254"/>
      <c r="F285" s="298"/>
      <c r="G285" s="245"/>
      <c r="L285" s="259"/>
      <c r="O285" s="254"/>
    </row>
    <row r="286" spans="1:15">
      <c r="A286" s="259"/>
      <c r="B286" s="259"/>
      <c r="C286" s="259"/>
      <c r="D286" s="259"/>
      <c r="E286" s="254"/>
      <c r="F286" s="298"/>
      <c r="G286" s="245"/>
      <c r="L286" s="259"/>
      <c r="O286" s="254"/>
    </row>
    <row r="287" spans="1:15">
      <c r="A287" s="259"/>
      <c r="B287" s="259"/>
      <c r="C287" s="259"/>
      <c r="D287" s="259"/>
      <c r="E287" s="254"/>
      <c r="F287" s="298"/>
      <c r="G287" s="245"/>
      <c r="L287" s="259"/>
      <c r="O287" s="254"/>
    </row>
    <row r="288" spans="1:15">
      <c r="A288" s="259"/>
      <c r="B288" s="259"/>
      <c r="C288" s="259"/>
      <c r="D288" s="259"/>
      <c r="E288" s="254"/>
      <c r="F288" s="298"/>
      <c r="G288" s="245"/>
      <c r="L288" s="259"/>
      <c r="O288" s="254"/>
    </row>
    <row r="289" spans="1:15">
      <c r="A289" s="259"/>
      <c r="B289" s="259"/>
      <c r="C289" s="259"/>
      <c r="D289" s="259"/>
      <c r="E289" s="254"/>
      <c r="F289" s="298"/>
      <c r="G289" s="245"/>
      <c r="L289" s="259"/>
      <c r="O289" s="254"/>
    </row>
    <row r="290" spans="1:15">
      <c r="A290" s="259"/>
      <c r="B290" s="259"/>
      <c r="C290" s="259"/>
      <c r="D290" s="259"/>
      <c r="E290" s="254"/>
      <c r="F290" s="298"/>
      <c r="G290" s="245"/>
      <c r="L290" s="259"/>
      <c r="O290" s="254"/>
    </row>
    <row r="291" spans="1:15">
      <c r="A291" s="259"/>
      <c r="B291" s="259"/>
      <c r="C291" s="259"/>
      <c r="D291" s="259"/>
      <c r="E291" s="254"/>
      <c r="F291" s="298"/>
      <c r="G291" s="245"/>
      <c r="L291" s="259"/>
      <c r="O291" s="254"/>
    </row>
    <row r="292" spans="1:15">
      <c r="A292" s="259"/>
      <c r="B292" s="259"/>
      <c r="C292" s="259"/>
      <c r="D292" s="259"/>
      <c r="E292" s="254"/>
      <c r="F292" s="298"/>
      <c r="G292" s="245"/>
      <c r="L292" s="259"/>
      <c r="O292" s="254"/>
    </row>
    <row r="293" spans="1:15">
      <c r="A293" s="259"/>
      <c r="B293" s="259"/>
      <c r="C293" s="259"/>
      <c r="D293" s="259"/>
      <c r="E293" s="254"/>
      <c r="F293" s="298"/>
      <c r="G293" s="245"/>
      <c r="L293" s="259"/>
      <c r="O293" s="254"/>
    </row>
    <row r="294" spans="1:15">
      <c r="A294" s="259"/>
      <c r="B294" s="259"/>
      <c r="C294" s="259"/>
      <c r="D294" s="259"/>
      <c r="E294" s="254"/>
      <c r="F294" s="298"/>
      <c r="G294" s="245"/>
      <c r="L294" s="259"/>
      <c r="O294" s="254"/>
    </row>
    <row r="295" spans="1:15">
      <c r="A295" s="259"/>
      <c r="B295" s="259"/>
      <c r="C295" s="259"/>
      <c r="D295" s="259"/>
      <c r="E295" s="254"/>
      <c r="F295" s="298"/>
      <c r="G295" s="245"/>
      <c r="L295" s="259"/>
      <c r="O295" s="254"/>
    </row>
    <row r="296" spans="1:15">
      <c r="A296" s="259"/>
      <c r="B296" s="259"/>
      <c r="C296" s="259"/>
      <c r="D296" s="259"/>
      <c r="E296" s="254"/>
      <c r="F296" s="298"/>
      <c r="G296" s="245"/>
      <c r="L296" s="259"/>
      <c r="O296" s="254"/>
    </row>
    <row r="297" spans="1:15">
      <c r="A297" s="259"/>
      <c r="B297" s="259"/>
      <c r="C297" s="259"/>
      <c r="D297" s="259"/>
      <c r="E297" s="254"/>
      <c r="F297" s="298"/>
      <c r="G297" s="245"/>
      <c r="L297" s="259"/>
      <c r="O297" s="254"/>
    </row>
    <row r="298" spans="1:15">
      <c r="A298" s="259"/>
      <c r="B298" s="259"/>
      <c r="C298" s="259"/>
      <c r="D298" s="259"/>
      <c r="E298" s="254"/>
      <c r="F298" s="298"/>
      <c r="G298" s="245"/>
      <c r="L298" s="259"/>
      <c r="O298" s="254"/>
    </row>
    <row r="299" spans="1:15">
      <c r="A299" s="259"/>
      <c r="B299" s="259"/>
      <c r="C299" s="259"/>
      <c r="D299" s="259"/>
      <c r="E299" s="254"/>
      <c r="F299" s="298"/>
      <c r="G299" s="245"/>
      <c r="L299" s="259"/>
      <c r="O299" s="254"/>
    </row>
    <row r="300" spans="1:15">
      <c r="A300" s="259"/>
      <c r="B300" s="259"/>
      <c r="C300" s="259"/>
      <c r="D300" s="259"/>
      <c r="E300" s="254"/>
      <c r="F300" s="298"/>
      <c r="G300" s="245"/>
      <c r="L300" s="259"/>
      <c r="O300" s="254"/>
    </row>
    <row r="301" spans="1:15">
      <c r="A301" s="259"/>
      <c r="B301" s="259"/>
      <c r="C301" s="259"/>
      <c r="D301" s="259"/>
      <c r="E301" s="254"/>
      <c r="F301" s="298"/>
      <c r="G301" s="245"/>
      <c r="L301" s="259"/>
      <c r="O301" s="254"/>
    </row>
    <row r="302" spans="1:15">
      <c r="A302" s="259"/>
      <c r="B302" s="259"/>
      <c r="C302" s="259"/>
      <c r="D302" s="259"/>
      <c r="E302" s="254"/>
      <c r="F302" s="298"/>
      <c r="G302" s="245"/>
      <c r="L302" s="259"/>
      <c r="O302" s="254"/>
    </row>
    <row r="303" spans="1:15">
      <c r="A303" s="259"/>
      <c r="B303" s="259"/>
      <c r="C303" s="259"/>
      <c r="D303" s="259"/>
      <c r="E303" s="254"/>
      <c r="F303" s="298"/>
      <c r="G303" s="245"/>
      <c r="L303" s="259"/>
      <c r="O303" s="254"/>
    </row>
    <row r="304" spans="1:15">
      <c r="A304" s="259"/>
      <c r="B304" s="259"/>
      <c r="C304" s="259"/>
      <c r="D304" s="259"/>
      <c r="E304" s="254"/>
      <c r="F304" s="298"/>
      <c r="G304" s="245"/>
      <c r="L304" s="259"/>
      <c r="O304" s="254"/>
    </row>
    <row r="305" spans="1:15">
      <c r="A305" s="259"/>
      <c r="B305" s="259"/>
      <c r="C305" s="259"/>
      <c r="D305" s="259"/>
      <c r="E305" s="254"/>
      <c r="F305" s="298"/>
      <c r="G305" s="245"/>
      <c r="L305" s="259"/>
      <c r="O305" s="254"/>
    </row>
    <row r="306" spans="1:15">
      <c r="A306" s="259"/>
      <c r="B306" s="259"/>
      <c r="C306" s="259"/>
      <c r="D306" s="259"/>
      <c r="E306" s="254"/>
      <c r="F306" s="298"/>
      <c r="G306" s="245"/>
      <c r="L306" s="259"/>
      <c r="O306" s="254"/>
    </row>
    <row r="307" spans="1:15">
      <c r="A307" s="259"/>
      <c r="B307" s="259"/>
      <c r="C307" s="259"/>
      <c r="D307" s="259"/>
      <c r="E307" s="254"/>
      <c r="F307" s="298"/>
      <c r="G307" s="245"/>
      <c r="L307" s="259"/>
      <c r="O307" s="254"/>
    </row>
    <row r="308" spans="1:15">
      <c r="A308" s="259"/>
      <c r="B308" s="259"/>
      <c r="C308" s="259"/>
      <c r="D308" s="259"/>
      <c r="E308" s="254"/>
      <c r="F308" s="298"/>
      <c r="G308" s="245"/>
      <c r="L308" s="259"/>
      <c r="O308" s="254"/>
    </row>
    <row r="309" spans="1:15">
      <c r="A309" s="259"/>
      <c r="B309" s="259"/>
      <c r="C309" s="259"/>
      <c r="D309" s="259"/>
      <c r="E309" s="254"/>
      <c r="F309" s="298"/>
      <c r="G309" s="245"/>
      <c r="L309" s="259"/>
      <c r="O309" s="254"/>
    </row>
    <row r="310" spans="1:15">
      <c r="A310" s="259"/>
      <c r="B310" s="259"/>
      <c r="C310" s="259"/>
      <c r="D310" s="259"/>
      <c r="E310" s="254"/>
      <c r="F310" s="298"/>
      <c r="G310" s="245"/>
      <c r="L310" s="259"/>
      <c r="O310" s="254"/>
    </row>
    <row r="311" spans="1:15">
      <c r="A311" s="259"/>
      <c r="B311" s="259"/>
      <c r="C311" s="259"/>
      <c r="D311" s="259"/>
      <c r="E311" s="254"/>
      <c r="F311" s="298"/>
      <c r="G311" s="245"/>
      <c r="L311" s="259"/>
      <c r="O311" s="254"/>
    </row>
    <row r="312" spans="1:15">
      <c r="A312" s="259"/>
      <c r="B312" s="259"/>
      <c r="C312" s="259"/>
      <c r="D312" s="259"/>
      <c r="E312" s="254"/>
      <c r="F312" s="298"/>
      <c r="G312" s="245"/>
      <c r="L312" s="259"/>
      <c r="O312" s="254"/>
    </row>
    <row r="313" spans="1:15">
      <c r="A313" s="259"/>
      <c r="B313" s="259"/>
      <c r="C313" s="259"/>
      <c r="D313" s="259"/>
      <c r="E313" s="254"/>
      <c r="F313" s="298"/>
      <c r="G313" s="245"/>
      <c r="L313" s="259"/>
      <c r="O313" s="254"/>
    </row>
    <row r="314" spans="1:15">
      <c r="A314" s="259"/>
      <c r="B314" s="259"/>
      <c r="C314" s="259"/>
      <c r="D314" s="259"/>
      <c r="E314" s="254"/>
      <c r="F314" s="298"/>
      <c r="G314" s="245"/>
      <c r="L314" s="259"/>
      <c r="O314" s="254"/>
    </row>
    <row r="315" spans="1:15">
      <c r="A315" s="259"/>
      <c r="B315" s="259"/>
      <c r="C315" s="259"/>
      <c r="D315" s="259"/>
      <c r="E315" s="254"/>
      <c r="F315" s="298"/>
      <c r="G315" s="245"/>
      <c r="L315" s="259"/>
      <c r="O315" s="254"/>
    </row>
    <row r="316" spans="1:15">
      <c r="A316" s="259"/>
      <c r="B316" s="259"/>
      <c r="C316" s="259"/>
      <c r="D316" s="259"/>
      <c r="E316" s="254"/>
      <c r="F316" s="298"/>
      <c r="G316" s="245"/>
      <c r="L316" s="259"/>
      <c r="O316" s="254"/>
    </row>
    <row r="317" spans="1:15">
      <c r="A317" s="259"/>
      <c r="B317" s="259"/>
      <c r="C317" s="259"/>
      <c r="D317" s="259"/>
      <c r="E317" s="254"/>
      <c r="F317" s="298"/>
      <c r="G317" s="245"/>
      <c r="L317" s="259"/>
      <c r="O317" s="254"/>
    </row>
    <row r="318" spans="1:15">
      <c r="A318" s="259"/>
      <c r="B318" s="259"/>
      <c r="C318" s="259"/>
      <c r="D318" s="259"/>
      <c r="E318" s="254"/>
      <c r="F318" s="298"/>
      <c r="G318" s="245"/>
      <c r="L318" s="259"/>
      <c r="O318" s="254"/>
    </row>
    <row r="319" spans="1:15">
      <c r="A319" s="259"/>
      <c r="B319" s="259"/>
      <c r="C319" s="259"/>
      <c r="D319" s="259"/>
      <c r="E319" s="254"/>
      <c r="F319" s="298"/>
      <c r="G319" s="245"/>
      <c r="L319" s="259"/>
      <c r="O319" s="254"/>
    </row>
    <row r="320" spans="1:15">
      <c r="A320" s="259"/>
      <c r="B320" s="259"/>
      <c r="C320" s="259"/>
      <c r="D320" s="259"/>
      <c r="E320" s="254"/>
      <c r="F320" s="298"/>
      <c r="G320" s="245"/>
      <c r="L320" s="259"/>
      <c r="O320" s="254"/>
    </row>
    <row r="321" spans="1:15">
      <c r="A321" s="259"/>
      <c r="B321" s="259"/>
      <c r="C321" s="259"/>
      <c r="D321" s="259"/>
      <c r="E321" s="254"/>
      <c r="F321" s="298"/>
      <c r="G321" s="245"/>
      <c r="L321" s="259"/>
      <c r="O321" s="254"/>
    </row>
    <row r="322" spans="1:15">
      <c r="A322" s="259"/>
      <c r="B322" s="259"/>
      <c r="C322" s="259"/>
      <c r="D322" s="259"/>
      <c r="E322" s="254"/>
      <c r="F322" s="298"/>
      <c r="G322" s="245"/>
      <c r="L322" s="259"/>
      <c r="O322" s="254"/>
    </row>
    <row r="323" spans="1:15">
      <c r="A323" s="259"/>
      <c r="B323" s="259"/>
      <c r="C323" s="259"/>
      <c r="D323" s="259"/>
      <c r="E323" s="254"/>
      <c r="F323" s="298"/>
      <c r="G323" s="245"/>
      <c r="L323" s="259"/>
      <c r="O323" s="254"/>
    </row>
    <row r="324" spans="1:15">
      <c r="A324" s="259"/>
      <c r="B324" s="259"/>
      <c r="C324" s="259"/>
      <c r="D324" s="259"/>
      <c r="E324" s="254"/>
      <c r="F324" s="298"/>
      <c r="G324" s="245"/>
      <c r="L324" s="259"/>
      <c r="O324" s="254"/>
    </row>
    <row r="325" spans="1:15">
      <c r="A325" s="259"/>
      <c r="B325" s="259"/>
      <c r="C325" s="259"/>
      <c r="D325" s="259"/>
      <c r="E325" s="254"/>
      <c r="F325" s="298"/>
      <c r="G325" s="245"/>
      <c r="L325" s="259"/>
      <c r="O325" s="254"/>
    </row>
    <row r="326" spans="1:15">
      <c r="A326" s="259"/>
      <c r="B326" s="259"/>
      <c r="C326" s="259"/>
      <c r="D326" s="259"/>
      <c r="E326" s="254"/>
      <c r="F326" s="298"/>
      <c r="G326" s="245"/>
      <c r="L326" s="259"/>
      <c r="O326" s="254"/>
    </row>
    <row r="327" spans="1:15">
      <c r="A327" s="259"/>
      <c r="B327" s="259"/>
      <c r="C327" s="259"/>
      <c r="D327" s="259"/>
      <c r="E327" s="254"/>
      <c r="F327" s="298"/>
      <c r="G327" s="245"/>
      <c r="L327" s="259"/>
      <c r="O327" s="254"/>
    </row>
    <row r="328" spans="1:15">
      <c r="A328" s="259"/>
      <c r="B328" s="259"/>
      <c r="C328" s="259"/>
      <c r="D328" s="259"/>
      <c r="E328" s="254"/>
      <c r="F328" s="298"/>
      <c r="G328" s="245"/>
      <c r="L328" s="259"/>
      <c r="O328" s="254"/>
    </row>
    <row r="329" spans="1:15">
      <c r="A329" s="259"/>
      <c r="B329" s="259"/>
      <c r="C329" s="259"/>
      <c r="D329" s="259"/>
      <c r="E329" s="254"/>
      <c r="F329" s="298"/>
      <c r="G329" s="245"/>
      <c r="L329" s="259"/>
      <c r="O329" s="254"/>
    </row>
    <row r="330" spans="1:15">
      <c r="A330" s="259"/>
      <c r="B330" s="259"/>
      <c r="C330" s="259"/>
      <c r="D330" s="259"/>
      <c r="E330" s="254"/>
      <c r="F330" s="298"/>
      <c r="G330" s="245"/>
      <c r="L330" s="259"/>
      <c r="O330" s="254"/>
    </row>
    <row r="331" spans="1:15">
      <c r="A331" s="259"/>
      <c r="B331" s="259"/>
      <c r="C331" s="259"/>
      <c r="D331" s="259"/>
      <c r="E331" s="254"/>
      <c r="F331" s="298"/>
      <c r="G331" s="245"/>
      <c r="L331" s="259"/>
      <c r="O331" s="254"/>
    </row>
    <row r="332" spans="1:15">
      <c r="A332" s="259"/>
      <c r="B332" s="259"/>
      <c r="C332" s="259"/>
      <c r="D332" s="259"/>
      <c r="E332" s="254"/>
      <c r="F332" s="298"/>
      <c r="G332" s="245"/>
      <c r="L332" s="259"/>
      <c r="O332" s="254"/>
    </row>
    <row r="333" spans="1:15">
      <c r="A333" s="259"/>
      <c r="B333" s="259"/>
      <c r="C333" s="259"/>
      <c r="D333" s="259"/>
      <c r="E333" s="254"/>
      <c r="F333" s="298"/>
      <c r="G333" s="245"/>
      <c r="L333" s="259"/>
      <c r="O333" s="254"/>
    </row>
    <row r="334" spans="1:15">
      <c r="A334" s="259"/>
      <c r="B334" s="259"/>
      <c r="C334" s="259"/>
      <c r="D334" s="259"/>
      <c r="E334" s="254"/>
      <c r="F334" s="298"/>
      <c r="G334" s="245"/>
      <c r="L334" s="259"/>
      <c r="O334" s="254"/>
    </row>
    <row r="335" spans="1:15">
      <c r="A335" s="259"/>
      <c r="B335" s="259"/>
      <c r="C335" s="259"/>
      <c r="D335" s="259"/>
      <c r="E335" s="254"/>
      <c r="F335" s="298"/>
      <c r="G335" s="245"/>
      <c r="L335" s="259"/>
      <c r="O335" s="254"/>
    </row>
    <row r="336" spans="1:15">
      <c r="A336" s="259"/>
      <c r="B336" s="259"/>
      <c r="C336" s="259"/>
      <c r="D336" s="259"/>
      <c r="E336" s="254"/>
      <c r="F336" s="298"/>
      <c r="G336" s="245"/>
      <c r="L336" s="259"/>
      <c r="O336" s="254"/>
    </row>
    <row r="337" spans="1:15">
      <c r="A337" s="259"/>
      <c r="B337" s="259"/>
      <c r="C337" s="259"/>
      <c r="D337" s="259"/>
      <c r="E337" s="254"/>
      <c r="F337" s="298"/>
      <c r="G337" s="245"/>
      <c r="L337" s="259"/>
      <c r="O337" s="254"/>
    </row>
    <row r="338" spans="1:15">
      <c r="A338" s="259"/>
      <c r="B338" s="259"/>
      <c r="C338" s="259"/>
      <c r="D338" s="259"/>
      <c r="E338" s="254"/>
      <c r="F338" s="298"/>
      <c r="G338" s="245"/>
      <c r="L338" s="259"/>
      <c r="O338" s="254"/>
    </row>
    <row r="339" spans="1:15">
      <c r="A339" s="259"/>
      <c r="B339" s="259"/>
      <c r="C339" s="259"/>
      <c r="D339" s="259"/>
      <c r="E339" s="254"/>
      <c r="F339" s="298"/>
      <c r="G339" s="245"/>
      <c r="L339" s="259"/>
      <c r="O339" s="254"/>
    </row>
    <row r="340" spans="1:15">
      <c r="A340" s="259"/>
      <c r="B340" s="259"/>
      <c r="C340" s="259"/>
      <c r="D340" s="259"/>
      <c r="E340" s="254"/>
      <c r="F340" s="298"/>
      <c r="G340" s="245"/>
      <c r="L340" s="259"/>
      <c r="O340" s="254"/>
    </row>
    <row r="341" spans="1:15">
      <c r="A341" s="259"/>
      <c r="B341" s="259"/>
      <c r="C341" s="259"/>
      <c r="D341" s="259"/>
      <c r="E341" s="254"/>
      <c r="F341" s="298"/>
      <c r="G341" s="245"/>
      <c r="L341" s="259"/>
      <c r="O341" s="254"/>
    </row>
    <row r="342" spans="1:15">
      <c r="A342" s="259"/>
      <c r="B342" s="259"/>
      <c r="C342" s="259"/>
      <c r="D342" s="259"/>
      <c r="E342" s="254"/>
      <c r="F342" s="298"/>
      <c r="G342" s="245"/>
      <c r="L342" s="259"/>
      <c r="O342" s="254"/>
    </row>
    <row r="343" spans="1:15">
      <c r="A343" s="259"/>
      <c r="B343" s="259"/>
      <c r="C343" s="259"/>
      <c r="D343" s="259"/>
      <c r="E343" s="254"/>
      <c r="F343" s="298"/>
      <c r="G343" s="245"/>
      <c r="L343" s="259"/>
      <c r="O343" s="254"/>
    </row>
    <row r="344" spans="1:15">
      <c r="A344" s="259"/>
      <c r="B344" s="259"/>
      <c r="C344" s="259"/>
      <c r="D344" s="259"/>
      <c r="E344" s="254"/>
      <c r="F344" s="298"/>
      <c r="G344" s="245"/>
      <c r="L344" s="259"/>
      <c r="O344" s="254"/>
    </row>
    <row r="345" spans="1:15">
      <c r="A345" s="259"/>
      <c r="B345" s="259"/>
      <c r="C345" s="259"/>
      <c r="D345" s="259"/>
      <c r="E345" s="254"/>
      <c r="F345" s="298"/>
      <c r="G345" s="245"/>
      <c r="L345" s="259"/>
      <c r="O345" s="254"/>
    </row>
    <row r="346" spans="1:15">
      <c r="A346" s="259"/>
      <c r="B346" s="259"/>
      <c r="C346" s="259"/>
      <c r="D346" s="259"/>
      <c r="E346" s="254"/>
      <c r="F346" s="298"/>
      <c r="G346" s="245"/>
      <c r="L346" s="259"/>
      <c r="O346" s="254"/>
    </row>
    <row r="347" spans="1:15">
      <c r="A347" s="259"/>
      <c r="B347" s="259"/>
      <c r="C347" s="259"/>
      <c r="D347" s="259"/>
      <c r="E347" s="254"/>
      <c r="F347" s="298"/>
      <c r="G347" s="245"/>
      <c r="L347" s="259"/>
      <c r="O347" s="254"/>
    </row>
    <row r="348" spans="1:15">
      <c r="A348" s="259"/>
      <c r="B348" s="259"/>
      <c r="C348" s="259"/>
      <c r="D348" s="259"/>
      <c r="E348" s="254"/>
      <c r="F348" s="298"/>
      <c r="G348" s="245"/>
      <c r="L348" s="259"/>
      <c r="O348" s="254"/>
    </row>
    <row r="349" spans="1:15">
      <c r="A349" s="259"/>
      <c r="B349" s="259"/>
      <c r="C349" s="259"/>
      <c r="D349" s="259"/>
      <c r="E349" s="254"/>
      <c r="F349" s="298"/>
      <c r="G349" s="245"/>
      <c r="L349" s="259"/>
      <c r="O349" s="254"/>
    </row>
    <row r="350" spans="1:15">
      <c r="A350" s="259"/>
      <c r="B350" s="259"/>
      <c r="C350" s="259"/>
      <c r="D350" s="259"/>
      <c r="E350" s="254"/>
      <c r="F350" s="298"/>
      <c r="G350" s="245"/>
      <c r="L350" s="259"/>
      <c r="O350" s="254"/>
    </row>
    <row r="351" spans="1:15">
      <c r="A351" s="259"/>
      <c r="B351" s="259"/>
      <c r="C351" s="259"/>
      <c r="D351" s="259"/>
      <c r="E351" s="254"/>
      <c r="F351" s="298"/>
      <c r="G351" s="245"/>
      <c r="L351" s="259"/>
      <c r="O351" s="254"/>
    </row>
    <row r="352" spans="1:15">
      <c r="A352" s="259"/>
      <c r="B352" s="259"/>
      <c r="C352" s="259"/>
      <c r="D352" s="259"/>
      <c r="E352" s="254"/>
      <c r="F352" s="298"/>
      <c r="G352" s="245"/>
      <c r="L352" s="259"/>
      <c r="O352" s="254"/>
    </row>
    <row r="353" spans="1:15">
      <c r="A353" s="259"/>
      <c r="B353" s="259"/>
      <c r="C353" s="259"/>
      <c r="D353" s="259"/>
      <c r="E353" s="254"/>
      <c r="F353" s="298"/>
      <c r="G353" s="245"/>
      <c r="L353" s="259"/>
      <c r="O353" s="254"/>
    </row>
    <row r="354" spans="1:15">
      <c r="A354" s="259"/>
      <c r="B354" s="259"/>
      <c r="C354" s="259"/>
      <c r="D354" s="259"/>
      <c r="E354" s="254"/>
      <c r="F354" s="298"/>
      <c r="G354" s="245"/>
      <c r="L354" s="259"/>
      <c r="O354" s="254"/>
    </row>
    <row r="355" spans="1:15">
      <c r="A355" s="259"/>
      <c r="B355" s="259"/>
      <c r="C355" s="259"/>
      <c r="D355" s="259"/>
      <c r="E355" s="254"/>
      <c r="F355" s="298"/>
      <c r="G355" s="245"/>
      <c r="L355" s="259"/>
      <c r="O355" s="254"/>
    </row>
    <row r="356" spans="1:15">
      <c r="A356" s="259"/>
      <c r="B356" s="259"/>
      <c r="C356" s="259"/>
      <c r="D356" s="259"/>
      <c r="E356" s="254"/>
      <c r="F356" s="298"/>
      <c r="G356" s="245"/>
      <c r="L356" s="259"/>
      <c r="O356" s="254"/>
    </row>
    <row r="357" spans="1:15">
      <c r="A357" s="259"/>
      <c r="B357" s="259"/>
      <c r="C357" s="259"/>
      <c r="D357" s="259"/>
      <c r="E357" s="254"/>
      <c r="F357" s="298"/>
      <c r="G357" s="245"/>
      <c r="L357" s="259"/>
      <c r="O357" s="254"/>
    </row>
    <row r="358" spans="1:15">
      <c r="A358" s="259"/>
      <c r="B358" s="259"/>
      <c r="C358" s="259"/>
      <c r="D358" s="259"/>
      <c r="E358" s="254"/>
      <c r="F358" s="298"/>
      <c r="G358" s="245"/>
      <c r="L358" s="259"/>
      <c r="O358" s="254"/>
    </row>
    <row r="359" spans="1:15">
      <c r="A359" s="259"/>
      <c r="B359" s="259"/>
      <c r="C359" s="259"/>
      <c r="D359" s="259"/>
      <c r="E359" s="254"/>
      <c r="F359" s="298"/>
      <c r="G359" s="245"/>
      <c r="L359" s="259"/>
      <c r="O359" s="254"/>
    </row>
    <row r="360" spans="1:15">
      <c r="A360" s="259"/>
      <c r="B360" s="259"/>
      <c r="C360" s="259"/>
      <c r="D360" s="259"/>
      <c r="E360" s="254"/>
      <c r="F360" s="298"/>
      <c r="G360" s="245"/>
      <c r="L360" s="259"/>
      <c r="O360" s="254"/>
    </row>
    <row r="361" spans="1:15">
      <c r="A361" s="259"/>
      <c r="B361" s="259"/>
      <c r="C361" s="259"/>
      <c r="D361" s="259"/>
      <c r="E361" s="254"/>
      <c r="F361" s="298"/>
      <c r="G361" s="245"/>
      <c r="L361" s="259"/>
      <c r="O361" s="254"/>
    </row>
    <row r="362" spans="1:15">
      <c r="A362" s="259"/>
      <c r="B362" s="259"/>
      <c r="C362" s="259"/>
      <c r="D362" s="259"/>
      <c r="E362" s="254"/>
      <c r="F362" s="298"/>
      <c r="G362" s="245"/>
      <c r="L362" s="259"/>
      <c r="O362" s="254"/>
    </row>
    <row r="363" spans="1:15">
      <c r="A363" s="259"/>
      <c r="B363" s="259"/>
      <c r="C363" s="259"/>
      <c r="D363" s="259"/>
      <c r="E363" s="254"/>
      <c r="F363" s="298"/>
      <c r="G363" s="245"/>
      <c r="L363" s="259"/>
      <c r="O363" s="254"/>
    </row>
    <row r="364" spans="1:15">
      <c r="A364" s="259"/>
      <c r="B364" s="259"/>
      <c r="C364" s="259"/>
      <c r="D364" s="259"/>
      <c r="E364" s="254"/>
      <c r="F364" s="298"/>
      <c r="G364" s="245"/>
      <c r="L364" s="259"/>
      <c r="O364" s="254"/>
    </row>
    <row r="365" spans="1:15">
      <c r="A365" s="259"/>
      <c r="B365" s="259"/>
      <c r="C365" s="259"/>
      <c r="D365" s="259"/>
      <c r="E365" s="254"/>
      <c r="F365" s="298"/>
      <c r="G365" s="245"/>
      <c r="L365" s="259"/>
      <c r="O365" s="254"/>
    </row>
    <row r="366" spans="1:15">
      <c r="A366" s="259"/>
      <c r="B366" s="259"/>
      <c r="C366" s="259"/>
      <c r="D366" s="259"/>
      <c r="E366" s="254"/>
      <c r="F366" s="298"/>
      <c r="G366" s="245"/>
      <c r="L366" s="259"/>
      <c r="O366" s="254"/>
    </row>
    <row r="367" spans="1:15">
      <c r="A367" s="259"/>
      <c r="B367" s="259"/>
      <c r="C367" s="259"/>
      <c r="D367" s="259"/>
      <c r="E367" s="254"/>
      <c r="F367" s="298"/>
      <c r="G367" s="245"/>
      <c r="L367" s="259"/>
      <c r="O367" s="254"/>
    </row>
    <row r="368" spans="1:15">
      <c r="A368" s="259"/>
      <c r="B368" s="259"/>
      <c r="C368" s="259"/>
      <c r="D368" s="259"/>
      <c r="E368" s="254"/>
      <c r="F368" s="298"/>
      <c r="G368" s="245"/>
      <c r="L368" s="259"/>
      <c r="O368" s="254"/>
    </row>
    <row r="369" spans="1:15">
      <c r="A369" s="259"/>
      <c r="B369" s="259"/>
      <c r="C369" s="259"/>
      <c r="D369" s="259"/>
      <c r="E369" s="254"/>
      <c r="F369" s="298"/>
      <c r="G369" s="245"/>
      <c r="L369" s="259"/>
      <c r="O369" s="254"/>
    </row>
    <row r="370" spans="1:15">
      <c r="A370" s="259"/>
      <c r="B370" s="259"/>
      <c r="C370" s="259"/>
      <c r="D370" s="259"/>
      <c r="E370" s="254"/>
      <c r="F370" s="298"/>
      <c r="G370" s="245"/>
      <c r="L370" s="259"/>
      <c r="O370" s="254"/>
    </row>
    <row r="371" spans="1:15">
      <c r="A371" s="259"/>
      <c r="B371" s="259"/>
      <c r="C371" s="259"/>
      <c r="D371" s="259"/>
      <c r="E371" s="254"/>
      <c r="F371" s="298"/>
      <c r="G371" s="245"/>
      <c r="L371" s="259"/>
      <c r="O371" s="254"/>
    </row>
    <row r="372" spans="1:15">
      <c r="A372" s="259"/>
      <c r="B372" s="259"/>
      <c r="C372" s="259"/>
      <c r="D372" s="259"/>
      <c r="E372" s="254"/>
      <c r="F372" s="298"/>
      <c r="G372" s="245"/>
      <c r="L372" s="259"/>
      <c r="O372" s="254"/>
    </row>
    <row r="373" spans="1:15">
      <c r="A373" s="259"/>
      <c r="B373" s="259"/>
      <c r="C373" s="259"/>
      <c r="D373" s="259"/>
      <c r="E373" s="254"/>
      <c r="F373" s="298"/>
      <c r="G373" s="245"/>
      <c r="L373" s="259"/>
      <c r="O373" s="254"/>
    </row>
    <row r="374" spans="1:15">
      <c r="A374" s="259"/>
      <c r="B374" s="259"/>
      <c r="C374" s="259"/>
      <c r="D374" s="259"/>
      <c r="E374" s="254"/>
      <c r="F374" s="298"/>
      <c r="G374" s="245"/>
      <c r="L374" s="259"/>
      <c r="O374" s="254"/>
    </row>
    <row r="375" spans="1:15">
      <c r="A375" s="259"/>
      <c r="B375" s="259"/>
      <c r="C375" s="259"/>
      <c r="D375" s="259"/>
      <c r="E375" s="254"/>
      <c r="F375" s="298"/>
      <c r="G375" s="245"/>
      <c r="L375" s="259"/>
      <c r="O375" s="254"/>
    </row>
    <row r="376" spans="1:15">
      <c r="A376" s="259"/>
      <c r="B376" s="259"/>
      <c r="C376" s="259"/>
      <c r="D376" s="259"/>
      <c r="E376" s="254"/>
      <c r="F376" s="298"/>
      <c r="G376" s="245"/>
      <c r="L376" s="259"/>
      <c r="O376" s="254"/>
    </row>
    <row r="377" spans="1:15">
      <c r="A377" s="259"/>
      <c r="B377" s="259"/>
      <c r="C377" s="259"/>
      <c r="D377" s="259"/>
      <c r="E377" s="254"/>
      <c r="F377" s="298"/>
      <c r="G377" s="245"/>
      <c r="L377" s="259"/>
      <c r="O377" s="254"/>
    </row>
    <row r="378" spans="1:15">
      <c r="A378" s="259"/>
      <c r="B378" s="259"/>
      <c r="C378" s="259"/>
      <c r="D378" s="259"/>
      <c r="E378" s="254"/>
      <c r="F378" s="298"/>
      <c r="G378" s="245"/>
      <c r="L378" s="259"/>
      <c r="O378" s="254"/>
    </row>
    <row r="379" spans="1:15">
      <c r="A379" s="259"/>
      <c r="B379" s="259"/>
      <c r="C379" s="259"/>
      <c r="D379" s="259"/>
      <c r="E379" s="254"/>
      <c r="F379" s="298"/>
      <c r="G379" s="245"/>
      <c r="L379" s="259"/>
      <c r="O379" s="254"/>
    </row>
    <row r="380" spans="1:15">
      <c r="A380" s="259"/>
      <c r="B380" s="259"/>
      <c r="C380" s="259"/>
      <c r="D380" s="259"/>
      <c r="E380" s="254"/>
      <c r="F380" s="298"/>
      <c r="G380" s="245"/>
      <c r="L380" s="259"/>
      <c r="O380" s="254"/>
    </row>
    <row r="381" spans="1:15">
      <c r="A381" s="259"/>
      <c r="B381" s="259"/>
      <c r="C381" s="259"/>
      <c r="D381" s="259"/>
      <c r="E381" s="254"/>
      <c r="F381" s="298"/>
      <c r="G381" s="245"/>
      <c r="L381" s="259"/>
      <c r="O381" s="254"/>
    </row>
    <row r="382" spans="1:15">
      <c r="A382" s="259"/>
      <c r="B382" s="259"/>
      <c r="C382" s="259"/>
      <c r="D382" s="259"/>
      <c r="E382" s="254"/>
      <c r="F382" s="298"/>
      <c r="G382" s="245"/>
      <c r="L382" s="259"/>
      <c r="O382" s="254"/>
    </row>
    <row r="383" spans="1:15">
      <c r="A383" s="259"/>
      <c r="B383" s="259"/>
      <c r="C383" s="259"/>
      <c r="D383" s="259"/>
      <c r="E383" s="254"/>
      <c r="F383" s="298"/>
      <c r="G383" s="245"/>
      <c r="L383" s="259"/>
      <c r="O383" s="254"/>
    </row>
    <row r="384" spans="1:15">
      <c r="A384" s="259"/>
      <c r="B384" s="259"/>
      <c r="C384" s="259"/>
      <c r="D384" s="259"/>
      <c r="E384" s="254"/>
      <c r="F384" s="298"/>
      <c r="G384" s="245"/>
      <c r="L384" s="259"/>
      <c r="O384" s="254"/>
    </row>
    <row r="385" spans="1:15">
      <c r="A385" s="259"/>
      <c r="B385" s="259"/>
      <c r="C385" s="259"/>
      <c r="D385" s="259"/>
      <c r="E385" s="254"/>
      <c r="F385" s="298"/>
      <c r="G385" s="245"/>
      <c r="L385" s="259"/>
      <c r="O385" s="254"/>
    </row>
    <row r="386" spans="1:15">
      <c r="A386" s="259"/>
      <c r="B386" s="259"/>
      <c r="C386" s="259"/>
      <c r="D386" s="259"/>
      <c r="E386" s="254"/>
      <c r="F386" s="298"/>
      <c r="G386" s="245"/>
      <c r="L386" s="259"/>
      <c r="O386" s="254"/>
    </row>
    <row r="387" spans="1:15">
      <c r="A387" s="259"/>
      <c r="B387" s="259"/>
      <c r="C387" s="259"/>
      <c r="D387" s="259"/>
      <c r="E387" s="254"/>
      <c r="F387" s="298"/>
      <c r="G387" s="245"/>
      <c r="L387" s="259"/>
      <c r="O387" s="254"/>
    </row>
    <row r="388" spans="1:15">
      <c r="A388" s="259"/>
      <c r="B388" s="259"/>
      <c r="C388" s="259"/>
      <c r="D388" s="259"/>
      <c r="E388" s="254"/>
      <c r="F388" s="298"/>
      <c r="G388" s="245"/>
      <c r="L388" s="259"/>
      <c r="O388" s="254"/>
    </row>
    <row r="389" spans="1:15">
      <c r="A389" s="259"/>
      <c r="B389" s="259"/>
      <c r="C389" s="259"/>
      <c r="D389" s="259"/>
      <c r="E389" s="254"/>
      <c r="F389" s="298"/>
      <c r="G389" s="245"/>
      <c r="L389" s="259"/>
      <c r="O389" s="254"/>
    </row>
    <row r="390" spans="1:15">
      <c r="A390" s="259"/>
      <c r="B390" s="259"/>
      <c r="C390" s="259"/>
      <c r="D390" s="259"/>
      <c r="E390" s="254"/>
      <c r="F390" s="298"/>
      <c r="G390" s="245"/>
      <c r="L390" s="259"/>
      <c r="O390" s="254"/>
    </row>
    <row r="391" spans="1:15">
      <c r="A391" s="259"/>
      <c r="B391" s="259"/>
      <c r="C391" s="259"/>
      <c r="D391" s="259"/>
      <c r="E391" s="254"/>
      <c r="F391" s="298"/>
      <c r="G391" s="245"/>
      <c r="L391" s="259"/>
      <c r="O391" s="254"/>
    </row>
    <row r="392" spans="1:15">
      <c r="A392" s="259"/>
      <c r="B392" s="259"/>
      <c r="C392" s="259"/>
      <c r="D392" s="259"/>
      <c r="E392" s="254"/>
      <c r="F392" s="298"/>
      <c r="G392" s="245"/>
      <c r="L392" s="259"/>
      <c r="O392" s="254"/>
    </row>
    <row r="393" spans="1:15">
      <c r="A393" s="259"/>
      <c r="B393" s="259"/>
      <c r="C393" s="259"/>
      <c r="D393" s="259"/>
      <c r="E393" s="254"/>
      <c r="F393" s="298"/>
      <c r="G393" s="245"/>
      <c r="L393" s="259"/>
      <c r="O393" s="254"/>
    </row>
    <row r="394" spans="1:15">
      <c r="A394" s="259"/>
      <c r="B394" s="259"/>
      <c r="C394" s="259"/>
      <c r="D394" s="259"/>
      <c r="E394" s="254"/>
      <c r="F394" s="298"/>
      <c r="G394" s="245"/>
      <c r="L394" s="259"/>
      <c r="O394" s="254"/>
    </row>
    <row r="395" spans="1:15">
      <c r="A395" s="259"/>
      <c r="B395" s="259"/>
      <c r="C395" s="259"/>
      <c r="D395" s="259"/>
      <c r="E395" s="254"/>
      <c r="F395" s="298"/>
      <c r="G395" s="245"/>
      <c r="L395" s="259"/>
      <c r="O395" s="254"/>
    </row>
    <row r="396" spans="1:15">
      <c r="A396" s="259"/>
      <c r="B396" s="259"/>
      <c r="C396" s="259"/>
      <c r="D396" s="259"/>
      <c r="E396" s="254"/>
      <c r="F396" s="298"/>
      <c r="G396" s="245"/>
      <c r="L396" s="259"/>
      <c r="O396" s="254"/>
    </row>
    <row r="397" spans="1:15">
      <c r="A397" s="259"/>
      <c r="B397" s="259"/>
      <c r="C397" s="259"/>
      <c r="D397" s="259"/>
      <c r="E397" s="254"/>
      <c r="F397" s="298"/>
      <c r="G397" s="245"/>
      <c r="L397" s="259"/>
      <c r="O397" s="254"/>
    </row>
    <row r="398" spans="1:15">
      <c r="A398" s="259"/>
      <c r="B398" s="259"/>
      <c r="C398" s="259"/>
      <c r="D398" s="259"/>
      <c r="E398" s="254"/>
      <c r="F398" s="298"/>
      <c r="G398" s="245"/>
      <c r="L398" s="259"/>
      <c r="O398" s="254"/>
    </row>
    <row r="399" spans="1:15">
      <c r="A399" s="259"/>
      <c r="B399" s="259"/>
      <c r="C399" s="259"/>
      <c r="D399" s="259"/>
      <c r="E399" s="254"/>
      <c r="F399" s="298"/>
      <c r="G399" s="245"/>
      <c r="L399" s="259"/>
      <c r="O399" s="254"/>
    </row>
    <row r="400" spans="1:15">
      <c r="A400" s="259"/>
      <c r="B400" s="259"/>
      <c r="C400" s="259"/>
      <c r="D400" s="259"/>
      <c r="E400" s="254"/>
      <c r="F400" s="298"/>
      <c r="G400" s="245"/>
      <c r="L400" s="259"/>
      <c r="O400" s="254"/>
    </row>
    <row r="401" spans="1:15">
      <c r="A401" s="259"/>
      <c r="B401" s="259"/>
      <c r="C401" s="259"/>
      <c r="D401" s="259"/>
      <c r="E401" s="254"/>
      <c r="F401" s="298"/>
      <c r="G401" s="245"/>
      <c r="L401" s="259"/>
      <c r="O401" s="254"/>
    </row>
    <row r="402" spans="1:15">
      <c r="A402" s="259"/>
      <c r="B402" s="259"/>
      <c r="C402" s="259"/>
      <c r="D402" s="259"/>
      <c r="E402" s="254"/>
      <c r="F402" s="298"/>
      <c r="G402" s="245"/>
      <c r="L402" s="259"/>
      <c r="O402" s="254"/>
    </row>
    <row r="403" spans="1:15">
      <c r="A403" s="259"/>
      <c r="B403" s="259"/>
      <c r="C403" s="259"/>
      <c r="D403" s="259"/>
      <c r="E403" s="254"/>
      <c r="F403" s="298"/>
      <c r="G403" s="245"/>
      <c r="L403" s="259"/>
      <c r="O403" s="254"/>
    </row>
    <row r="404" spans="1:15">
      <c r="A404" s="259"/>
      <c r="B404" s="259"/>
      <c r="C404" s="259"/>
      <c r="D404" s="259"/>
      <c r="E404" s="254"/>
      <c r="F404" s="298"/>
      <c r="G404" s="245"/>
      <c r="L404" s="259"/>
      <c r="O404" s="254"/>
    </row>
    <row r="405" spans="1:15">
      <c r="A405" s="259"/>
      <c r="B405" s="259"/>
      <c r="C405" s="259"/>
      <c r="D405" s="259"/>
      <c r="E405" s="254"/>
      <c r="F405" s="298"/>
      <c r="G405" s="245"/>
      <c r="L405" s="259"/>
      <c r="O405" s="254"/>
    </row>
    <row r="406" spans="1:15">
      <c r="A406" s="259"/>
      <c r="B406" s="259"/>
      <c r="C406" s="259"/>
      <c r="D406" s="259"/>
      <c r="E406" s="254"/>
      <c r="F406" s="298"/>
      <c r="G406" s="245"/>
      <c r="L406" s="259"/>
      <c r="O406" s="254"/>
    </row>
    <row r="407" spans="1:15">
      <c r="A407" s="259"/>
      <c r="B407" s="259"/>
      <c r="C407" s="259"/>
      <c r="D407" s="259"/>
      <c r="E407" s="254"/>
      <c r="F407" s="298"/>
      <c r="G407" s="245"/>
      <c r="L407" s="259"/>
      <c r="O407" s="254"/>
    </row>
    <row r="408" spans="1:15">
      <c r="A408" s="259"/>
      <c r="B408" s="259"/>
      <c r="C408" s="259"/>
      <c r="D408" s="259"/>
      <c r="E408" s="254"/>
      <c r="F408" s="298"/>
      <c r="G408" s="245"/>
      <c r="L408" s="259"/>
      <c r="O408" s="254"/>
    </row>
    <row r="409" spans="1:15">
      <c r="A409" s="259"/>
      <c r="B409" s="259"/>
      <c r="C409" s="259"/>
      <c r="D409" s="259"/>
      <c r="E409" s="254"/>
      <c r="F409" s="298"/>
      <c r="G409" s="245"/>
      <c r="L409" s="259"/>
      <c r="O409" s="254"/>
    </row>
    <row r="410" spans="1:15">
      <c r="A410" s="259"/>
      <c r="B410" s="259"/>
      <c r="C410" s="259"/>
      <c r="D410" s="259"/>
      <c r="E410" s="254"/>
      <c r="F410" s="298"/>
      <c r="G410" s="245"/>
      <c r="L410" s="259"/>
      <c r="O410" s="254"/>
    </row>
    <row r="411" spans="1:15">
      <c r="A411" s="259"/>
      <c r="B411" s="259"/>
      <c r="C411" s="259"/>
      <c r="D411" s="259"/>
      <c r="E411" s="254"/>
      <c r="F411" s="298"/>
      <c r="G411" s="245"/>
      <c r="L411" s="259"/>
      <c r="O411" s="254"/>
    </row>
    <row r="412" spans="1:15">
      <c r="A412" s="259"/>
      <c r="B412" s="259"/>
      <c r="C412" s="259"/>
      <c r="D412" s="259"/>
      <c r="E412" s="254"/>
      <c r="F412" s="298"/>
      <c r="G412" s="245"/>
      <c r="L412" s="259"/>
      <c r="O412" s="254"/>
    </row>
    <row r="413" spans="1:15">
      <c r="A413" s="259"/>
      <c r="B413" s="259"/>
      <c r="C413" s="259"/>
      <c r="D413" s="259"/>
      <c r="E413" s="254"/>
      <c r="F413" s="298"/>
      <c r="G413" s="245"/>
      <c r="L413" s="259"/>
      <c r="O413" s="254"/>
    </row>
    <row r="414" spans="1:15">
      <c r="A414" s="259"/>
      <c r="B414" s="259"/>
      <c r="C414" s="259"/>
      <c r="D414" s="259"/>
      <c r="E414" s="254"/>
      <c r="F414" s="298"/>
      <c r="G414" s="245"/>
      <c r="L414" s="259"/>
      <c r="O414" s="254"/>
    </row>
    <row r="415" spans="1:15">
      <c r="A415" s="259"/>
      <c r="B415" s="259"/>
      <c r="C415" s="259"/>
      <c r="D415" s="259"/>
      <c r="E415" s="254"/>
      <c r="F415" s="298"/>
      <c r="G415" s="245"/>
      <c r="L415" s="259"/>
      <c r="O415" s="254"/>
    </row>
    <row r="416" spans="1:15">
      <c r="A416" s="259"/>
      <c r="B416" s="259"/>
      <c r="C416" s="259"/>
      <c r="D416" s="259"/>
      <c r="E416" s="254"/>
      <c r="F416" s="298"/>
      <c r="G416" s="245"/>
      <c r="L416" s="259"/>
      <c r="O416" s="254"/>
    </row>
    <row r="417" spans="1:15">
      <c r="A417" s="259"/>
      <c r="B417" s="259"/>
      <c r="C417" s="259"/>
      <c r="D417" s="259"/>
      <c r="E417" s="254"/>
      <c r="F417" s="298"/>
      <c r="G417" s="245"/>
      <c r="L417" s="259"/>
      <c r="O417" s="254"/>
    </row>
    <row r="418" spans="1:15">
      <c r="A418" s="259"/>
      <c r="B418" s="259"/>
      <c r="C418" s="259"/>
      <c r="D418" s="259"/>
      <c r="E418" s="254"/>
      <c r="F418" s="298"/>
      <c r="G418" s="245"/>
      <c r="L418" s="259"/>
      <c r="O418" s="254"/>
    </row>
    <row r="419" spans="1:15">
      <c r="A419" s="259"/>
      <c r="B419" s="259"/>
      <c r="C419" s="259"/>
      <c r="D419" s="259"/>
      <c r="E419" s="254"/>
      <c r="F419" s="298"/>
      <c r="G419" s="245"/>
      <c r="L419" s="259"/>
      <c r="O419" s="254"/>
    </row>
    <row r="420" spans="1:15">
      <c r="A420" s="259"/>
      <c r="B420" s="259"/>
      <c r="C420" s="259"/>
      <c r="D420" s="259"/>
      <c r="E420" s="254"/>
      <c r="F420" s="298"/>
      <c r="G420" s="245"/>
      <c r="L420" s="259"/>
      <c r="O420" s="254"/>
    </row>
    <row r="421" spans="1:15">
      <c r="A421" s="259"/>
      <c r="B421" s="259"/>
      <c r="C421" s="259"/>
      <c r="D421" s="259"/>
      <c r="E421" s="254"/>
      <c r="F421" s="298"/>
      <c r="G421" s="245"/>
      <c r="L421" s="259"/>
      <c r="O421" s="254"/>
    </row>
    <row r="422" spans="1:15">
      <c r="A422" s="259"/>
      <c r="B422" s="259"/>
      <c r="C422" s="259"/>
      <c r="D422" s="259"/>
      <c r="E422" s="254"/>
      <c r="F422" s="298"/>
      <c r="G422" s="245"/>
      <c r="L422" s="259"/>
      <c r="O422" s="254"/>
    </row>
    <row r="423" spans="1:15">
      <c r="A423" s="259"/>
      <c r="B423" s="259"/>
      <c r="C423" s="259"/>
      <c r="D423" s="259"/>
      <c r="E423" s="254"/>
      <c r="F423" s="298"/>
      <c r="G423" s="245"/>
      <c r="L423" s="259"/>
      <c r="O423" s="254"/>
    </row>
    <row r="424" spans="1:15">
      <c r="A424" s="259"/>
      <c r="B424" s="259"/>
      <c r="C424" s="259"/>
      <c r="D424" s="259"/>
      <c r="E424" s="254"/>
      <c r="F424" s="298"/>
      <c r="G424" s="245"/>
      <c r="L424" s="259"/>
      <c r="O424" s="254"/>
    </row>
    <row r="425" spans="1:15">
      <c r="A425" s="259"/>
      <c r="B425" s="259"/>
      <c r="C425" s="259"/>
      <c r="D425" s="259"/>
      <c r="E425" s="254"/>
      <c r="F425" s="298"/>
      <c r="G425" s="245"/>
      <c r="L425" s="259"/>
      <c r="O425" s="254"/>
    </row>
    <row r="426" spans="1:15">
      <c r="A426" s="259"/>
      <c r="B426" s="259"/>
      <c r="C426" s="259"/>
      <c r="D426" s="259"/>
      <c r="E426" s="254"/>
      <c r="F426" s="298"/>
      <c r="G426" s="245"/>
      <c r="L426" s="259"/>
      <c r="O426" s="254"/>
    </row>
    <row r="427" spans="1:15">
      <c r="A427" s="259"/>
      <c r="B427" s="259"/>
      <c r="C427" s="259"/>
      <c r="D427" s="259"/>
      <c r="E427" s="254"/>
      <c r="F427" s="298"/>
      <c r="G427" s="245"/>
      <c r="L427" s="259"/>
      <c r="O427" s="254"/>
    </row>
    <row r="428" spans="1:15">
      <c r="A428" s="259"/>
      <c r="B428" s="259"/>
      <c r="C428" s="259"/>
      <c r="D428" s="259"/>
      <c r="E428" s="254"/>
      <c r="F428" s="298"/>
      <c r="G428" s="245"/>
      <c r="L428" s="259"/>
      <c r="O428" s="254"/>
    </row>
    <row r="429" spans="1:15">
      <c r="A429" s="259"/>
      <c r="B429" s="259"/>
      <c r="C429" s="259"/>
      <c r="D429" s="259"/>
      <c r="E429" s="254"/>
      <c r="F429" s="298"/>
      <c r="G429" s="245"/>
      <c r="L429" s="259"/>
      <c r="O429" s="254"/>
    </row>
    <row r="430" spans="1:15">
      <c r="A430" s="259"/>
      <c r="B430" s="259"/>
      <c r="C430" s="259"/>
      <c r="D430" s="259"/>
      <c r="E430" s="254"/>
      <c r="F430" s="298"/>
      <c r="G430" s="245"/>
      <c r="L430" s="259"/>
      <c r="O430" s="254"/>
    </row>
    <row r="431" spans="1:15">
      <c r="A431" s="259"/>
      <c r="B431" s="259"/>
      <c r="C431" s="259"/>
      <c r="D431" s="259"/>
      <c r="E431" s="254"/>
      <c r="F431" s="298"/>
      <c r="G431" s="245"/>
      <c r="L431" s="259"/>
      <c r="O431" s="254"/>
    </row>
    <row r="432" spans="1:15">
      <c r="A432" s="259"/>
      <c r="B432" s="259"/>
      <c r="C432" s="259"/>
      <c r="D432" s="259"/>
      <c r="E432" s="254"/>
      <c r="F432" s="298"/>
      <c r="G432" s="245"/>
      <c r="L432" s="259"/>
      <c r="O432" s="254"/>
    </row>
    <row r="433" spans="1:15">
      <c r="A433" s="259"/>
      <c r="B433" s="259"/>
      <c r="C433" s="259"/>
      <c r="D433" s="259"/>
      <c r="E433" s="254"/>
      <c r="F433" s="298"/>
      <c r="G433" s="245"/>
      <c r="L433" s="259"/>
      <c r="O433" s="254"/>
    </row>
    <row r="434" spans="1:15">
      <c r="A434" s="259"/>
      <c r="B434" s="259"/>
      <c r="C434" s="259"/>
      <c r="D434" s="259"/>
      <c r="E434" s="254"/>
      <c r="F434" s="298"/>
      <c r="G434" s="245"/>
      <c r="L434" s="259"/>
      <c r="O434" s="254"/>
    </row>
    <row r="435" spans="1:15">
      <c r="A435" s="259"/>
      <c r="B435" s="259"/>
      <c r="C435" s="259"/>
      <c r="D435" s="259"/>
      <c r="E435" s="254"/>
      <c r="F435" s="298"/>
      <c r="G435" s="245"/>
      <c r="L435" s="259"/>
      <c r="O435" s="254"/>
    </row>
    <row r="436" spans="1:15">
      <c r="A436" s="259"/>
      <c r="B436" s="259"/>
      <c r="C436" s="259"/>
      <c r="D436" s="259"/>
      <c r="E436" s="254"/>
      <c r="F436" s="298"/>
      <c r="G436" s="245"/>
      <c r="L436" s="259"/>
      <c r="O436" s="254"/>
    </row>
    <row r="437" spans="1:15">
      <c r="A437" s="259"/>
      <c r="B437" s="259"/>
      <c r="C437" s="259"/>
      <c r="D437" s="259"/>
      <c r="E437" s="254"/>
      <c r="F437" s="298"/>
      <c r="G437" s="245"/>
      <c r="L437" s="259"/>
      <c r="O437" s="254"/>
    </row>
    <row r="438" spans="1:15">
      <c r="A438" s="259"/>
      <c r="B438" s="259"/>
      <c r="C438" s="259"/>
      <c r="D438" s="259"/>
      <c r="E438" s="254"/>
      <c r="F438" s="298"/>
      <c r="G438" s="245"/>
      <c r="L438" s="259"/>
      <c r="O438" s="254"/>
    </row>
    <row r="439" spans="1:15">
      <c r="A439" s="259"/>
      <c r="B439" s="259"/>
      <c r="C439" s="259"/>
      <c r="D439" s="259"/>
      <c r="E439" s="254"/>
      <c r="F439" s="298"/>
      <c r="G439" s="245"/>
      <c r="L439" s="259"/>
      <c r="O439" s="254"/>
    </row>
    <row r="440" spans="1:15">
      <c r="A440" s="259"/>
      <c r="B440" s="259"/>
      <c r="C440" s="259"/>
      <c r="D440" s="259"/>
      <c r="E440" s="254"/>
      <c r="F440" s="298"/>
      <c r="G440" s="245"/>
      <c r="L440" s="259"/>
      <c r="O440" s="254"/>
    </row>
    <row r="441" spans="1:15">
      <c r="A441" s="259"/>
      <c r="B441" s="259"/>
      <c r="C441" s="259"/>
      <c r="D441" s="259"/>
      <c r="E441" s="254"/>
      <c r="F441" s="298"/>
      <c r="G441" s="245"/>
      <c r="L441" s="259"/>
      <c r="O441" s="254"/>
    </row>
    <row r="442" spans="1:15">
      <c r="A442" s="259"/>
      <c r="B442" s="259"/>
      <c r="C442" s="259"/>
      <c r="D442" s="259"/>
      <c r="E442" s="254"/>
      <c r="F442" s="298"/>
      <c r="G442" s="245"/>
      <c r="L442" s="259"/>
      <c r="O442" s="254"/>
    </row>
    <row r="443" spans="1:15">
      <c r="A443" s="259"/>
      <c r="B443" s="259"/>
      <c r="C443" s="259"/>
      <c r="D443" s="259"/>
      <c r="E443" s="254"/>
      <c r="F443" s="298"/>
      <c r="G443" s="245"/>
      <c r="L443" s="259"/>
      <c r="O443" s="254"/>
    </row>
    <row r="444" spans="1:15">
      <c r="A444" s="259"/>
      <c r="B444" s="259"/>
      <c r="C444" s="259"/>
      <c r="D444" s="259"/>
      <c r="E444" s="254"/>
      <c r="F444" s="298"/>
      <c r="G444" s="245"/>
      <c r="L444" s="259"/>
      <c r="O444" s="254"/>
    </row>
    <row r="445" spans="1:15">
      <c r="A445" s="259"/>
      <c r="B445" s="259"/>
      <c r="C445" s="259"/>
      <c r="D445" s="259"/>
      <c r="E445" s="254"/>
      <c r="F445" s="298"/>
      <c r="G445" s="245"/>
      <c r="L445" s="259"/>
      <c r="O445" s="254"/>
    </row>
    <row r="446" spans="1:15">
      <c r="A446" s="259"/>
      <c r="B446" s="259"/>
      <c r="C446" s="259"/>
      <c r="D446" s="259"/>
      <c r="E446" s="254"/>
      <c r="F446" s="298"/>
      <c r="G446" s="245"/>
      <c r="L446" s="259"/>
      <c r="O446" s="254"/>
    </row>
    <row r="447" spans="1:15">
      <c r="A447" s="259"/>
      <c r="B447" s="259"/>
      <c r="C447" s="259"/>
      <c r="D447" s="259"/>
      <c r="E447" s="254"/>
      <c r="F447" s="298"/>
      <c r="G447" s="245"/>
      <c r="L447" s="259"/>
      <c r="O447" s="254"/>
    </row>
    <row r="448" spans="1:15">
      <c r="A448" s="259"/>
      <c r="B448" s="259"/>
      <c r="C448" s="259"/>
      <c r="D448" s="259"/>
      <c r="E448" s="254"/>
      <c r="F448" s="298"/>
      <c r="G448" s="245"/>
      <c r="L448" s="259"/>
      <c r="O448" s="254"/>
    </row>
    <row r="449" spans="1:15">
      <c r="A449" s="259"/>
      <c r="B449" s="259"/>
      <c r="C449" s="259"/>
      <c r="D449" s="259"/>
      <c r="E449" s="254"/>
      <c r="F449" s="298"/>
      <c r="G449" s="245"/>
      <c r="L449" s="259"/>
      <c r="O449" s="254"/>
    </row>
    <row r="450" spans="1:15">
      <c r="A450" s="259"/>
      <c r="B450" s="259"/>
      <c r="C450" s="259"/>
      <c r="D450" s="259"/>
      <c r="E450" s="254"/>
      <c r="F450" s="298"/>
      <c r="G450" s="245"/>
      <c r="L450" s="259"/>
      <c r="O450" s="254"/>
    </row>
    <row r="451" spans="1:15">
      <c r="A451" s="259"/>
      <c r="B451" s="259"/>
      <c r="C451" s="259"/>
      <c r="D451" s="259"/>
      <c r="E451" s="254"/>
      <c r="F451" s="298"/>
      <c r="G451" s="245"/>
      <c r="L451" s="259"/>
      <c r="O451" s="254"/>
    </row>
    <row r="452" spans="1:15">
      <c r="A452" s="259"/>
      <c r="B452" s="259"/>
      <c r="C452" s="259"/>
      <c r="D452" s="259"/>
      <c r="E452" s="254"/>
      <c r="F452" s="298"/>
      <c r="G452" s="245"/>
      <c r="L452" s="259"/>
      <c r="O452" s="254"/>
    </row>
    <row r="453" spans="1:15">
      <c r="A453" s="259"/>
      <c r="B453" s="259"/>
      <c r="C453" s="259"/>
      <c r="D453" s="259"/>
      <c r="E453" s="254"/>
      <c r="F453" s="298"/>
      <c r="G453" s="245"/>
      <c r="L453" s="259"/>
      <c r="O453" s="254"/>
    </row>
    <row r="454" spans="1:15">
      <c r="A454" s="259"/>
      <c r="B454" s="259"/>
      <c r="C454" s="259"/>
      <c r="D454" s="259"/>
      <c r="E454" s="254"/>
      <c r="F454" s="298"/>
      <c r="G454" s="245"/>
      <c r="L454" s="259"/>
      <c r="O454" s="254"/>
    </row>
    <row r="455" spans="1:15">
      <c r="A455" s="259"/>
      <c r="B455" s="259"/>
      <c r="C455" s="259"/>
      <c r="D455" s="259"/>
      <c r="E455" s="254"/>
      <c r="F455" s="298"/>
      <c r="G455" s="245"/>
      <c r="L455" s="259"/>
      <c r="O455" s="254"/>
    </row>
    <row r="456" spans="1:15">
      <c r="A456" s="259"/>
      <c r="B456" s="259"/>
      <c r="C456" s="259"/>
      <c r="D456" s="259"/>
      <c r="E456" s="254"/>
      <c r="F456" s="298"/>
      <c r="G456" s="245"/>
      <c r="L456" s="259"/>
      <c r="O456" s="254"/>
    </row>
    <row r="457" spans="1:15">
      <c r="A457" s="259"/>
      <c r="B457" s="259"/>
      <c r="C457" s="259"/>
      <c r="D457" s="259"/>
      <c r="E457" s="254"/>
      <c r="F457" s="298"/>
      <c r="G457" s="245"/>
      <c r="L457" s="259"/>
      <c r="O457" s="254"/>
    </row>
    <row r="458" spans="1:15">
      <c r="A458" s="259"/>
      <c r="B458" s="259"/>
      <c r="C458" s="259"/>
      <c r="D458" s="259"/>
      <c r="E458" s="254"/>
      <c r="F458" s="298"/>
      <c r="G458" s="245"/>
      <c r="L458" s="259"/>
      <c r="O458" s="254"/>
    </row>
    <row r="459" spans="1:15">
      <c r="A459" s="259"/>
      <c r="B459" s="259"/>
      <c r="C459" s="259"/>
      <c r="D459" s="259"/>
      <c r="E459" s="254"/>
      <c r="F459" s="298"/>
      <c r="G459" s="245"/>
      <c r="L459" s="259"/>
      <c r="O459" s="254"/>
    </row>
    <row r="460" spans="1:15">
      <c r="A460" s="259"/>
      <c r="B460" s="259"/>
      <c r="C460" s="259"/>
      <c r="D460" s="259"/>
      <c r="E460" s="254"/>
      <c r="F460" s="298"/>
      <c r="G460" s="245"/>
      <c r="L460" s="259"/>
      <c r="O460" s="254"/>
    </row>
    <row r="461" spans="1:15">
      <c r="A461" s="259"/>
      <c r="B461" s="259"/>
      <c r="C461" s="259"/>
      <c r="D461" s="259"/>
      <c r="E461" s="254"/>
      <c r="F461" s="298"/>
      <c r="G461" s="245"/>
      <c r="L461" s="259"/>
      <c r="O461" s="254"/>
    </row>
    <row r="462" spans="1:15">
      <c r="A462" s="259"/>
      <c r="B462" s="259"/>
      <c r="C462" s="259"/>
      <c r="D462" s="259"/>
      <c r="E462" s="254"/>
      <c r="F462" s="298"/>
      <c r="G462" s="245"/>
      <c r="L462" s="259"/>
      <c r="O462" s="254"/>
    </row>
    <row r="463" spans="1:15">
      <c r="A463" s="259"/>
      <c r="B463" s="259"/>
      <c r="C463" s="259"/>
      <c r="D463" s="259"/>
      <c r="E463" s="254"/>
      <c r="F463" s="298"/>
      <c r="G463" s="245"/>
      <c r="L463" s="259"/>
      <c r="O463" s="254"/>
    </row>
    <row r="464" spans="1:15">
      <c r="A464" s="259"/>
      <c r="B464" s="259"/>
      <c r="C464" s="259"/>
      <c r="D464" s="259"/>
      <c r="E464" s="254"/>
      <c r="F464" s="298"/>
      <c r="G464" s="245"/>
      <c r="L464" s="259"/>
      <c r="O464" s="254"/>
    </row>
    <row r="465" spans="1:15">
      <c r="A465" s="259"/>
      <c r="B465" s="259"/>
      <c r="C465" s="259"/>
      <c r="D465" s="259"/>
      <c r="E465" s="254"/>
      <c r="F465" s="298"/>
      <c r="G465" s="245"/>
      <c r="L465" s="259"/>
      <c r="O465" s="254"/>
    </row>
    <row r="466" spans="1:15">
      <c r="A466" s="259"/>
      <c r="B466" s="259"/>
      <c r="C466" s="259"/>
      <c r="D466" s="259"/>
      <c r="E466" s="254"/>
      <c r="F466" s="298"/>
      <c r="G466" s="245"/>
      <c r="L466" s="259"/>
      <c r="O466" s="254"/>
    </row>
    <row r="467" spans="1:15">
      <c r="A467" s="259"/>
      <c r="B467" s="259"/>
      <c r="C467" s="259"/>
      <c r="D467" s="259"/>
      <c r="E467" s="254"/>
      <c r="F467" s="298"/>
      <c r="G467" s="245"/>
      <c r="L467" s="259"/>
      <c r="O467" s="254"/>
    </row>
    <row r="468" spans="1:15">
      <c r="A468" s="259"/>
      <c r="B468" s="259"/>
      <c r="C468" s="259"/>
      <c r="D468" s="259"/>
      <c r="E468" s="254"/>
      <c r="F468" s="298"/>
      <c r="G468" s="245"/>
      <c r="L468" s="259"/>
      <c r="O468" s="254"/>
    </row>
    <row r="469" spans="1:15">
      <c r="A469" s="259"/>
      <c r="B469" s="259"/>
      <c r="C469" s="259"/>
      <c r="D469" s="259"/>
      <c r="E469" s="254"/>
      <c r="F469" s="298"/>
      <c r="G469" s="245"/>
      <c r="L469" s="259"/>
      <c r="O469" s="254"/>
    </row>
    <row r="470" spans="1:15">
      <c r="A470" s="259"/>
      <c r="B470" s="259"/>
      <c r="C470" s="259"/>
      <c r="D470" s="259"/>
      <c r="E470" s="254"/>
      <c r="F470" s="298"/>
      <c r="G470" s="245"/>
      <c r="L470" s="259"/>
      <c r="O470" s="254"/>
    </row>
    <row r="471" spans="1:15">
      <c r="A471" s="259"/>
      <c r="B471" s="259"/>
      <c r="C471" s="259"/>
      <c r="D471" s="259"/>
      <c r="E471" s="254"/>
      <c r="F471" s="298"/>
      <c r="G471" s="245"/>
      <c r="L471" s="259"/>
      <c r="O471" s="254"/>
    </row>
    <row r="472" spans="1:15">
      <c r="A472" s="259"/>
      <c r="B472" s="259"/>
      <c r="C472" s="259"/>
      <c r="D472" s="259"/>
      <c r="E472" s="254"/>
      <c r="F472" s="298"/>
      <c r="G472" s="245"/>
      <c r="L472" s="259"/>
      <c r="O472" s="254"/>
    </row>
    <row r="473" spans="1:15">
      <c r="A473" s="259"/>
      <c r="B473" s="259"/>
      <c r="C473" s="259"/>
      <c r="D473" s="259"/>
      <c r="E473" s="254"/>
      <c r="F473" s="298"/>
      <c r="G473" s="245"/>
      <c r="L473" s="259"/>
      <c r="O473" s="254"/>
    </row>
    <row r="474" spans="1:15">
      <c r="A474" s="259"/>
      <c r="B474" s="259"/>
      <c r="C474" s="259"/>
      <c r="D474" s="259"/>
      <c r="E474" s="254"/>
      <c r="F474" s="298"/>
      <c r="G474" s="245"/>
      <c r="L474" s="259"/>
      <c r="O474" s="254"/>
    </row>
    <row r="475" spans="1:15">
      <c r="A475" s="259"/>
      <c r="B475" s="259"/>
      <c r="C475" s="259"/>
      <c r="D475" s="259"/>
      <c r="E475" s="254"/>
      <c r="F475" s="298"/>
      <c r="G475" s="245"/>
      <c r="L475" s="259"/>
      <c r="O475" s="254"/>
    </row>
    <row r="476" spans="1:15">
      <c r="A476" s="259"/>
      <c r="B476" s="259"/>
      <c r="C476" s="259"/>
      <c r="D476" s="259"/>
      <c r="E476" s="254"/>
      <c r="F476" s="298"/>
      <c r="G476" s="245"/>
      <c r="L476" s="259"/>
      <c r="O476" s="254"/>
    </row>
    <row r="477" spans="1:15">
      <c r="A477" s="259"/>
      <c r="B477" s="259"/>
      <c r="C477" s="259"/>
      <c r="D477" s="259"/>
      <c r="E477" s="254"/>
      <c r="F477" s="298"/>
      <c r="G477" s="245"/>
      <c r="L477" s="259"/>
      <c r="O477" s="254"/>
    </row>
    <row r="478" spans="1:15">
      <c r="A478" s="259"/>
      <c r="B478" s="259"/>
      <c r="C478" s="259"/>
      <c r="D478" s="259"/>
      <c r="E478" s="254"/>
      <c r="F478" s="298"/>
      <c r="G478" s="245"/>
      <c r="L478" s="259"/>
      <c r="O478" s="254"/>
    </row>
    <row r="479" spans="1:15">
      <c r="A479" s="259"/>
      <c r="B479" s="259"/>
      <c r="C479" s="259"/>
      <c r="D479" s="259"/>
      <c r="E479" s="254"/>
      <c r="F479" s="298"/>
      <c r="G479" s="245"/>
      <c r="L479" s="259"/>
      <c r="O479" s="254"/>
    </row>
    <row r="480" spans="1:15">
      <c r="A480" s="259"/>
      <c r="B480" s="259"/>
      <c r="C480" s="259"/>
      <c r="D480" s="259"/>
      <c r="E480" s="254"/>
      <c r="F480" s="298"/>
      <c r="G480" s="245"/>
      <c r="L480" s="259"/>
      <c r="O480" s="254"/>
    </row>
    <row r="481" spans="1:15">
      <c r="A481" s="259"/>
      <c r="B481" s="259"/>
      <c r="C481" s="259"/>
      <c r="D481" s="259"/>
      <c r="E481" s="254"/>
      <c r="F481" s="298"/>
      <c r="G481" s="245"/>
      <c r="L481" s="259"/>
      <c r="O481" s="254"/>
    </row>
    <row r="482" spans="1:15">
      <c r="A482" s="259"/>
      <c r="B482" s="259"/>
      <c r="C482" s="259"/>
      <c r="D482" s="259"/>
      <c r="E482" s="254"/>
      <c r="F482" s="298"/>
      <c r="G482" s="245"/>
      <c r="L482" s="259"/>
      <c r="O482" s="254"/>
    </row>
    <row r="483" spans="1:15">
      <c r="A483" s="259"/>
      <c r="B483" s="259"/>
      <c r="C483" s="259"/>
      <c r="D483" s="259"/>
      <c r="E483" s="254"/>
      <c r="F483" s="298"/>
      <c r="G483" s="245"/>
      <c r="L483" s="259"/>
      <c r="O483" s="254"/>
    </row>
    <row r="484" spans="1:15">
      <c r="A484" s="259"/>
      <c r="B484" s="259"/>
      <c r="C484" s="259"/>
      <c r="D484" s="259"/>
      <c r="E484" s="254"/>
      <c r="F484" s="298"/>
      <c r="G484" s="245"/>
      <c r="L484" s="259"/>
      <c r="O484" s="254"/>
    </row>
    <row r="485" spans="1:15">
      <c r="A485" s="259"/>
      <c r="B485" s="259"/>
      <c r="C485" s="259"/>
      <c r="D485" s="259"/>
      <c r="E485" s="254"/>
      <c r="F485" s="298"/>
      <c r="G485" s="245"/>
      <c r="L485" s="259"/>
      <c r="O485" s="254"/>
    </row>
    <row r="486" spans="1:15">
      <c r="A486" s="259"/>
      <c r="B486" s="259"/>
      <c r="C486" s="259"/>
      <c r="D486" s="259"/>
      <c r="E486" s="254"/>
      <c r="F486" s="298"/>
      <c r="G486" s="245"/>
      <c r="L486" s="259"/>
      <c r="O486" s="254"/>
    </row>
    <row r="487" spans="1:15">
      <c r="A487" s="259"/>
      <c r="B487" s="259"/>
      <c r="C487" s="259"/>
      <c r="D487" s="259"/>
      <c r="E487" s="254"/>
      <c r="F487" s="298"/>
      <c r="G487" s="245"/>
      <c r="L487" s="259"/>
      <c r="O487" s="254"/>
    </row>
    <row r="488" spans="1:15">
      <c r="A488" s="259"/>
      <c r="B488" s="259"/>
      <c r="C488" s="259"/>
      <c r="D488" s="259"/>
      <c r="E488" s="254"/>
      <c r="F488" s="298"/>
      <c r="G488" s="245"/>
      <c r="L488" s="259"/>
      <c r="O488" s="254"/>
    </row>
    <row r="489" spans="1:15">
      <c r="A489" s="259"/>
      <c r="B489" s="259"/>
      <c r="C489" s="259"/>
      <c r="D489" s="259"/>
      <c r="E489" s="254"/>
      <c r="F489" s="298"/>
      <c r="G489" s="245"/>
      <c r="L489" s="259"/>
      <c r="O489" s="254"/>
    </row>
    <row r="490" spans="1:15">
      <c r="A490" s="259"/>
      <c r="B490" s="259"/>
      <c r="C490" s="259"/>
      <c r="D490" s="259"/>
      <c r="E490" s="254"/>
      <c r="F490" s="298"/>
      <c r="G490" s="245"/>
      <c r="L490" s="259"/>
      <c r="O490" s="254"/>
    </row>
    <row r="491" spans="1:15">
      <c r="A491" s="259"/>
      <c r="B491" s="259"/>
      <c r="C491" s="259"/>
      <c r="D491" s="259"/>
      <c r="E491" s="254"/>
      <c r="F491" s="298"/>
      <c r="G491" s="245"/>
      <c r="L491" s="259"/>
      <c r="O491" s="254"/>
    </row>
    <row r="492" spans="1:15">
      <c r="A492" s="259"/>
      <c r="B492" s="259"/>
      <c r="C492" s="259"/>
      <c r="D492" s="259"/>
      <c r="E492" s="254"/>
      <c r="F492" s="298"/>
      <c r="G492" s="245"/>
      <c r="L492" s="259"/>
      <c r="O492" s="254"/>
    </row>
    <row r="493" spans="1:15">
      <c r="A493" s="259"/>
      <c r="B493" s="259"/>
      <c r="C493" s="259"/>
      <c r="D493" s="259"/>
      <c r="E493" s="254"/>
      <c r="F493" s="298"/>
      <c r="G493" s="245"/>
      <c r="L493" s="259"/>
      <c r="O493" s="254"/>
    </row>
    <row r="494" spans="1:15">
      <c r="A494" s="259"/>
      <c r="B494" s="259"/>
      <c r="C494" s="259"/>
      <c r="D494" s="259"/>
      <c r="E494" s="254"/>
      <c r="F494" s="298"/>
      <c r="G494" s="245"/>
      <c r="L494" s="259"/>
      <c r="O494" s="254"/>
    </row>
    <row r="495" spans="1:15">
      <c r="A495" s="259"/>
      <c r="B495" s="259"/>
      <c r="C495" s="259"/>
      <c r="D495" s="259"/>
      <c r="E495" s="254"/>
      <c r="F495" s="298"/>
      <c r="G495" s="245"/>
      <c r="L495" s="259"/>
      <c r="O495" s="254"/>
    </row>
    <row r="496" spans="1:15">
      <c r="A496" s="259"/>
      <c r="B496" s="259"/>
      <c r="C496" s="259"/>
      <c r="D496" s="259"/>
      <c r="E496" s="254"/>
      <c r="F496" s="298"/>
      <c r="G496" s="245"/>
      <c r="L496" s="259"/>
      <c r="O496" s="254"/>
    </row>
    <row r="497" spans="1:15">
      <c r="A497" s="259"/>
      <c r="B497" s="259"/>
      <c r="C497" s="259"/>
      <c r="D497" s="259"/>
      <c r="E497" s="254"/>
      <c r="F497" s="298"/>
      <c r="G497" s="245"/>
      <c r="L497" s="259"/>
      <c r="O497" s="254"/>
    </row>
    <row r="498" spans="1:15">
      <c r="A498" s="259"/>
      <c r="B498" s="259"/>
      <c r="C498" s="259"/>
      <c r="D498" s="259"/>
      <c r="E498" s="254"/>
      <c r="F498" s="298"/>
      <c r="G498" s="245"/>
      <c r="L498" s="259"/>
      <c r="O498" s="254"/>
    </row>
    <row r="499" spans="1:15">
      <c r="A499" s="259"/>
      <c r="B499" s="259"/>
      <c r="C499" s="259"/>
      <c r="D499" s="259"/>
      <c r="E499" s="254"/>
      <c r="F499" s="298"/>
      <c r="G499" s="245"/>
      <c r="L499" s="259"/>
      <c r="O499" s="254"/>
    </row>
    <row r="500" spans="1:15">
      <c r="A500" s="259"/>
      <c r="B500" s="259"/>
      <c r="C500" s="259"/>
      <c r="D500" s="259"/>
      <c r="E500" s="254"/>
      <c r="F500" s="298"/>
      <c r="G500" s="245"/>
      <c r="L500" s="259"/>
      <c r="O500" s="254"/>
    </row>
    <row r="501" spans="1:15">
      <c r="A501" s="259"/>
      <c r="B501" s="259"/>
      <c r="C501" s="259"/>
      <c r="D501" s="259"/>
      <c r="E501" s="254"/>
      <c r="F501" s="298"/>
      <c r="G501" s="245"/>
      <c r="L501" s="259"/>
      <c r="O501" s="254"/>
    </row>
    <row r="502" spans="1:15">
      <c r="A502" s="259"/>
      <c r="B502" s="259"/>
      <c r="C502" s="259"/>
      <c r="D502" s="259"/>
      <c r="E502" s="254"/>
      <c r="F502" s="298"/>
      <c r="G502" s="245"/>
      <c r="L502" s="259"/>
      <c r="O502" s="254"/>
    </row>
    <row r="503" spans="1:15">
      <c r="A503" s="259"/>
      <c r="B503" s="259"/>
      <c r="C503" s="259"/>
      <c r="D503" s="259"/>
      <c r="E503" s="254"/>
      <c r="F503" s="298"/>
      <c r="G503" s="245"/>
      <c r="L503" s="259"/>
      <c r="O503" s="254"/>
    </row>
    <row r="504" spans="1:15">
      <c r="A504" s="259"/>
      <c r="B504" s="259"/>
      <c r="C504" s="259"/>
      <c r="D504" s="259"/>
      <c r="E504" s="254"/>
      <c r="F504" s="298"/>
      <c r="G504" s="245"/>
      <c r="L504" s="259"/>
      <c r="O504" s="254"/>
    </row>
    <row r="505" spans="1:15">
      <c r="A505" s="259"/>
      <c r="B505" s="259"/>
      <c r="C505" s="259"/>
      <c r="D505" s="259"/>
      <c r="E505" s="254"/>
      <c r="F505" s="298"/>
      <c r="G505" s="245"/>
      <c r="L505" s="259"/>
      <c r="O505" s="254"/>
    </row>
    <row r="506" spans="1:15">
      <c r="A506" s="259"/>
      <c r="B506" s="259"/>
      <c r="C506" s="259"/>
      <c r="D506" s="259"/>
      <c r="E506" s="254"/>
      <c r="F506" s="298"/>
      <c r="G506" s="245"/>
      <c r="L506" s="259"/>
      <c r="O506" s="254"/>
    </row>
    <row r="507" spans="1:15">
      <c r="A507" s="259"/>
      <c r="B507" s="259"/>
      <c r="C507" s="259"/>
      <c r="D507" s="259"/>
      <c r="E507" s="254"/>
      <c r="F507" s="298"/>
      <c r="G507" s="245"/>
      <c r="L507" s="259"/>
      <c r="O507" s="254"/>
    </row>
    <row r="508" spans="1:15">
      <c r="A508" s="259"/>
      <c r="B508" s="259"/>
      <c r="C508" s="259"/>
      <c r="D508" s="259"/>
      <c r="E508" s="254"/>
      <c r="F508" s="298"/>
      <c r="G508" s="245"/>
      <c r="L508" s="259"/>
      <c r="O508" s="254"/>
    </row>
    <row r="509" spans="1:15">
      <c r="A509" s="259"/>
      <c r="B509" s="259"/>
      <c r="C509" s="259"/>
      <c r="D509" s="259"/>
      <c r="E509" s="254"/>
      <c r="F509" s="298"/>
      <c r="G509" s="245"/>
      <c r="L509" s="259"/>
      <c r="O509" s="254"/>
    </row>
    <row r="510" spans="1:15">
      <c r="A510" s="259"/>
      <c r="B510" s="259"/>
      <c r="C510" s="259"/>
      <c r="D510" s="259"/>
      <c r="E510" s="254"/>
      <c r="F510" s="298"/>
      <c r="G510" s="245"/>
      <c r="L510" s="259"/>
      <c r="O510" s="254"/>
    </row>
    <row r="511" spans="1:15">
      <c r="A511" s="259"/>
      <c r="B511" s="259"/>
      <c r="C511" s="259"/>
      <c r="D511" s="259"/>
      <c r="E511" s="254"/>
      <c r="F511" s="298"/>
      <c r="G511" s="245"/>
      <c r="L511" s="259"/>
      <c r="O511" s="254"/>
    </row>
    <row r="512" spans="1:15">
      <c r="A512" s="259"/>
      <c r="B512" s="259"/>
      <c r="C512" s="259"/>
      <c r="D512" s="259"/>
      <c r="E512" s="254"/>
      <c r="F512" s="298"/>
      <c r="G512" s="245"/>
      <c r="L512" s="259"/>
      <c r="O512" s="254"/>
    </row>
    <row r="513" spans="1:15">
      <c r="A513" s="259"/>
      <c r="B513" s="259"/>
      <c r="C513" s="259"/>
      <c r="D513" s="259"/>
      <c r="E513" s="254"/>
      <c r="F513" s="298"/>
      <c r="G513" s="245"/>
      <c r="L513" s="259"/>
      <c r="O513" s="254"/>
    </row>
    <row r="514" spans="1:15">
      <c r="A514" s="259"/>
      <c r="B514" s="259"/>
      <c r="C514" s="259"/>
      <c r="D514" s="259"/>
      <c r="E514" s="254"/>
      <c r="F514" s="298"/>
      <c r="G514" s="245"/>
      <c r="L514" s="259"/>
      <c r="O514" s="254"/>
    </row>
    <row r="515" spans="1:15">
      <c r="A515" s="259"/>
      <c r="B515" s="259"/>
      <c r="C515" s="259"/>
      <c r="D515" s="259"/>
      <c r="E515" s="254"/>
      <c r="F515" s="298"/>
      <c r="G515" s="245"/>
      <c r="L515" s="259"/>
      <c r="O515" s="254"/>
    </row>
    <row r="516" spans="1:15">
      <c r="A516" s="259"/>
      <c r="B516" s="259"/>
      <c r="C516" s="259"/>
      <c r="D516" s="259"/>
      <c r="E516" s="254"/>
      <c r="F516" s="298"/>
      <c r="G516" s="245"/>
      <c r="L516" s="259"/>
      <c r="O516" s="254"/>
    </row>
    <row r="517" spans="1:15">
      <c r="A517" s="259"/>
      <c r="B517" s="259"/>
      <c r="C517" s="259"/>
      <c r="D517" s="259"/>
      <c r="E517" s="254"/>
      <c r="F517" s="298"/>
      <c r="G517" s="245"/>
      <c r="L517" s="259"/>
      <c r="O517" s="254"/>
    </row>
    <row r="518" spans="1:15">
      <c r="A518" s="259"/>
      <c r="B518" s="259"/>
      <c r="C518" s="259"/>
      <c r="D518" s="259"/>
      <c r="E518" s="254"/>
      <c r="F518" s="298"/>
      <c r="G518" s="245"/>
      <c r="L518" s="259"/>
      <c r="O518" s="254"/>
    </row>
    <row r="519" spans="1:15">
      <c r="A519" s="259"/>
      <c r="B519" s="259"/>
      <c r="C519" s="259"/>
      <c r="D519" s="259"/>
      <c r="E519" s="254"/>
      <c r="F519" s="298"/>
      <c r="G519" s="245"/>
      <c r="L519" s="259"/>
      <c r="O519" s="254"/>
    </row>
    <row r="520" spans="1:15">
      <c r="A520" s="259"/>
      <c r="B520" s="259"/>
      <c r="C520" s="259"/>
      <c r="D520" s="259"/>
      <c r="E520" s="254"/>
      <c r="F520" s="298"/>
      <c r="G520" s="245"/>
      <c r="L520" s="259"/>
      <c r="O520" s="254"/>
    </row>
    <row r="521" spans="1:15">
      <c r="A521" s="259"/>
      <c r="B521" s="259"/>
      <c r="C521" s="259"/>
      <c r="D521" s="259"/>
      <c r="E521" s="254"/>
      <c r="F521" s="298"/>
      <c r="G521" s="245"/>
      <c r="L521" s="259"/>
      <c r="O521" s="254"/>
    </row>
    <row r="522" spans="1:15">
      <c r="A522" s="259"/>
      <c r="B522" s="259"/>
      <c r="C522" s="259"/>
      <c r="D522" s="259"/>
      <c r="E522" s="254"/>
      <c r="F522" s="298"/>
      <c r="G522" s="245"/>
      <c r="L522" s="259"/>
      <c r="O522" s="254"/>
    </row>
    <row r="523" spans="1:15">
      <c r="A523" s="259"/>
      <c r="B523" s="259"/>
      <c r="C523" s="259"/>
      <c r="D523" s="259"/>
      <c r="E523" s="254"/>
      <c r="F523" s="298"/>
      <c r="G523" s="245"/>
      <c r="L523" s="259"/>
      <c r="O523" s="254"/>
    </row>
    <row r="524" spans="1:15">
      <c r="A524" s="259"/>
      <c r="B524" s="259"/>
      <c r="C524" s="259"/>
      <c r="D524" s="259"/>
      <c r="E524" s="254"/>
      <c r="F524" s="298"/>
      <c r="G524" s="245"/>
      <c r="L524" s="259"/>
      <c r="O524" s="254"/>
    </row>
    <row r="525" spans="1:15">
      <c r="A525" s="259"/>
      <c r="B525" s="259"/>
      <c r="C525" s="259"/>
      <c r="D525" s="259"/>
      <c r="E525" s="254"/>
      <c r="F525" s="298"/>
      <c r="G525" s="245"/>
      <c r="L525" s="259"/>
      <c r="O525" s="254"/>
    </row>
    <row r="526" spans="1:15">
      <c r="A526" s="259"/>
      <c r="B526" s="259"/>
      <c r="C526" s="259"/>
      <c r="D526" s="259"/>
      <c r="E526" s="254"/>
      <c r="F526" s="298"/>
      <c r="G526" s="245"/>
      <c r="L526" s="259"/>
      <c r="O526" s="254"/>
    </row>
    <row r="527" spans="1:15">
      <c r="A527" s="259"/>
      <c r="B527" s="259"/>
      <c r="C527" s="259"/>
      <c r="D527" s="259"/>
      <c r="E527" s="254"/>
      <c r="F527" s="298"/>
      <c r="G527" s="245"/>
      <c r="L527" s="259"/>
      <c r="O527" s="254"/>
    </row>
    <row r="528" spans="1:15">
      <c r="A528" s="259"/>
      <c r="B528" s="259"/>
      <c r="C528" s="259"/>
      <c r="D528" s="259"/>
      <c r="E528" s="254"/>
      <c r="F528" s="298"/>
      <c r="G528" s="245"/>
      <c r="L528" s="259"/>
      <c r="O528" s="254"/>
    </row>
    <row r="529" spans="1:15">
      <c r="A529" s="259"/>
      <c r="B529" s="259"/>
      <c r="C529" s="259"/>
      <c r="D529" s="259"/>
      <c r="E529" s="254"/>
      <c r="F529" s="298"/>
      <c r="G529" s="245"/>
      <c r="L529" s="259"/>
      <c r="O529" s="254"/>
    </row>
    <row r="530" spans="1:15">
      <c r="A530" s="259"/>
      <c r="B530" s="259"/>
      <c r="C530" s="259"/>
      <c r="D530" s="259"/>
      <c r="E530" s="254"/>
      <c r="F530" s="298"/>
      <c r="G530" s="245"/>
      <c r="L530" s="259"/>
      <c r="O530" s="254"/>
    </row>
    <row r="531" spans="1:15">
      <c r="A531" s="259"/>
      <c r="B531" s="259"/>
      <c r="C531" s="259"/>
      <c r="D531" s="259"/>
      <c r="E531" s="254"/>
      <c r="F531" s="298"/>
      <c r="G531" s="245"/>
      <c r="L531" s="259"/>
      <c r="O531" s="254"/>
    </row>
    <row r="532" spans="1:15">
      <c r="A532" s="259"/>
      <c r="B532" s="259"/>
      <c r="C532" s="259"/>
      <c r="D532" s="259"/>
      <c r="E532" s="254"/>
      <c r="F532" s="298"/>
      <c r="G532" s="245"/>
      <c r="L532" s="259"/>
      <c r="O532" s="254"/>
    </row>
    <row r="533" spans="1:15">
      <c r="A533" s="259"/>
      <c r="B533" s="259"/>
      <c r="C533" s="259"/>
      <c r="D533" s="259"/>
      <c r="E533" s="254"/>
      <c r="F533" s="298"/>
      <c r="G533" s="245"/>
      <c r="L533" s="259"/>
      <c r="O533" s="254"/>
    </row>
    <row r="534" spans="1:15">
      <c r="A534" s="259"/>
      <c r="B534" s="259"/>
      <c r="C534" s="259"/>
      <c r="D534" s="259"/>
      <c r="E534" s="254"/>
      <c r="F534" s="298"/>
      <c r="G534" s="245"/>
      <c r="L534" s="259"/>
      <c r="O534" s="254"/>
    </row>
    <row r="535" spans="1:15">
      <c r="A535" s="259"/>
      <c r="B535" s="259"/>
      <c r="C535" s="259"/>
      <c r="D535" s="259"/>
      <c r="E535" s="254"/>
      <c r="F535" s="298"/>
      <c r="G535" s="245"/>
      <c r="L535" s="259"/>
      <c r="O535" s="254"/>
    </row>
    <row r="536" spans="1:15">
      <c r="A536" s="259"/>
      <c r="B536" s="259"/>
      <c r="C536" s="259"/>
      <c r="D536" s="259"/>
      <c r="E536" s="254"/>
      <c r="F536" s="298"/>
      <c r="G536" s="245"/>
      <c r="L536" s="259"/>
      <c r="O536" s="254"/>
    </row>
    <row r="537" spans="1:15">
      <c r="A537" s="259"/>
      <c r="B537" s="259"/>
      <c r="C537" s="259"/>
      <c r="D537" s="259"/>
      <c r="E537" s="254"/>
      <c r="F537" s="298"/>
      <c r="G537" s="245"/>
      <c r="L537" s="259"/>
      <c r="O537" s="254"/>
    </row>
    <row r="538" spans="1:15">
      <c r="A538" s="259"/>
      <c r="B538" s="259"/>
      <c r="C538" s="259"/>
      <c r="D538" s="259"/>
      <c r="E538" s="254"/>
      <c r="F538" s="298"/>
      <c r="G538" s="245"/>
      <c r="L538" s="259"/>
      <c r="O538" s="254"/>
    </row>
    <row r="539" spans="1:15">
      <c r="A539" s="259"/>
      <c r="B539" s="259"/>
      <c r="C539" s="259"/>
      <c r="D539" s="259"/>
      <c r="E539" s="254"/>
      <c r="F539" s="298"/>
      <c r="G539" s="245"/>
      <c r="L539" s="259"/>
      <c r="O539" s="254"/>
    </row>
    <row r="540" spans="1:15">
      <c r="A540" s="259"/>
      <c r="B540" s="259"/>
      <c r="C540" s="259"/>
      <c r="D540" s="259"/>
      <c r="E540" s="254"/>
      <c r="F540" s="298"/>
      <c r="G540" s="245"/>
      <c r="L540" s="259"/>
      <c r="O540" s="254"/>
    </row>
    <row r="541" spans="1:15">
      <c r="A541" s="259"/>
      <c r="B541" s="259"/>
      <c r="C541" s="259"/>
      <c r="D541" s="259"/>
      <c r="E541" s="254"/>
      <c r="F541" s="298"/>
      <c r="G541" s="245"/>
      <c r="L541" s="259"/>
      <c r="O541" s="254"/>
    </row>
    <row r="542" spans="1:15">
      <c r="A542" s="259"/>
      <c r="B542" s="259"/>
      <c r="C542" s="259"/>
      <c r="D542" s="259"/>
      <c r="E542" s="254"/>
      <c r="F542" s="298"/>
      <c r="G542" s="245"/>
      <c r="L542" s="259"/>
      <c r="O542" s="254"/>
    </row>
    <row r="543" spans="1:15">
      <c r="A543" s="259"/>
      <c r="B543" s="259"/>
      <c r="C543" s="259"/>
      <c r="D543" s="259"/>
      <c r="E543" s="254"/>
      <c r="F543" s="298"/>
      <c r="G543" s="245"/>
      <c r="L543" s="259"/>
      <c r="O543" s="254"/>
    </row>
    <row r="544" spans="1:15">
      <c r="A544" s="259"/>
      <c r="B544" s="259"/>
      <c r="C544" s="259"/>
      <c r="D544" s="259"/>
      <c r="E544" s="254"/>
      <c r="F544" s="298"/>
      <c r="G544" s="245"/>
      <c r="L544" s="259"/>
      <c r="O544" s="254"/>
    </row>
    <row r="545" spans="1:15">
      <c r="A545" s="259"/>
      <c r="B545" s="259"/>
      <c r="C545" s="259"/>
      <c r="D545" s="259"/>
      <c r="E545" s="254"/>
      <c r="F545" s="298"/>
      <c r="G545" s="245"/>
      <c r="L545" s="259"/>
      <c r="O545" s="254"/>
    </row>
    <row r="546" spans="1:15">
      <c r="A546" s="259"/>
      <c r="B546" s="259"/>
      <c r="C546" s="259"/>
      <c r="D546" s="259"/>
      <c r="E546" s="254"/>
      <c r="F546" s="298"/>
      <c r="G546" s="245"/>
      <c r="L546" s="259"/>
      <c r="O546" s="254"/>
    </row>
    <row r="547" spans="1:15">
      <c r="A547" s="259"/>
      <c r="B547" s="259"/>
      <c r="C547" s="259"/>
      <c r="D547" s="259"/>
      <c r="E547" s="254"/>
      <c r="F547" s="298"/>
      <c r="G547" s="245"/>
      <c r="L547" s="259"/>
      <c r="O547" s="254"/>
    </row>
    <row r="548" spans="1:15">
      <c r="A548" s="259"/>
      <c r="B548" s="259"/>
      <c r="C548" s="259"/>
      <c r="D548" s="259"/>
      <c r="E548" s="254"/>
      <c r="F548" s="298"/>
      <c r="G548" s="245"/>
      <c r="L548" s="259"/>
      <c r="O548" s="254"/>
    </row>
    <row r="549" spans="1:15">
      <c r="A549" s="259"/>
      <c r="B549" s="259"/>
      <c r="C549" s="259"/>
      <c r="D549" s="259"/>
      <c r="E549" s="254"/>
      <c r="F549" s="298"/>
      <c r="G549" s="245"/>
      <c r="L549" s="259"/>
      <c r="O549" s="254"/>
    </row>
    <row r="550" spans="1:15">
      <c r="A550" s="259"/>
      <c r="B550" s="259"/>
      <c r="C550" s="259"/>
      <c r="D550" s="259"/>
      <c r="E550" s="254"/>
      <c r="F550" s="298"/>
      <c r="G550" s="245"/>
      <c r="L550" s="259"/>
      <c r="O550" s="254"/>
    </row>
    <row r="551" spans="1:15">
      <c r="A551" s="259"/>
      <c r="B551" s="259"/>
      <c r="C551" s="259"/>
      <c r="D551" s="259"/>
      <c r="E551" s="254"/>
      <c r="F551" s="298"/>
      <c r="G551" s="245"/>
      <c r="L551" s="259"/>
      <c r="O551" s="254"/>
    </row>
    <row r="552" spans="1:15">
      <c r="A552" s="259"/>
      <c r="B552" s="259"/>
      <c r="C552" s="259"/>
      <c r="D552" s="259"/>
      <c r="E552" s="254"/>
      <c r="F552" s="298"/>
      <c r="G552" s="245"/>
      <c r="L552" s="259"/>
      <c r="O552" s="254"/>
    </row>
    <row r="553" spans="1:15">
      <c r="A553" s="259"/>
      <c r="B553" s="259"/>
      <c r="C553" s="259"/>
      <c r="D553" s="259"/>
      <c r="E553" s="254"/>
      <c r="F553" s="298"/>
      <c r="G553" s="245"/>
      <c r="L553" s="259"/>
      <c r="O553" s="254"/>
    </row>
    <row r="554" spans="1:15">
      <c r="A554" s="259"/>
      <c r="B554" s="259"/>
      <c r="C554" s="259"/>
      <c r="D554" s="259"/>
      <c r="E554" s="254"/>
      <c r="F554" s="298"/>
      <c r="G554" s="245"/>
      <c r="L554" s="259"/>
      <c r="O554" s="254"/>
    </row>
    <row r="555" spans="1:15">
      <c r="A555" s="259"/>
      <c r="B555" s="259"/>
      <c r="C555" s="259"/>
      <c r="D555" s="259"/>
      <c r="E555" s="254"/>
      <c r="F555" s="298"/>
      <c r="G555" s="245"/>
      <c r="L555" s="259"/>
      <c r="O555" s="254"/>
    </row>
    <row r="556" spans="1:15">
      <c r="A556" s="259"/>
      <c r="B556" s="259"/>
      <c r="C556" s="259"/>
      <c r="D556" s="259"/>
      <c r="E556" s="254"/>
      <c r="F556" s="298"/>
      <c r="G556" s="245"/>
      <c r="L556" s="259"/>
      <c r="O556" s="254"/>
    </row>
    <row r="557" spans="1:15">
      <c r="A557" s="259"/>
      <c r="B557" s="259"/>
      <c r="C557" s="259"/>
      <c r="D557" s="259"/>
      <c r="E557" s="254"/>
      <c r="F557" s="298"/>
      <c r="G557" s="245"/>
      <c r="L557" s="259"/>
      <c r="O557" s="254"/>
    </row>
    <row r="558" spans="1:15">
      <c r="A558" s="259"/>
      <c r="B558" s="259"/>
      <c r="C558" s="259"/>
      <c r="D558" s="259"/>
      <c r="E558" s="254"/>
      <c r="F558" s="298"/>
      <c r="G558" s="245"/>
      <c r="L558" s="259"/>
      <c r="O558" s="254"/>
    </row>
    <row r="559" spans="1:15">
      <c r="A559" s="259"/>
      <c r="B559" s="259"/>
      <c r="C559" s="259"/>
      <c r="D559" s="259"/>
      <c r="E559" s="254"/>
      <c r="F559" s="298"/>
      <c r="G559" s="245"/>
      <c r="L559" s="259"/>
      <c r="O559" s="254"/>
    </row>
    <row r="560" spans="1:15">
      <c r="A560" s="259"/>
      <c r="B560" s="259"/>
      <c r="C560" s="259"/>
      <c r="D560" s="259"/>
      <c r="E560" s="254"/>
      <c r="F560" s="298"/>
      <c r="G560" s="245"/>
      <c r="L560" s="259"/>
      <c r="O560" s="254"/>
    </row>
    <row r="561" spans="1:15">
      <c r="A561" s="259"/>
      <c r="B561" s="259"/>
      <c r="C561" s="259"/>
      <c r="D561" s="259"/>
      <c r="E561" s="254"/>
      <c r="F561" s="298"/>
      <c r="G561" s="245"/>
      <c r="L561" s="259"/>
      <c r="O561" s="254"/>
    </row>
    <row r="562" spans="1:15">
      <c r="A562" s="259"/>
      <c r="B562" s="259"/>
      <c r="C562" s="259"/>
      <c r="D562" s="259"/>
      <c r="E562" s="254"/>
      <c r="F562" s="298"/>
      <c r="G562" s="245"/>
      <c r="L562" s="259"/>
      <c r="O562" s="254"/>
    </row>
    <row r="563" spans="1:15">
      <c r="A563" s="259"/>
      <c r="B563" s="259"/>
      <c r="C563" s="259"/>
      <c r="D563" s="259"/>
      <c r="E563" s="254"/>
      <c r="F563" s="298"/>
      <c r="G563" s="245"/>
      <c r="L563" s="259"/>
      <c r="O563" s="254"/>
    </row>
    <row r="564" spans="1:15">
      <c r="A564" s="259"/>
      <c r="B564" s="259"/>
      <c r="C564" s="259"/>
      <c r="D564" s="259"/>
      <c r="E564" s="254"/>
      <c r="F564" s="298"/>
      <c r="G564" s="245"/>
      <c r="L564" s="259"/>
      <c r="O564" s="254"/>
    </row>
    <row r="565" spans="1:15">
      <c r="A565" s="259"/>
      <c r="B565" s="259"/>
      <c r="C565" s="259"/>
      <c r="D565" s="259"/>
      <c r="E565" s="254"/>
      <c r="F565" s="298"/>
      <c r="G565" s="245"/>
      <c r="L565" s="259"/>
      <c r="O565" s="254"/>
    </row>
    <row r="566" spans="1:15">
      <c r="A566" s="259"/>
      <c r="B566" s="259"/>
      <c r="C566" s="259"/>
      <c r="D566" s="259"/>
      <c r="E566" s="254"/>
      <c r="F566" s="298"/>
      <c r="G566" s="245"/>
      <c r="L566" s="259"/>
      <c r="O566" s="254"/>
    </row>
    <row r="567" spans="1:15">
      <c r="A567" s="259"/>
      <c r="B567" s="259"/>
      <c r="C567" s="259"/>
      <c r="D567" s="259"/>
      <c r="E567" s="254"/>
      <c r="F567" s="298"/>
      <c r="G567" s="245"/>
      <c r="L567" s="259"/>
      <c r="O567" s="254"/>
    </row>
    <row r="568" spans="1:15">
      <c r="A568" s="259"/>
      <c r="B568" s="259"/>
      <c r="C568" s="259"/>
      <c r="D568" s="259"/>
      <c r="E568" s="254"/>
      <c r="F568" s="298"/>
      <c r="G568" s="245"/>
      <c r="L568" s="259"/>
      <c r="O568" s="254"/>
    </row>
    <row r="569" spans="1:15">
      <c r="A569" s="259"/>
      <c r="B569" s="259"/>
      <c r="C569" s="259"/>
      <c r="D569" s="259"/>
      <c r="E569" s="254"/>
      <c r="F569" s="298"/>
      <c r="G569" s="245"/>
      <c r="L569" s="259"/>
      <c r="O569" s="254"/>
    </row>
    <row r="570" spans="1:15">
      <c r="A570" s="259"/>
      <c r="B570" s="259"/>
      <c r="C570" s="259"/>
      <c r="D570" s="259"/>
      <c r="E570" s="254"/>
      <c r="F570" s="298"/>
      <c r="G570" s="245"/>
      <c r="L570" s="259"/>
      <c r="O570" s="254"/>
    </row>
    <row r="571" spans="1:15">
      <c r="A571" s="259"/>
      <c r="B571" s="259"/>
      <c r="C571" s="259"/>
      <c r="D571" s="259"/>
      <c r="E571" s="254"/>
      <c r="F571" s="298"/>
      <c r="G571" s="245"/>
      <c r="L571" s="259"/>
      <c r="O571" s="254"/>
    </row>
    <row r="572" spans="1:15">
      <c r="A572" s="259"/>
      <c r="B572" s="259"/>
      <c r="C572" s="259"/>
      <c r="D572" s="259"/>
      <c r="E572" s="254"/>
      <c r="F572" s="298"/>
      <c r="G572" s="245"/>
      <c r="L572" s="259"/>
      <c r="O572" s="254"/>
    </row>
    <row r="573" spans="1:15">
      <c r="A573" s="259"/>
      <c r="B573" s="259"/>
      <c r="C573" s="259"/>
      <c r="D573" s="259"/>
      <c r="E573" s="254"/>
      <c r="F573" s="298"/>
      <c r="G573" s="245"/>
      <c r="L573" s="259"/>
      <c r="O573" s="254"/>
    </row>
    <row r="574" spans="1:15">
      <c r="A574" s="259"/>
      <c r="B574" s="259"/>
      <c r="C574" s="259"/>
      <c r="D574" s="259"/>
      <c r="E574" s="254"/>
      <c r="F574" s="298"/>
      <c r="G574" s="245"/>
      <c r="L574" s="259"/>
      <c r="O574" s="254"/>
    </row>
    <row r="575" spans="1:15">
      <c r="A575" s="259"/>
      <c r="B575" s="259"/>
      <c r="C575" s="259"/>
      <c r="D575" s="259"/>
      <c r="E575" s="254"/>
      <c r="F575" s="298"/>
      <c r="G575" s="245"/>
      <c r="L575" s="259"/>
      <c r="O575" s="254"/>
    </row>
    <row r="576" spans="1:15">
      <c r="A576" s="259"/>
      <c r="B576" s="259"/>
      <c r="C576" s="259"/>
      <c r="D576" s="259"/>
      <c r="E576" s="254"/>
      <c r="F576" s="298"/>
      <c r="G576" s="245"/>
      <c r="L576" s="259"/>
      <c r="O576" s="254"/>
    </row>
    <row r="577" spans="1:15">
      <c r="A577" s="259"/>
      <c r="B577" s="259"/>
      <c r="C577" s="259"/>
      <c r="D577" s="259"/>
      <c r="E577" s="254"/>
      <c r="F577" s="298"/>
      <c r="G577" s="245"/>
      <c r="L577" s="259"/>
      <c r="O577" s="254"/>
    </row>
    <row r="578" spans="1:15">
      <c r="A578" s="259"/>
      <c r="B578" s="259"/>
      <c r="C578" s="259"/>
      <c r="D578" s="259"/>
      <c r="E578" s="254"/>
      <c r="F578" s="298"/>
      <c r="G578" s="245"/>
      <c r="L578" s="259"/>
      <c r="O578" s="254"/>
    </row>
    <row r="579" spans="1:15">
      <c r="A579" s="259"/>
      <c r="B579" s="259"/>
      <c r="C579" s="259"/>
      <c r="D579" s="259"/>
      <c r="E579" s="254"/>
      <c r="F579" s="298"/>
      <c r="G579" s="245"/>
      <c r="L579" s="259"/>
      <c r="O579" s="254"/>
    </row>
    <row r="580" spans="1:15">
      <c r="A580" s="259"/>
      <c r="B580" s="259"/>
      <c r="C580" s="259"/>
      <c r="D580" s="259"/>
      <c r="E580" s="254"/>
      <c r="F580" s="298"/>
      <c r="G580" s="245"/>
      <c r="L580" s="259"/>
      <c r="O580" s="254"/>
    </row>
    <row r="581" spans="1:15">
      <c r="A581" s="259"/>
      <c r="B581" s="259"/>
      <c r="C581" s="259"/>
      <c r="D581" s="259"/>
      <c r="E581" s="254"/>
      <c r="F581" s="298"/>
      <c r="G581" s="245"/>
      <c r="L581" s="259"/>
      <c r="O581" s="254"/>
    </row>
    <row r="582" spans="1:15">
      <c r="A582" s="259"/>
      <c r="B582" s="259"/>
      <c r="C582" s="259"/>
      <c r="D582" s="259"/>
      <c r="E582" s="254"/>
      <c r="F582" s="298"/>
      <c r="G582" s="245"/>
      <c r="L582" s="259"/>
      <c r="O582" s="254"/>
    </row>
    <row r="583" spans="1:15">
      <c r="A583" s="259"/>
      <c r="B583" s="259"/>
      <c r="C583" s="259"/>
      <c r="D583" s="259"/>
      <c r="E583" s="254"/>
      <c r="F583" s="298"/>
      <c r="G583" s="245"/>
      <c r="L583" s="259"/>
      <c r="O583" s="254"/>
    </row>
    <row r="584" spans="1:15">
      <c r="A584" s="259"/>
      <c r="B584" s="259"/>
      <c r="C584" s="259"/>
      <c r="D584" s="259"/>
      <c r="E584" s="254"/>
      <c r="F584" s="298"/>
      <c r="G584" s="245"/>
      <c r="L584" s="259"/>
      <c r="O584" s="254"/>
    </row>
    <row r="585" spans="1:15">
      <c r="A585" s="259"/>
      <c r="B585" s="259"/>
      <c r="C585" s="259"/>
      <c r="D585" s="259"/>
      <c r="E585" s="254"/>
      <c r="F585" s="298"/>
      <c r="G585" s="245"/>
      <c r="L585" s="259"/>
      <c r="O585" s="254"/>
    </row>
    <row r="586" spans="1:15">
      <c r="A586" s="259"/>
      <c r="B586" s="259"/>
      <c r="C586" s="259"/>
      <c r="D586" s="259"/>
      <c r="E586" s="254"/>
      <c r="F586" s="298"/>
      <c r="G586" s="245"/>
      <c r="L586" s="259"/>
      <c r="O586" s="254"/>
    </row>
    <row r="587" spans="1:15">
      <c r="A587" s="259"/>
      <c r="B587" s="259"/>
      <c r="C587" s="259"/>
      <c r="D587" s="259"/>
      <c r="E587" s="254"/>
      <c r="F587" s="298"/>
      <c r="G587" s="245"/>
      <c r="L587" s="259"/>
      <c r="O587" s="254"/>
    </row>
    <row r="588" spans="1:15">
      <c r="A588" s="259"/>
      <c r="B588" s="259"/>
      <c r="C588" s="259"/>
      <c r="D588" s="259"/>
      <c r="E588" s="254"/>
      <c r="F588" s="298"/>
      <c r="G588" s="245"/>
      <c r="L588" s="259"/>
      <c r="O588" s="254"/>
    </row>
    <row r="589" spans="1:15">
      <c r="A589" s="259"/>
      <c r="B589" s="259"/>
      <c r="C589" s="259"/>
      <c r="D589" s="259"/>
      <c r="E589" s="254"/>
      <c r="F589" s="298"/>
      <c r="G589" s="245"/>
      <c r="L589" s="259"/>
      <c r="O589" s="254"/>
    </row>
    <row r="591" spans="1:15" ht="15.75">
      <c r="A591" s="259"/>
      <c r="B591" s="259"/>
      <c r="C591" s="259"/>
      <c r="D591" s="259"/>
      <c r="E591" s="303"/>
      <c r="F591" s="304"/>
      <c r="G591" s="305">
        <f>SUM(G54:G590)</f>
        <v>0</v>
      </c>
      <c r="O591" s="303"/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ErrorMessage="1" errorTitle="Taxes" error="Non valid entry. Please check the tax list" promptTitle="Taxes" prompt="Please select the tax subject to adjustment" sqref="A77:A589 A54:A74">
      <formula1>Taxes</formula1>
    </dataValidation>
    <dataValidation type="list" allowBlank="1" showInputMessage="1" showErrorMessage="1" sqref="A75:A76 J54:M588">
      <formula1>Taxes</formula1>
    </dataValidation>
    <dataValidation type="list" allowBlank="1" showInputMessage="1" showErrorMessage="1" sqref="N49:N53 N6:N47">
      <formula1>FinalDiff</formula1>
    </dataValidation>
    <dataValidation type="list" allowBlank="1" showInputMessage="1" showErrorMessage="1" sqref="C54:C589">
      <formula1>Compadjust</formula1>
    </dataValidation>
    <dataValidation type="list" allowBlank="1" showInputMessage="1" showErrorMessage="1" sqref="N54:N589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7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5" width="23.28515625" style="259" bestFit="1" customWidth="1"/>
    <col min="16" max="16384" width="11.5703125" style="259"/>
  </cols>
  <sheetData>
    <row r="1" spans="2:15" s="259" customFormat="1" ht="15">
      <c r="B1" s="254"/>
      <c r="C1" s="255" t="s">
        <v>34</v>
      </c>
      <c r="D1" s="256"/>
      <c r="E1" s="257" t="str">
        <f>Companies!B16</f>
        <v xml:space="preserve"> SOCARCO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  <c r="O1" s="261"/>
    </row>
    <row r="2" spans="2:15" s="259" customFormat="1">
      <c r="B2" s="254"/>
      <c r="C2" s="263"/>
      <c r="D2" s="256"/>
      <c r="H2" s="256"/>
      <c r="L2" s="256"/>
      <c r="N2" s="264"/>
      <c r="O2" s="261"/>
    </row>
    <row r="3" spans="2:15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  <c r="O3" s="261"/>
    </row>
    <row r="4" spans="2:15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  <c r="O4" s="245"/>
    </row>
    <row r="5" spans="2:15" s="259" customFormat="1" ht="14.25" thickTop="1">
      <c r="B5" s="265"/>
      <c r="C5" s="269" t="str">
        <f>+Taxes!B2</f>
        <v>DND</v>
      </c>
      <c r="D5" s="270"/>
      <c r="E5" s="266">
        <v>0</v>
      </c>
      <c r="F5" s="266">
        <v>0</v>
      </c>
      <c r="G5" s="266">
        <v>0</v>
      </c>
      <c r="H5" s="270"/>
      <c r="I5" s="266">
        <v>0</v>
      </c>
      <c r="J5" s="266">
        <v>0</v>
      </c>
      <c r="K5" s="266">
        <v>0</v>
      </c>
      <c r="L5" s="270"/>
      <c r="M5" s="266">
        <v>0</v>
      </c>
      <c r="N5" s="271"/>
    </row>
    <row r="6" spans="2:15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  <c r="O6" s="274" t="str">
        <f>IF(M6=0,"",IF(N6=0,"ERROR",""))</f>
        <v/>
      </c>
    </row>
    <row r="7" spans="2:15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  <c r="O7" s="274" t="str">
        <f>IF(M7=0,"",IF(N7=0,"ERROR",""))</f>
        <v/>
      </c>
    </row>
    <row r="8" spans="2:15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  <c r="O8" s="274" t="str">
        <f>IF(M8=0,"",IF(N8=0,"ERROR",""))</f>
        <v/>
      </c>
    </row>
    <row r="9" spans="2:15" s="259" customFormat="1">
      <c r="B9" s="265"/>
      <c r="C9" s="269" t="str">
        <f>+Taxes!B6</f>
        <v>DGE</v>
      </c>
      <c r="D9" s="270"/>
      <c r="E9" s="266">
        <v>996272711</v>
      </c>
      <c r="F9" s="266">
        <v>0</v>
      </c>
      <c r="G9" s="266">
        <v>996272711</v>
      </c>
      <c r="H9" s="270"/>
      <c r="I9" s="266">
        <v>995147741</v>
      </c>
      <c r="J9" s="266">
        <v>0</v>
      </c>
      <c r="K9" s="266">
        <v>995147741</v>
      </c>
      <c r="L9" s="270"/>
      <c r="M9" s="266">
        <v>1124970</v>
      </c>
      <c r="N9" s="271"/>
      <c r="O9" s="274"/>
    </row>
    <row r="10" spans="2:15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  <c r="O10" s="274" t="str">
        <f t="shared" ref="O10:O25" si="0">IF(M10=0,"",IF(N10=0,"ERROR",""))</f>
        <v/>
      </c>
    </row>
    <row r="11" spans="2:15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  <c r="O11" s="274" t="str">
        <f t="shared" si="0"/>
        <v/>
      </c>
    </row>
    <row r="12" spans="2:15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  <c r="O12" s="274" t="str">
        <f t="shared" si="0"/>
        <v/>
      </c>
    </row>
    <row r="13" spans="2:15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  <c r="O13" s="274" t="str">
        <f t="shared" si="0"/>
        <v/>
      </c>
    </row>
    <row r="14" spans="2:15" s="259" customFormat="1">
      <c r="B14" s="275">
        <f>+Taxes!A11</f>
        <v>8</v>
      </c>
      <c r="C14" s="276" t="str">
        <f>+Taxes!B11</f>
        <v>IRVM</v>
      </c>
      <c r="D14" s="256"/>
      <c r="E14" s="245">
        <v>80000000</v>
      </c>
      <c r="F14" s="245">
        <v>0</v>
      </c>
      <c r="G14" s="245">
        <v>80000000</v>
      </c>
      <c r="H14" s="256"/>
      <c r="I14" s="245">
        <v>80000000</v>
      </c>
      <c r="J14" s="245">
        <v>0</v>
      </c>
      <c r="K14" s="245">
        <v>80000000</v>
      </c>
      <c r="L14" s="256"/>
      <c r="M14" s="245">
        <v>0</v>
      </c>
      <c r="N14" s="277"/>
      <c r="O14" s="274" t="str">
        <f t="shared" si="0"/>
        <v/>
      </c>
    </row>
    <row r="15" spans="2:15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761752697</v>
      </c>
      <c r="F15" s="244">
        <v>0</v>
      </c>
      <c r="G15" s="244">
        <v>761752697</v>
      </c>
      <c r="H15" s="256"/>
      <c r="I15" s="244">
        <v>761752697</v>
      </c>
      <c r="J15" s="244">
        <v>0</v>
      </c>
      <c r="K15" s="244">
        <v>761752697</v>
      </c>
      <c r="L15" s="256"/>
      <c r="M15" s="244">
        <v>0</v>
      </c>
      <c r="N15" s="244"/>
      <c r="O15" s="274" t="str">
        <f t="shared" si="0"/>
        <v/>
      </c>
    </row>
    <row r="16" spans="2:15" s="259" customFormat="1">
      <c r="B16" s="275">
        <f>+Taxes!A13</f>
        <v>10</v>
      </c>
      <c r="C16" s="276" t="str">
        <f>+Taxes!B13</f>
        <v>Taxe de logement</v>
      </c>
      <c r="D16" s="256"/>
      <c r="E16" s="245"/>
      <c r="F16" s="245">
        <v>0</v>
      </c>
      <c r="G16" s="245">
        <v>0</v>
      </c>
      <c r="H16" s="256"/>
      <c r="I16" s="245"/>
      <c r="J16" s="245">
        <v>0</v>
      </c>
      <c r="K16" s="245">
        <v>0</v>
      </c>
      <c r="L16" s="256"/>
      <c r="M16" s="245">
        <v>0</v>
      </c>
      <c r="N16" s="277"/>
      <c r="O16" s="274" t="str">
        <f t="shared" si="0"/>
        <v/>
      </c>
    </row>
    <row r="17" spans="2:15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/>
      <c r="F17" s="244">
        <v>0</v>
      </c>
      <c r="G17" s="244">
        <v>0</v>
      </c>
      <c r="H17" s="256"/>
      <c r="I17" s="244"/>
      <c r="J17" s="244">
        <v>0</v>
      </c>
      <c r="K17" s="244">
        <v>0</v>
      </c>
      <c r="L17" s="256"/>
      <c r="M17" s="244">
        <v>0</v>
      </c>
      <c r="N17" s="244"/>
      <c r="O17" s="274" t="str">
        <f t="shared" si="0"/>
        <v/>
      </c>
    </row>
    <row r="18" spans="2:15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/>
      <c r="F18" s="245">
        <v>0</v>
      </c>
      <c r="G18" s="245">
        <v>0</v>
      </c>
      <c r="H18" s="256"/>
      <c r="I18" s="245"/>
      <c r="J18" s="245">
        <v>0</v>
      </c>
      <c r="K18" s="245">
        <v>0</v>
      </c>
      <c r="L18" s="256"/>
      <c r="M18" s="245">
        <v>0</v>
      </c>
      <c r="N18" s="277"/>
      <c r="O18" s="274" t="str">
        <f t="shared" si="0"/>
        <v/>
      </c>
    </row>
    <row r="19" spans="2:15" s="259" customFormat="1">
      <c r="B19" s="268">
        <f>+Taxes!A16</f>
        <v>13</v>
      </c>
      <c r="C19" s="243" t="str">
        <f>+Taxes!B16</f>
        <v>Taxe emploi jeune</v>
      </c>
      <c r="D19" s="256"/>
      <c r="E19" s="244"/>
      <c r="F19" s="244">
        <v>0</v>
      </c>
      <c r="G19" s="244">
        <v>0</v>
      </c>
      <c r="H19" s="256"/>
      <c r="I19" s="244"/>
      <c r="J19" s="244">
        <v>0</v>
      </c>
      <c r="K19" s="244">
        <v>0</v>
      </c>
      <c r="L19" s="256"/>
      <c r="M19" s="244">
        <v>0</v>
      </c>
      <c r="N19" s="244"/>
      <c r="O19" s="274" t="str">
        <f t="shared" si="0"/>
        <v/>
      </c>
    </row>
    <row r="20" spans="2:15" s="259" customFormat="1">
      <c r="B20" s="275">
        <f>+Taxes!A17</f>
        <v>14</v>
      </c>
      <c r="C20" s="276" t="str">
        <f>+Taxes!B17</f>
        <v>TVA</v>
      </c>
      <c r="D20" s="256"/>
      <c r="E20" s="245">
        <v>79185325</v>
      </c>
      <c r="F20" s="245">
        <v>0</v>
      </c>
      <c r="G20" s="245">
        <v>79185325</v>
      </c>
      <c r="H20" s="256"/>
      <c r="I20" s="245">
        <v>79185325</v>
      </c>
      <c r="J20" s="245">
        <v>0</v>
      </c>
      <c r="K20" s="245">
        <v>79185325</v>
      </c>
      <c r="L20" s="256"/>
      <c r="M20" s="245">
        <v>0</v>
      </c>
      <c r="N20" s="277"/>
      <c r="O20" s="274" t="str">
        <f t="shared" si="0"/>
        <v/>
      </c>
    </row>
    <row r="21" spans="2:15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/>
      <c r="F21" s="244">
        <v>0</v>
      </c>
      <c r="G21" s="244">
        <v>0</v>
      </c>
      <c r="H21" s="256"/>
      <c r="I21" s="244">
        <v>132354</v>
      </c>
      <c r="J21" s="244">
        <v>0</v>
      </c>
      <c r="K21" s="244">
        <v>132354</v>
      </c>
      <c r="L21" s="256"/>
      <c r="M21" s="244">
        <v>-132354</v>
      </c>
      <c r="N21" s="244" t="s">
        <v>1163</v>
      </c>
      <c r="O21" s="274" t="str">
        <f t="shared" si="0"/>
        <v/>
      </c>
    </row>
    <row r="22" spans="2:15" s="259" customFormat="1">
      <c r="B22" s="275">
        <f>+Taxes!A19</f>
        <v>16</v>
      </c>
      <c r="C22" s="276" t="str">
        <f>+Taxes!B19</f>
        <v>Retenues BIC</v>
      </c>
      <c r="D22" s="256"/>
      <c r="E22" s="245">
        <v>35201367</v>
      </c>
      <c r="F22" s="245">
        <v>0</v>
      </c>
      <c r="G22" s="245">
        <v>35201367</v>
      </c>
      <c r="H22" s="256"/>
      <c r="I22" s="245">
        <v>35069013</v>
      </c>
      <c r="J22" s="245">
        <v>0</v>
      </c>
      <c r="K22" s="245">
        <v>35069013</v>
      </c>
      <c r="L22" s="256"/>
      <c r="M22" s="245">
        <v>132354</v>
      </c>
      <c r="N22" s="277" t="s">
        <v>1163</v>
      </c>
      <c r="O22" s="274" t="str">
        <f t="shared" si="0"/>
        <v/>
      </c>
    </row>
    <row r="23" spans="2:15" s="259" customFormat="1">
      <c r="B23" s="268">
        <f>+Taxes!A20</f>
        <v>17</v>
      </c>
      <c r="C23" s="243" t="str">
        <f>+Taxes!B20</f>
        <v>Retenues TVA</v>
      </c>
      <c r="D23" s="256"/>
      <c r="E23" s="244">
        <v>39008322</v>
      </c>
      <c r="F23" s="244">
        <v>0</v>
      </c>
      <c r="G23" s="244">
        <v>39008322</v>
      </c>
      <c r="H23" s="256"/>
      <c r="I23" s="244">
        <v>39008352</v>
      </c>
      <c r="J23" s="244">
        <v>0</v>
      </c>
      <c r="K23" s="244">
        <v>39008352</v>
      </c>
      <c r="L23" s="256"/>
      <c r="M23" s="244">
        <v>-30</v>
      </c>
      <c r="N23" s="244" t="s">
        <v>1163</v>
      </c>
      <c r="O23" s="274" t="str">
        <f t="shared" si="0"/>
        <v/>
      </c>
    </row>
    <row r="24" spans="2:15" s="259" customFormat="1">
      <c r="B24" s="275">
        <f>+Taxes!A21</f>
        <v>18</v>
      </c>
      <c r="C24" s="276" t="str">
        <f>+Taxes!B21</f>
        <v>Retenues IRF</v>
      </c>
      <c r="D24" s="256"/>
      <c r="E24" s="245">
        <v>1125000</v>
      </c>
      <c r="F24" s="245">
        <v>0</v>
      </c>
      <c r="G24" s="245">
        <v>1125000</v>
      </c>
      <c r="H24" s="256"/>
      <c r="I24" s="245"/>
      <c r="J24" s="245">
        <v>0</v>
      </c>
      <c r="K24" s="245">
        <v>0</v>
      </c>
      <c r="L24" s="256"/>
      <c r="M24" s="245">
        <v>1125000</v>
      </c>
      <c r="N24" s="277" t="s">
        <v>59</v>
      </c>
      <c r="O24" s="274" t="str">
        <f t="shared" si="0"/>
        <v/>
      </c>
    </row>
    <row r="25" spans="2:15" s="259" customFormat="1">
      <c r="B25" s="268">
        <f>+Taxes!A22</f>
        <v>19</v>
      </c>
      <c r="C25" s="243" t="str">
        <f>+Taxes!B22</f>
        <v>Autres retenues à la source</v>
      </c>
      <c r="D25" s="256"/>
      <c r="E25" s="244"/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  <c r="O25" s="274" t="str">
        <f t="shared" si="0"/>
        <v/>
      </c>
    </row>
    <row r="26" spans="2:15" s="259" customFormat="1">
      <c r="B26" s="265"/>
      <c r="C26" s="269" t="str">
        <f>+Taxes!B23</f>
        <v>DNGM</v>
      </c>
      <c r="D26" s="270"/>
      <c r="E26" s="266">
        <v>66037589</v>
      </c>
      <c r="F26" s="266">
        <v>0</v>
      </c>
      <c r="G26" s="266">
        <v>66037589</v>
      </c>
      <c r="H26" s="270"/>
      <c r="I26" s="266">
        <v>75253620</v>
      </c>
      <c r="J26" s="266">
        <v>0</v>
      </c>
      <c r="K26" s="266">
        <v>75253620</v>
      </c>
      <c r="L26" s="270"/>
      <c r="M26" s="266">
        <v>-9216031</v>
      </c>
      <c r="N26" s="271"/>
      <c r="O26" s="274"/>
    </row>
    <row r="27" spans="2:15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  <c r="O27" s="274" t="str">
        <f t="shared" ref="O27:O47" si="1">IF(M27=0,"",IF(N27=0,"ERROR",""))</f>
        <v/>
      </c>
    </row>
    <row r="28" spans="2:15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  <c r="O28" s="274" t="str">
        <f t="shared" si="1"/>
        <v/>
      </c>
    </row>
    <row r="29" spans="2:15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  <c r="O29" s="274" t="str">
        <f t="shared" si="1"/>
        <v/>
      </c>
    </row>
    <row r="30" spans="2:15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66037589</v>
      </c>
      <c r="F30" s="244">
        <v>0</v>
      </c>
      <c r="G30" s="244">
        <v>66037589</v>
      </c>
      <c r="H30" s="256"/>
      <c r="I30" s="244">
        <v>75253620</v>
      </c>
      <c r="J30" s="244">
        <v>0</v>
      </c>
      <c r="K30" s="244">
        <v>75253620</v>
      </c>
      <c r="L30" s="256"/>
      <c r="M30" s="244">
        <v>-9216031</v>
      </c>
      <c r="N30" s="244" t="s">
        <v>1216</v>
      </c>
      <c r="O30" s="274" t="str">
        <f t="shared" si="1"/>
        <v/>
      </c>
    </row>
    <row r="31" spans="2:15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  <c r="O31" s="274" t="str">
        <f t="shared" si="1"/>
        <v/>
      </c>
    </row>
    <row r="32" spans="2:15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  <c r="O32" s="274" t="str">
        <f t="shared" si="1"/>
        <v/>
      </c>
    </row>
    <row r="33" spans="1:15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  <c r="O33" s="274" t="str">
        <f t="shared" si="1"/>
        <v/>
      </c>
    </row>
    <row r="34" spans="1:15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  <c r="O34" s="274" t="str">
        <f t="shared" si="1"/>
        <v/>
      </c>
    </row>
    <row r="35" spans="1:15">
      <c r="B35" s="265"/>
      <c r="C35" s="269" t="str">
        <f>+Taxes!B32</f>
        <v>DGD</v>
      </c>
      <c r="D35" s="270"/>
      <c r="E35" s="266">
        <v>170375803</v>
      </c>
      <c r="F35" s="266">
        <v>0</v>
      </c>
      <c r="G35" s="266">
        <v>170375803</v>
      </c>
      <c r="H35" s="270"/>
      <c r="I35" s="266">
        <v>136636909</v>
      </c>
      <c r="J35" s="266">
        <v>0</v>
      </c>
      <c r="K35" s="266">
        <v>136636909</v>
      </c>
      <c r="L35" s="270"/>
      <c r="M35" s="266">
        <v>33738894</v>
      </c>
      <c r="N35" s="271"/>
      <c r="O35" s="274"/>
    </row>
    <row r="36" spans="1:15">
      <c r="B36" s="275">
        <f>+Taxes!A33</f>
        <v>28</v>
      </c>
      <c r="C36" s="276" t="str">
        <f>+Taxes!B33</f>
        <v xml:space="preserve">Droit de douane </v>
      </c>
      <c r="E36" s="245">
        <v>170375803</v>
      </c>
      <c r="F36" s="245">
        <v>0</v>
      </c>
      <c r="G36" s="245">
        <v>170375803</v>
      </c>
      <c r="I36" s="245">
        <v>136636909</v>
      </c>
      <c r="J36" s="245">
        <v>0</v>
      </c>
      <c r="K36" s="245">
        <v>136636909</v>
      </c>
      <c r="M36" s="245">
        <v>33738894</v>
      </c>
      <c r="N36" s="245" t="s">
        <v>1215</v>
      </c>
      <c r="O36" s="274" t="str">
        <f t="shared" si="1"/>
        <v/>
      </c>
    </row>
    <row r="37" spans="1:15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  <c r="O37" s="274" t="str">
        <f t="shared" si="1"/>
        <v/>
      </c>
    </row>
    <row r="38" spans="1:15">
      <c r="B38" s="265"/>
      <c r="C38" s="269" t="str">
        <f>+Taxes!B35</f>
        <v>DRI</v>
      </c>
      <c r="D38" s="270"/>
      <c r="E38" s="266">
        <v>9223000</v>
      </c>
      <c r="F38" s="266">
        <v>0</v>
      </c>
      <c r="G38" s="266">
        <v>9223000</v>
      </c>
      <c r="H38" s="270"/>
      <c r="I38" s="266">
        <v>4048000</v>
      </c>
      <c r="J38" s="266">
        <v>0</v>
      </c>
      <c r="K38" s="266">
        <v>4048000</v>
      </c>
      <c r="L38" s="270"/>
      <c r="M38" s="266">
        <v>5175000</v>
      </c>
      <c r="N38" s="271"/>
      <c r="O38" s="274"/>
    </row>
    <row r="39" spans="1:15">
      <c r="B39" s="275">
        <f>+Taxes!A36</f>
        <v>30</v>
      </c>
      <c r="C39" s="276" t="str">
        <f>+Taxes!B36</f>
        <v>Patentes</v>
      </c>
      <c r="E39" s="245">
        <v>9223000</v>
      </c>
      <c r="F39" s="245">
        <v>0</v>
      </c>
      <c r="G39" s="245">
        <v>9223000</v>
      </c>
      <c r="I39" s="245">
        <v>4048000</v>
      </c>
      <c r="J39" s="245">
        <v>0</v>
      </c>
      <c r="K39" s="245">
        <v>4048000</v>
      </c>
      <c r="M39" s="245">
        <v>5175000</v>
      </c>
      <c r="N39" s="245" t="s">
        <v>1215</v>
      </c>
      <c r="O39" s="274" t="str">
        <f t="shared" si="1"/>
        <v/>
      </c>
    </row>
    <row r="40" spans="1:15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  <c r="O40" s="274"/>
    </row>
    <row r="41" spans="1:15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  <c r="O41" s="274" t="str">
        <f t="shared" si="1"/>
        <v/>
      </c>
    </row>
    <row r="42" spans="1:15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  <c r="O42" s="274" t="str">
        <f t="shared" si="1"/>
        <v/>
      </c>
    </row>
    <row r="43" spans="1:15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  <c r="O43" s="274" t="str">
        <f t="shared" si="1"/>
        <v/>
      </c>
    </row>
    <row r="44" spans="1:15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  <c r="O44" s="274" t="str">
        <f t="shared" si="1"/>
        <v/>
      </c>
    </row>
    <row r="45" spans="1:15">
      <c r="B45" s="265"/>
      <c r="C45" s="269" t="str">
        <f>+Taxes!B42</f>
        <v>INPS</v>
      </c>
      <c r="D45" s="270"/>
      <c r="E45" s="266">
        <v>0</v>
      </c>
      <c r="F45" s="266">
        <v>0</v>
      </c>
      <c r="G45" s="266">
        <v>0</v>
      </c>
      <c r="H45" s="270"/>
      <c r="I45" s="266">
        <v>0</v>
      </c>
      <c r="J45" s="266">
        <v>0</v>
      </c>
      <c r="K45" s="266">
        <v>0</v>
      </c>
      <c r="L45" s="270"/>
      <c r="M45" s="266">
        <v>0</v>
      </c>
      <c r="N45" s="271"/>
      <c r="O45" s="274"/>
    </row>
    <row r="46" spans="1:15">
      <c r="B46" s="275">
        <f>+Taxes!A43</f>
        <v>35</v>
      </c>
      <c r="C46" s="276" t="str">
        <f>+Taxes!B43</f>
        <v>Cotisations sociales</v>
      </c>
      <c r="E46" s="245">
        <v>0</v>
      </c>
      <c r="F46" s="245">
        <v>0</v>
      </c>
      <c r="G46" s="245">
        <v>0</v>
      </c>
      <c r="I46" s="245">
        <v>0</v>
      </c>
      <c r="J46" s="245">
        <v>0</v>
      </c>
      <c r="K46" s="245">
        <v>0</v>
      </c>
      <c r="M46" s="245">
        <v>0</v>
      </c>
      <c r="N46" s="277"/>
      <c r="O46" s="274" t="str">
        <f t="shared" si="1"/>
        <v/>
      </c>
    </row>
    <row r="47" spans="1:15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  <c r="O47" s="274" t="str">
        <f t="shared" si="1"/>
        <v/>
      </c>
    </row>
    <row r="48" spans="1:15">
      <c r="B48" s="279"/>
      <c r="C48" s="280" t="s">
        <v>1</v>
      </c>
      <c r="D48" s="281"/>
      <c r="E48" s="282">
        <v>1241909103</v>
      </c>
      <c r="F48" s="282">
        <v>0</v>
      </c>
      <c r="G48" s="282">
        <v>1241909103</v>
      </c>
      <c r="H48" s="281" t="e">
        <v>#REF!</v>
      </c>
      <c r="I48" s="282">
        <v>1211086270</v>
      </c>
      <c r="J48" s="282">
        <v>0</v>
      </c>
      <c r="K48" s="282">
        <v>1211086270</v>
      </c>
      <c r="L48" s="281" t="e">
        <v>#REF!</v>
      </c>
      <c r="M48" s="282">
        <v>30822833</v>
      </c>
      <c r="N48" s="283"/>
      <c r="O48" s="274"/>
    </row>
    <row r="49" spans="1:15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  <c r="O49" s="274"/>
    </row>
    <row r="50" spans="1:15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  <c r="O50" s="274"/>
    </row>
    <row r="51" spans="1:15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  <c r="O51" s="274"/>
    </row>
    <row r="52" spans="1:15">
      <c r="B52" s="275"/>
      <c r="C52" s="276"/>
      <c r="E52" s="245"/>
      <c r="F52" s="245"/>
      <c r="G52" s="245"/>
      <c r="I52" s="245"/>
      <c r="J52" s="245"/>
      <c r="K52" s="245"/>
      <c r="M52" s="245"/>
      <c r="N52" s="277"/>
      <c r="O52" s="274"/>
    </row>
    <row r="53" spans="1:15" ht="15"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  <c r="O53" s="292"/>
    </row>
    <row r="54" spans="1:15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  <c r="O54" s="291"/>
    </row>
    <row r="55" spans="1:15" ht="15">
      <c r="A55" s="259"/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  <c r="O55" s="293"/>
    </row>
    <row r="56" spans="1:15" ht="15">
      <c r="A56" s="259"/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  <c r="O56" s="278"/>
    </row>
    <row r="57" spans="1:15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  <c r="O57" s="278"/>
    </row>
    <row r="58" spans="1:15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  <c r="O58" s="278"/>
    </row>
    <row r="59" spans="1:15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  <c r="O59" s="278"/>
    </row>
    <row r="60" spans="1:15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  <c r="O60" s="278"/>
    </row>
    <row r="61" spans="1:15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94"/>
      <c r="N61" s="290"/>
      <c r="O61" s="278"/>
    </row>
    <row r="62" spans="1:15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90"/>
      <c r="N62" s="290"/>
      <c r="O62" s="278"/>
    </row>
    <row r="63" spans="1:15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4"/>
      <c r="N63" s="290"/>
      <c r="O63" s="278"/>
    </row>
    <row r="64" spans="1:15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4"/>
      <c r="N64" s="290"/>
      <c r="O64" s="278"/>
    </row>
    <row r="65" spans="1:15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86"/>
      <c r="N65" s="290"/>
      <c r="O65" s="278"/>
    </row>
    <row r="66" spans="1:15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  <c r="O66" s="278"/>
    </row>
    <row r="67" spans="1:15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  <c r="O67" s="278"/>
    </row>
    <row r="68" spans="1:15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  <c r="O68" s="278"/>
    </row>
    <row r="69" spans="1:15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  <c r="O69" s="278"/>
    </row>
    <row r="70" spans="1:15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  <c r="O70" s="278"/>
    </row>
    <row r="71" spans="1:15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  <c r="O71" s="278"/>
    </row>
    <row r="72" spans="1:15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  <c r="O72" s="278"/>
    </row>
    <row r="73" spans="1:15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  <c r="O73" s="278"/>
    </row>
    <row r="74" spans="1:15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  <c r="O74" s="278"/>
    </row>
    <row r="75" spans="1:15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  <c r="O75" s="278"/>
    </row>
    <row r="76" spans="1:15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  <c r="O76" s="278"/>
    </row>
    <row r="77" spans="1:15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  <c r="O77" s="278"/>
    </row>
    <row r="78" spans="1:15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  <c r="O78" s="278"/>
    </row>
    <row r="79" spans="1:15">
      <c r="A79" s="259"/>
      <c r="B79" s="264"/>
      <c r="C79" s="285"/>
      <c r="D79" s="286"/>
      <c r="E79" s="295"/>
      <c r="F79" s="296"/>
      <c r="G79" s="297"/>
      <c r="J79" s="286"/>
      <c r="K79" s="286"/>
      <c r="L79" s="286"/>
      <c r="M79" s="286"/>
      <c r="N79" s="290"/>
      <c r="O79" s="278"/>
    </row>
    <row r="80" spans="1:15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  <c r="O80" s="278"/>
    </row>
    <row r="81" spans="1:15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  <c r="O81" s="278"/>
    </row>
    <row r="82" spans="1:15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  <c r="O82" s="278"/>
    </row>
    <row r="83" spans="1:15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  <c r="O83" s="278"/>
    </row>
    <row r="84" spans="1:15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  <c r="O84" s="278"/>
    </row>
    <row r="85" spans="1:15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  <c r="O85" s="278"/>
    </row>
    <row r="86" spans="1:15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  <c r="O86" s="278"/>
    </row>
    <row r="87" spans="1:15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  <c r="O87" s="278"/>
    </row>
    <row r="88" spans="1:15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  <c r="O88" s="278"/>
    </row>
    <row r="89" spans="1:15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  <c r="O89" s="278"/>
    </row>
    <row r="90" spans="1:15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  <c r="O90" s="278"/>
    </row>
    <row r="91" spans="1:15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  <c r="O91" s="278"/>
    </row>
    <row r="92" spans="1:15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  <c r="O92" s="278"/>
    </row>
    <row r="93" spans="1:15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  <c r="O93" s="278"/>
    </row>
    <row r="94" spans="1:15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  <c r="O94" s="278"/>
    </row>
    <row r="95" spans="1:15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  <c r="O95" s="278"/>
    </row>
    <row r="96" spans="1:15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  <c r="O96" s="278"/>
    </row>
    <row r="97" spans="1:15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  <c r="O97" s="278"/>
    </row>
    <row r="98" spans="1:15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  <c r="O98" s="278"/>
    </row>
    <row r="99" spans="1:15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  <c r="O99" s="278"/>
    </row>
    <row r="100" spans="1:15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  <c r="O100" s="278"/>
    </row>
    <row r="101" spans="1:15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  <c r="O101" s="278"/>
    </row>
    <row r="102" spans="1:15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  <c r="O102" s="278"/>
    </row>
    <row r="103" spans="1:15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  <c r="O103" s="278"/>
    </row>
    <row r="104" spans="1:15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  <c r="O104" s="278"/>
    </row>
    <row r="105" spans="1:15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  <c r="O105" s="278"/>
    </row>
    <row r="106" spans="1:15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  <c r="O106" s="278"/>
    </row>
    <row r="107" spans="1:15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  <c r="O107" s="278"/>
    </row>
    <row r="108" spans="1:15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  <c r="O108" s="278"/>
    </row>
    <row r="109" spans="1:15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  <c r="O109" s="278"/>
    </row>
    <row r="110" spans="1:15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  <c r="O110" s="278"/>
    </row>
    <row r="111" spans="1:15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  <c r="O111" s="278"/>
    </row>
    <row r="112" spans="1:15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  <c r="O112" s="278"/>
    </row>
    <row r="113" spans="1:15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  <c r="O113" s="278"/>
    </row>
    <row r="114" spans="1:15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  <c r="O114" s="278"/>
    </row>
    <row r="115" spans="1:15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  <c r="O115" s="278"/>
    </row>
    <row r="116" spans="1:15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  <c r="O116" s="278"/>
    </row>
    <row r="117" spans="1:15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  <c r="O117" s="278"/>
    </row>
    <row r="118" spans="1:15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  <c r="O118" s="278"/>
    </row>
    <row r="119" spans="1:15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  <c r="O119" s="278"/>
    </row>
    <row r="120" spans="1:15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  <c r="O120" s="278"/>
    </row>
    <row r="121" spans="1:15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  <c r="O121" s="278"/>
    </row>
    <row r="122" spans="1:15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  <c r="O122" s="278"/>
    </row>
    <row r="123" spans="1:15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  <c r="O123" s="278"/>
    </row>
    <row r="124" spans="1:15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  <c r="O124" s="278"/>
    </row>
    <row r="125" spans="1:15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  <c r="O125" s="278"/>
    </row>
    <row r="126" spans="1:15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  <c r="O126" s="278"/>
    </row>
    <row r="127" spans="1:15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  <c r="O127" s="278"/>
    </row>
    <row r="128" spans="1:15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  <c r="O128" s="278"/>
    </row>
    <row r="129" spans="1:15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  <c r="O129" s="278"/>
    </row>
    <row r="130" spans="1:15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  <c r="O130" s="278"/>
    </row>
    <row r="131" spans="1:15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  <c r="O131" s="278"/>
    </row>
    <row r="132" spans="1:15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  <c r="O132" s="278"/>
    </row>
    <row r="133" spans="1:15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  <c r="O133" s="278"/>
    </row>
    <row r="134" spans="1:15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  <c r="O134" s="278"/>
    </row>
    <row r="135" spans="1:15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  <c r="O135" s="278"/>
    </row>
    <row r="136" spans="1:15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  <c r="O136" s="278"/>
    </row>
    <row r="137" spans="1:15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  <c r="O137" s="278"/>
    </row>
    <row r="138" spans="1:15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  <c r="O138" s="278"/>
    </row>
    <row r="139" spans="1:15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  <c r="O139" s="278"/>
    </row>
    <row r="140" spans="1:15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  <c r="O140" s="278"/>
    </row>
    <row r="141" spans="1:15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  <c r="O141" s="278"/>
    </row>
    <row r="142" spans="1:15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  <c r="O142" s="278"/>
    </row>
    <row r="143" spans="1:15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  <c r="O143" s="278"/>
    </row>
    <row r="144" spans="1:15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  <c r="O144" s="278"/>
    </row>
    <row r="145" spans="1:15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  <c r="O145" s="278"/>
    </row>
    <row r="146" spans="1:15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  <c r="O146" s="278"/>
    </row>
    <row r="147" spans="1:15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  <c r="O147" s="278"/>
    </row>
    <row r="148" spans="1:15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  <c r="O148" s="278"/>
    </row>
    <row r="149" spans="1:15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  <c r="O149" s="278"/>
    </row>
    <row r="150" spans="1:15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  <c r="O150" s="278"/>
    </row>
    <row r="151" spans="1:15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  <c r="O151" s="278"/>
    </row>
    <row r="152" spans="1:15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  <c r="O152" s="278"/>
    </row>
    <row r="153" spans="1:15">
      <c r="A153" s="259"/>
      <c r="E153" s="254"/>
      <c r="F153" s="298"/>
      <c r="G153" s="299"/>
      <c r="J153" s="286"/>
      <c r="K153" s="286"/>
      <c r="L153" s="286"/>
      <c r="M153" s="286"/>
      <c r="N153" s="290"/>
      <c r="O153" s="278"/>
    </row>
    <row r="154" spans="1:15">
      <c r="A154" s="259"/>
      <c r="E154" s="254"/>
      <c r="F154" s="298"/>
      <c r="G154" s="299"/>
      <c r="J154" s="286"/>
      <c r="K154" s="286"/>
      <c r="L154" s="286"/>
      <c r="M154" s="286"/>
      <c r="N154" s="290"/>
      <c r="O154" s="278"/>
    </row>
    <row r="155" spans="1:15">
      <c r="A155" s="259"/>
      <c r="E155" s="254"/>
      <c r="F155" s="298"/>
      <c r="G155" s="299"/>
      <c r="J155" s="286"/>
      <c r="K155" s="286"/>
      <c r="L155" s="286"/>
      <c r="M155" s="286"/>
      <c r="N155" s="290"/>
      <c r="O155" s="278"/>
    </row>
    <row r="156" spans="1:15">
      <c r="A156" s="259"/>
      <c r="E156" s="254"/>
      <c r="F156" s="298"/>
      <c r="G156" s="299"/>
      <c r="J156" s="300"/>
      <c r="K156" s="300"/>
      <c r="L156" s="300"/>
      <c r="M156" s="300"/>
      <c r="N156" s="301"/>
      <c r="O156" s="275"/>
    </row>
    <row r="157" spans="1:15">
      <c r="A157" s="259"/>
      <c r="E157" s="254"/>
      <c r="F157" s="298"/>
      <c r="G157" s="299"/>
      <c r="J157" s="300"/>
      <c r="K157" s="300"/>
      <c r="L157" s="300"/>
      <c r="M157" s="300"/>
      <c r="N157" s="301"/>
      <c r="O157" s="275"/>
    </row>
    <row r="158" spans="1:15">
      <c r="A158" s="259"/>
      <c r="E158" s="254"/>
      <c r="F158" s="298"/>
      <c r="G158" s="299"/>
      <c r="J158" s="300"/>
      <c r="K158" s="300"/>
      <c r="L158" s="300"/>
      <c r="M158" s="300"/>
      <c r="N158" s="301"/>
      <c r="O158" s="275"/>
    </row>
    <row r="159" spans="1:15">
      <c r="A159" s="259"/>
      <c r="E159" s="254"/>
      <c r="F159" s="298"/>
      <c r="G159" s="299"/>
      <c r="J159" s="300"/>
      <c r="K159" s="300"/>
      <c r="L159" s="300"/>
      <c r="M159" s="300"/>
      <c r="N159" s="301"/>
      <c r="O159" s="275"/>
    </row>
    <row r="160" spans="1:15">
      <c r="A160" s="259"/>
      <c r="E160" s="254"/>
      <c r="F160" s="298"/>
      <c r="G160" s="299"/>
      <c r="J160" s="300"/>
      <c r="K160" s="300"/>
      <c r="L160" s="300"/>
      <c r="M160" s="300"/>
      <c r="N160" s="301"/>
      <c r="O160" s="275"/>
    </row>
    <row r="161" spans="1:15">
      <c r="A161" s="259"/>
      <c r="E161" s="254"/>
      <c r="F161" s="298"/>
      <c r="G161" s="299"/>
      <c r="J161" s="300"/>
      <c r="K161" s="300"/>
      <c r="L161" s="300"/>
      <c r="M161" s="300"/>
      <c r="N161" s="301"/>
      <c r="O161" s="275"/>
    </row>
    <row r="162" spans="1:15">
      <c r="A162" s="259"/>
      <c r="E162" s="254"/>
      <c r="F162" s="298"/>
      <c r="G162" s="299"/>
      <c r="J162" s="300"/>
      <c r="K162" s="300"/>
      <c r="L162" s="300"/>
      <c r="M162" s="300"/>
      <c r="N162" s="301"/>
      <c r="O162" s="275"/>
    </row>
    <row r="163" spans="1:15">
      <c r="A163" s="259"/>
      <c r="E163" s="254"/>
      <c r="F163" s="298"/>
      <c r="G163" s="299"/>
      <c r="J163" s="300"/>
      <c r="K163" s="300"/>
      <c r="L163" s="300"/>
      <c r="M163" s="300"/>
      <c r="N163" s="301"/>
      <c r="O163" s="275"/>
    </row>
    <row r="164" spans="1:15">
      <c r="A164" s="259"/>
      <c r="E164" s="254"/>
      <c r="F164" s="298"/>
      <c r="G164" s="299"/>
      <c r="J164" s="300"/>
      <c r="K164" s="300"/>
      <c r="L164" s="300"/>
      <c r="M164" s="300"/>
      <c r="N164" s="301"/>
      <c r="O164" s="275"/>
    </row>
    <row r="165" spans="1:15">
      <c r="A165" s="259"/>
      <c r="E165" s="254"/>
      <c r="F165" s="298"/>
      <c r="G165" s="299"/>
      <c r="J165" s="300"/>
      <c r="K165" s="300"/>
      <c r="L165" s="300"/>
      <c r="M165" s="300"/>
      <c r="N165" s="301"/>
      <c r="O165" s="275"/>
    </row>
    <row r="166" spans="1:15">
      <c r="A166" s="259"/>
      <c r="E166" s="254"/>
      <c r="F166" s="298"/>
      <c r="G166" s="299"/>
      <c r="J166" s="300"/>
      <c r="K166" s="300"/>
      <c r="L166" s="300"/>
      <c r="M166" s="300"/>
      <c r="N166" s="301"/>
      <c r="O166" s="275"/>
    </row>
    <row r="167" spans="1:15">
      <c r="A167" s="259"/>
      <c r="B167" s="259"/>
      <c r="C167" s="259"/>
      <c r="D167" s="259"/>
      <c r="E167" s="254"/>
      <c r="F167" s="298"/>
      <c r="G167" s="299"/>
      <c r="J167" s="300"/>
      <c r="K167" s="300"/>
      <c r="L167" s="300"/>
      <c r="M167" s="300"/>
      <c r="N167" s="301"/>
      <c r="O167" s="275"/>
    </row>
    <row r="168" spans="1:15">
      <c r="A168" s="259"/>
      <c r="B168" s="259"/>
      <c r="C168" s="259"/>
      <c r="D168" s="259"/>
      <c r="E168" s="254"/>
      <c r="F168" s="298"/>
      <c r="G168" s="299"/>
      <c r="J168" s="300"/>
      <c r="K168" s="300"/>
      <c r="L168" s="300"/>
      <c r="M168" s="300"/>
      <c r="N168" s="301"/>
      <c r="O168" s="275"/>
    </row>
    <row r="169" spans="1:15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  <c r="O169" s="275"/>
    </row>
    <row r="170" spans="1:15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  <c r="O170" s="275"/>
    </row>
    <row r="171" spans="1:15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  <c r="O171" s="275"/>
    </row>
    <row r="172" spans="1:15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  <c r="O172" s="275"/>
    </row>
    <row r="173" spans="1:15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  <c r="O173" s="275"/>
    </row>
    <row r="174" spans="1:15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  <c r="O174" s="275"/>
    </row>
    <row r="175" spans="1:15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  <c r="O175" s="275"/>
    </row>
    <row r="176" spans="1:15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  <c r="O176" s="275"/>
    </row>
    <row r="177" spans="1:15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  <c r="O177" s="275"/>
    </row>
    <row r="178" spans="1:15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  <c r="O178" s="275"/>
    </row>
    <row r="179" spans="1:15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  <c r="O179" s="275"/>
    </row>
    <row r="180" spans="1:15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  <c r="O180" s="275"/>
    </row>
    <row r="181" spans="1:15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  <c r="O181" s="275"/>
    </row>
    <row r="182" spans="1:15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  <c r="O182" s="275"/>
    </row>
    <row r="183" spans="1:15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  <c r="O183" s="275"/>
    </row>
    <row r="184" spans="1:15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  <c r="O184" s="275"/>
    </row>
    <row r="185" spans="1:15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  <c r="O185" s="275"/>
    </row>
    <row r="186" spans="1:15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  <c r="O186" s="275"/>
    </row>
    <row r="187" spans="1:15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  <c r="O187" s="275"/>
    </row>
    <row r="188" spans="1:15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  <c r="O188" s="275"/>
    </row>
    <row r="189" spans="1:15">
      <c r="A189" s="259"/>
      <c r="B189" s="259"/>
      <c r="C189" s="259"/>
      <c r="D189" s="259"/>
      <c r="E189" s="254"/>
      <c r="F189" s="298"/>
      <c r="G189" s="299"/>
      <c r="L189" s="259"/>
      <c r="O189" s="254"/>
    </row>
    <row r="190" spans="1:15">
      <c r="A190" s="259"/>
      <c r="B190" s="259"/>
      <c r="C190" s="259"/>
      <c r="D190" s="259"/>
      <c r="E190" s="254"/>
      <c r="F190" s="298"/>
      <c r="G190" s="299"/>
      <c r="L190" s="259"/>
      <c r="O190" s="254"/>
    </row>
    <row r="191" spans="1:15">
      <c r="A191" s="259"/>
      <c r="B191" s="259"/>
      <c r="C191" s="259"/>
      <c r="D191" s="259"/>
      <c r="E191" s="254"/>
      <c r="F191" s="298"/>
      <c r="G191" s="299"/>
      <c r="L191" s="259"/>
      <c r="O191" s="254"/>
    </row>
    <row r="192" spans="1:15">
      <c r="A192" s="259"/>
      <c r="B192" s="259"/>
      <c r="C192" s="259"/>
      <c r="D192" s="259"/>
      <c r="E192" s="254"/>
      <c r="F192" s="298"/>
      <c r="G192" s="299"/>
      <c r="L192" s="259"/>
      <c r="O192" s="254"/>
    </row>
    <row r="193" spans="1:15">
      <c r="A193" s="259"/>
      <c r="B193" s="259"/>
      <c r="C193" s="259"/>
      <c r="D193" s="259"/>
      <c r="E193" s="302"/>
      <c r="F193" s="298"/>
      <c r="G193" s="299"/>
      <c r="L193" s="259"/>
      <c r="O193" s="254"/>
    </row>
    <row r="194" spans="1:15">
      <c r="A194" s="259"/>
      <c r="B194" s="259"/>
      <c r="C194" s="259"/>
      <c r="D194" s="259"/>
      <c r="E194" s="302"/>
      <c r="F194" s="298"/>
      <c r="G194" s="299"/>
      <c r="L194" s="259"/>
      <c r="O194" s="254"/>
    </row>
    <row r="195" spans="1:15">
      <c r="A195" s="259"/>
      <c r="B195" s="259"/>
      <c r="C195" s="259"/>
      <c r="D195" s="259"/>
      <c r="E195" s="254"/>
      <c r="F195" s="298"/>
      <c r="G195" s="299"/>
      <c r="L195" s="259"/>
      <c r="O195" s="254"/>
    </row>
    <row r="196" spans="1:15">
      <c r="A196" s="259"/>
      <c r="B196" s="259"/>
      <c r="C196" s="259"/>
      <c r="D196" s="259"/>
      <c r="E196" s="254"/>
      <c r="F196" s="298"/>
      <c r="G196" s="299"/>
      <c r="L196" s="259"/>
      <c r="O196" s="254"/>
    </row>
    <row r="197" spans="1:15">
      <c r="A197" s="259"/>
      <c r="B197" s="259"/>
      <c r="C197" s="259"/>
      <c r="D197" s="259"/>
      <c r="E197" s="254"/>
      <c r="F197" s="298"/>
      <c r="G197" s="299"/>
      <c r="L197" s="259"/>
      <c r="O197" s="254"/>
    </row>
    <row r="198" spans="1:15">
      <c r="A198" s="259"/>
      <c r="B198" s="259"/>
      <c r="C198" s="259"/>
      <c r="D198" s="259"/>
      <c r="E198" s="254"/>
      <c r="F198" s="298"/>
      <c r="G198" s="299"/>
      <c r="L198" s="259"/>
      <c r="O198" s="254"/>
    </row>
    <row r="199" spans="1:15">
      <c r="E199" s="254"/>
      <c r="F199" s="298"/>
      <c r="G199" s="299"/>
      <c r="L199" s="259"/>
      <c r="O199" s="254"/>
    </row>
    <row r="200" spans="1:15">
      <c r="E200" s="254"/>
      <c r="F200" s="298"/>
      <c r="G200" s="299"/>
      <c r="L200" s="259"/>
      <c r="O200" s="254"/>
    </row>
    <row r="201" spans="1:15">
      <c r="A201" s="259"/>
      <c r="E201" s="254"/>
      <c r="F201" s="298"/>
      <c r="G201" s="299"/>
      <c r="L201" s="259"/>
      <c r="O201" s="254"/>
    </row>
    <row r="202" spans="1:15">
      <c r="A202" s="259"/>
      <c r="E202" s="254"/>
      <c r="F202" s="298"/>
      <c r="G202" s="299"/>
      <c r="L202" s="259"/>
      <c r="O202" s="254"/>
    </row>
    <row r="203" spans="1:15">
      <c r="E203" s="254"/>
      <c r="F203" s="298"/>
      <c r="G203" s="299"/>
      <c r="L203" s="259"/>
      <c r="O203" s="254"/>
    </row>
    <row r="204" spans="1:15">
      <c r="E204" s="254"/>
      <c r="F204" s="298"/>
      <c r="G204" s="299"/>
      <c r="L204" s="259"/>
      <c r="O204" s="254"/>
    </row>
    <row r="205" spans="1:15">
      <c r="E205" s="254"/>
      <c r="F205" s="298"/>
      <c r="G205" s="245"/>
      <c r="L205" s="259"/>
      <c r="O205" s="254"/>
    </row>
    <row r="206" spans="1:15">
      <c r="E206" s="254"/>
      <c r="F206" s="298"/>
      <c r="G206" s="245"/>
      <c r="L206" s="259"/>
      <c r="O206" s="254"/>
    </row>
    <row r="207" spans="1:15">
      <c r="E207" s="254"/>
      <c r="F207" s="298"/>
      <c r="G207" s="245"/>
      <c r="L207" s="259"/>
      <c r="O207" s="254"/>
    </row>
    <row r="208" spans="1:15">
      <c r="E208" s="254"/>
      <c r="F208" s="298"/>
      <c r="G208" s="245"/>
      <c r="L208" s="259"/>
      <c r="O208" s="254"/>
    </row>
    <row r="209" spans="1:15">
      <c r="E209" s="254"/>
      <c r="F209" s="298"/>
      <c r="G209" s="245"/>
      <c r="L209" s="259"/>
      <c r="O209" s="254"/>
    </row>
    <row r="210" spans="1:15">
      <c r="E210" s="254"/>
      <c r="F210" s="298"/>
      <c r="G210" s="245"/>
      <c r="L210" s="259"/>
      <c r="O210" s="254"/>
    </row>
    <row r="211" spans="1:15">
      <c r="E211" s="254"/>
      <c r="F211" s="298"/>
      <c r="G211" s="245"/>
      <c r="L211" s="259"/>
      <c r="O211" s="254"/>
    </row>
    <row r="212" spans="1:15">
      <c r="E212" s="254"/>
      <c r="F212" s="298"/>
      <c r="G212" s="245"/>
      <c r="L212" s="259"/>
      <c r="O212" s="254"/>
    </row>
    <row r="213" spans="1:15">
      <c r="E213" s="254"/>
      <c r="F213" s="298"/>
      <c r="G213" s="245"/>
      <c r="L213" s="259"/>
      <c r="O213" s="254"/>
    </row>
    <row r="214" spans="1:15">
      <c r="E214" s="254"/>
      <c r="F214" s="298"/>
      <c r="G214" s="245"/>
      <c r="L214" s="259"/>
      <c r="O214" s="254"/>
    </row>
    <row r="215" spans="1:15">
      <c r="A215" s="259"/>
      <c r="B215" s="259"/>
      <c r="C215" s="259"/>
      <c r="D215" s="259"/>
      <c r="E215" s="254"/>
      <c r="F215" s="298"/>
      <c r="G215" s="245"/>
      <c r="L215" s="259"/>
      <c r="O215" s="254"/>
    </row>
    <row r="216" spans="1:15">
      <c r="A216" s="259"/>
      <c r="B216" s="259"/>
      <c r="C216" s="259"/>
      <c r="D216" s="259"/>
      <c r="E216" s="254"/>
      <c r="F216" s="298"/>
      <c r="G216" s="245"/>
      <c r="L216" s="259"/>
      <c r="O216" s="254"/>
    </row>
    <row r="217" spans="1:15">
      <c r="A217" s="259"/>
      <c r="B217" s="259"/>
      <c r="C217" s="259"/>
      <c r="D217" s="259"/>
      <c r="E217" s="254"/>
      <c r="F217" s="298"/>
      <c r="G217" s="245"/>
      <c r="L217" s="259"/>
      <c r="O217" s="254"/>
    </row>
    <row r="218" spans="1:15">
      <c r="A218" s="259"/>
      <c r="B218" s="259"/>
      <c r="C218" s="259"/>
      <c r="D218" s="259"/>
      <c r="E218" s="254"/>
      <c r="F218" s="298"/>
      <c r="G218" s="245"/>
      <c r="L218" s="259"/>
      <c r="O218" s="254"/>
    </row>
    <row r="219" spans="1:15">
      <c r="A219" s="259"/>
      <c r="B219" s="259"/>
      <c r="C219" s="259"/>
      <c r="D219" s="259"/>
      <c r="E219" s="254"/>
      <c r="F219" s="298"/>
      <c r="G219" s="245"/>
      <c r="L219" s="259"/>
      <c r="O219" s="254"/>
    </row>
    <row r="220" spans="1:15">
      <c r="A220" s="259"/>
      <c r="B220" s="259"/>
      <c r="C220" s="259"/>
      <c r="D220" s="259"/>
      <c r="E220" s="254"/>
      <c r="F220" s="298"/>
      <c r="G220" s="245"/>
      <c r="L220" s="259"/>
      <c r="O220" s="254"/>
    </row>
    <row r="221" spans="1:15">
      <c r="A221" s="259"/>
      <c r="B221" s="259"/>
      <c r="C221" s="259"/>
      <c r="D221" s="259"/>
      <c r="E221" s="254"/>
      <c r="F221" s="298"/>
      <c r="G221" s="245"/>
      <c r="L221" s="259"/>
      <c r="O221" s="254"/>
    </row>
    <row r="222" spans="1:15">
      <c r="A222" s="259"/>
      <c r="B222" s="259"/>
      <c r="C222" s="259"/>
      <c r="D222" s="259"/>
      <c r="E222" s="254"/>
      <c r="F222" s="298"/>
      <c r="G222" s="245"/>
      <c r="L222" s="259"/>
      <c r="O222" s="254"/>
    </row>
    <row r="223" spans="1:15">
      <c r="A223" s="259"/>
      <c r="B223" s="259"/>
      <c r="C223" s="259"/>
      <c r="D223" s="259"/>
      <c r="E223" s="254"/>
      <c r="F223" s="298"/>
      <c r="G223" s="245"/>
      <c r="L223" s="259"/>
      <c r="O223" s="254"/>
    </row>
    <row r="224" spans="1:15">
      <c r="A224" s="259"/>
      <c r="B224" s="259"/>
      <c r="C224" s="259"/>
      <c r="D224" s="259"/>
      <c r="E224" s="254"/>
      <c r="F224" s="298"/>
      <c r="G224" s="245"/>
      <c r="L224" s="259"/>
      <c r="O224" s="254"/>
    </row>
    <row r="225" spans="1:15">
      <c r="A225" s="259"/>
      <c r="B225" s="259"/>
      <c r="C225" s="259"/>
      <c r="D225" s="259"/>
      <c r="E225" s="254"/>
      <c r="F225" s="298"/>
      <c r="G225" s="245"/>
      <c r="L225" s="259"/>
      <c r="O225" s="254"/>
    </row>
    <row r="226" spans="1:15">
      <c r="A226" s="259"/>
      <c r="B226" s="259"/>
      <c r="C226" s="259"/>
      <c r="D226" s="259"/>
      <c r="E226" s="254"/>
      <c r="F226" s="298"/>
      <c r="G226" s="245"/>
      <c r="L226" s="259"/>
      <c r="O226" s="254"/>
    </row>
    <row r="227" spans="1:15">
      <c r="A227" s="259"/>
      <c r="B227" s="259"/>
      <c r="C227" s="259"/>
      <c r="D227" s="259"/>
      <c r="E227" s="254"/>
      <c r="F227" s="298"/>
      <c r="G227" s="245"/>
      <c r="L227" s="259"/>
      <c r="O227" s="254"/>
    </row>
    <row r="228" spans="1:15">
      <c r="A228" s="259"/>
      <c r="B228" s="259"/>
      <c r="C228" s="259"/>
      <c r="D228" s="259"/>
      <c r="E228" s="254"/>
      <c r="F228" s="298"/>
      <c r="G228" s="245"/>
      <c r="L228" s="259"/>
      <c r="O228" s="254"/>
    </row>
    <row r="229" spans="1:15">
      <c r="A229" s="259"/>
      <c r="B229" s="259"/>
      <c r="C229" s="259"/>
      <c r="D229" s="259"/>
      <c r="E229" s="254"/>
      <c r="F229" s="298"/>
      <c r="G229" s="245"/>
      <c r="L229" s="259"/>
      <c r="O229" s="254"/>
    </row>
    <row r="230" spans="1:15">
      <c r="A230" s="259"/>
      <c r="B230" s="259"/>
      <c r="C230" s="259"/>
      <c r="D230" s="259"/>
      <c r="E230" s="254"/>
      <c r="F230" s="298"/>
      <c r="G230" s="245"/>
      <c r="L230" s="259"/>
      <c r="O230" s="254"/>
    </row>
    <row r="231" spans="1:15">
      <c r="A231" s="259"/>
      <c r="B231" s="259"/>
      <c r="C231" s="259"/>
      <c r="D231" s="259"/>
      <c r="E231" s="254"/>
      <c r="F231" s="298"/>
      <c r="G231" s="245"/>
      <c r="L231" s="259"/>
      <c r="O231" s="254"/>
    </row>
    <row r="232" spans="1:15">
      <c r="A232" s="259"/>
      <c r="B232" s="259"/>
      <c r="C232" s="259"/>
      <c r="D232" s="259"/>
      <c r="E232" s="254"/>
      <c r="F232" s="298"/>
      <c r="G232" s="245"/>
      <c r="L232" s="259"/>
      <c r="O232" s="254"/>
    </row>
    <row r="233" spans="1:15">
      <c r="A233" s="259"/>
      <c r="B233" s="259"/>
      <c r="C233" s="259"/>
      <c r="D233" s="259"/>
      <c r="E233" s="254"/>
      <c r="F233" s="298"/>
      <c r="G233" s="245"/>
      <c r="L233" s="259"/>
      <c r="O233" s="254"/>
    </row>
    <row r="234" spans="1:15">
      <c r="A234" s="259"/>
      <c r="B234" s="259"/>
      <c r="C234" s="259"/>
      <c r="D234" s="259"/>
      <c r="E234" s="254"/>
      <c r="F234" s="298"/>
      <c r="G234" s="245"/>
      <c r="L234" s="259"/>
      <c r="O234" s="254"/>
    </row>
    <row r="235" spans="1:15">
      <c r="A235" s="259"/>
      <c r="B235" s="259"/>
      <c r="C235" s="259"/>
      <c r="D235" s="259"/>
      <c r="E235" s="254"/>
      <c r="F235" s="298"/>
      <c r="G235" s="245"/>
      <c r="L235" s="259"/>
      <c r="O235" s="254"/>
    </row>
    <row r="236" spans="1:15">
      <c r="A236" s="259"/>
      <c r="B236" s="259"/>
      <c r="C236" s="259"/>
      <c r="D236" s="259"/>
      <c r="E236" s="254"/>
      <c r="F236" s="298"/>
      <c r="G236" s="245"/>
      <c r="L236" s="259"/>
      <c r="O236" s="254"/>
    </row>
    <row r="237" spans="1:15">
      <c r="A237" s="259"/>
      <c r="B237" s="259"/>
      <c r="C237" s="259"/>
      <c r="D237" s="259"/>
      <c r="E237" s="254"/>
      <c r="F237" s="298"/>
      <c r="G237" s="245"/>
      <c r="L237" s="259"/>
      <c r="O237" s="254"/>
    </row>
    <row r="238" spans="1:15">
      <c r="A238" s="259"/>
      <c r="B238" s="259"/>
      <c r="C238" s="259"/>
      <c r="D238" s="259"/>
      <c r="E238" s="254"/>
      <c r="F238" s="298"/>
      <c r="G238" s="245"/>
      <c r="L238" s="259"/>
      <c r="O238" s="254"/>
    </row>
    <row r="239" spans="1:15">
      <c r="A239" s="259"/>
      <c r="B239" s="259"/>
      <c r="C239" s="259"/>
      <c r="D239" s="259"/>
      <c r="E239" s="254"/>
      <c r="F239" s="298"/>
      <c r="G239" s="245"/>
      <c r="L239" s="259"/>
      <c r="O239" s="254"/>
    </row>
    <row r="240" spans="1:15">
      <c r="A240" s="259"/>
      <c r="B240" s="259"/>
      <c r="C240" s="259"/>
      <c r="D240" s="259"/>
      <c r="E240" s="254"/>
      <c r="F240" s="298"/>
      <c r="G240" s="245"/>
      <c r="L240" s="259"/>
      <c r="O240" s="254"/>
    </row>
    <row r="241" spans="1:15">
      <c r="A241" s="259"/>
      <c r="B241" s="259"/>
      <c r="C241" s="259"/>
      <c r="D241" s="259"/>
      <c r="E241" s="254"/>
      <c r="F241" s="298"/>
      <c r="G241" s="245"/>
      <c r="L241" s="259"/>
      <c r="O241" s="254"/>
    </row>
    <row r="242" spans="1:15">
      <c r="A242" s="259"/>
      <c r="B242" s="259"/>
      <c r="C242" s="259"/>
      <c r="D242" s="259"/>
      <c r="E242" s="254"/>
      <c r="F242" s="298"/>
      <c r="G242" s="245"/>
      <c r="L242" s="259"/>
      <c r="O242" s="254"/>
    </row>
    <row r="243" spans="1:15">
      <c r="A243" s="259"/>
      <c r="B243" s="259"/>
      <c r="C243" s="259"/>
      <c r="D243" s="259"/>
      <c r="E243" s="254"/>
      <c r="F243" s="298"/>
      <c r="G243" s="245"/>
      <c r="L243" s="259"/>
      <c r="O243" s="254"/>
    </row>
    <row r="244" spans="1:15">
      <c r="A244" s="259"/>
      <c r="B244" s="259"/>
      <c r="C244" s="259"/>
      <c r="D244" s="259"/>
      <c r="E244" s="254"/>
      <c r="F244" s="298"/>
      <c r="G244" s="245"/>
      <c r="L244" s="259"/>
      <c r="O244" s="254"/>
    </row>
    <row r="245" spans="1:15">
      <c r="A245" s="259"/>
      <c r="B245" s="259"/>
      <c r="C245" s="259"/>
      <c r="D245" s="259"/>
      <c r="E245" s="254"/>
      <c r="F245" s="298"/>
      <c r="G245" s="245"/>
      <c r="L245" s="259"/>
      <c r="O245" s="254"/>
    </row>
    <row r="246" spans="1:15">
      <c r="A246" s="259"/>
      <c r="B246" s="259"/>
      <c r="C246" s="259"/>
      <c r="D246" s="259"/>
      <c r="E246" s="254"/>
      <c r="F246" s="298"/>
      <c r="G246" s="245"/>
      <c r="L246" s="259"/>
      <c r="O246" s="254"/>
    </row>
    <row r="247" spans="1:15">
      <c r="A247" s="259"/>
      <c r="B247" s="259"/>
      <c r="C247" s="259"/>
      <c r="D247" s="259"/>
      <c r="E247" s="254"/>
      <c r="F247" s="298"/>
      <c r="G247" s="245"/>
      <c r="L247" s="259"/>
      <c r="O247" s="254"/>
    </row>
    <row r="248" spans="1:15">
      <c r="A248" s="259"/>
      <c r="B248" s="259"/>
      <c r="C248" s="259"/>
      <c r="D248" s="259"/>
      <c r="E248" s="254"/>
      <c r="F248" s="298"/>
      <c r="G248" s="245"/>
      <c r="L248" s="259"/>
      <c r="O248" s="254"/>
    </row>
    <row r="249" spans="1:15">
      <c r="A249" s="259"/>
      <c r="B249" s="259"/>
      <c r="C249" s="259"/>
      <c r="D249" s="259"/>
      <c r="E249" s="254"/>
      <c r="F249" s="298"/>
      <c r="G249" s="245"/>
      <c r="L249" s="259"/>
      <c r="O249" s="254"/>
    </row>
    <row r="250" spans="1:15">
      <c r="A250" s="259"/>
      <c r="B250" s="259"/>
      <c r="C250" s="259"/>
      <c r="D250" s="259"/>
      <c r="E250" s="254"/>
      <c r="F250" s="298"/>
      <c r="G250" s="245"/>
      <c r="L250" s="259"/>
      <c r="O250" s="254"/>
    </row>
    <row r="251" spans="1:15">
      <c r="A251" s="259"/>
      <c r="B251" s="259"/>
      <c r="C251" s="259"/>
      <c r="D251" s="259"/>
      <c r="E251" s="254"/>
      <c r="F251" s="298"/>
      <c r="G251" s="245"/>
      <c r="L251" s="259"/>
      <c r="O251" s="254"/>
    </row>
    <row r="252" spans="1:15">
      <c r="A252" s="259"/>
      <c r="B252" s="259"/>
      <c r="C252" s="259"/>
      <c r="D252" s="259"/>
      <c r="E252" s="254"/>
      <c r="F252" s="298"/>
      <c r="G252" s="245"/>
      <c r="L252" s="259"/>
      <c r="O252" s="254"/>
    </row>
    <row r="253" spans="1:15">
      <c r="A253" s="259"/>
      <c r="B253" s="259"/>
      <c r="C253" s="259"/>
      <c r="D253" s="259"/>
      <c r="E253" s="254"/>
      <c r="F253" s="298"/>
      <c r="G253" s="245"/>
      <c r="L253" s="259"/>
      <c r="O253" s="254"/>
    </row>
    <row r="254" spans="1:15">
      <c r="A254" s="259"/>
      <c r="B254" s="259"/>
      <c r="C254" s="259"/>
      <c r="D254" s="259"/>
      <c r="E254" s="254"/>
      <c r="F254" s="298"/>
      <c r="G254" s="245"/>
      <c r="L254" s="259"/>
      <c r="O254" s="254"/>
    </row>
    <row r="255" spans="1:15">
      <c r="A255" s="259"/>
      <c r="B255" s="259"/>
      <c r="C255" s="259"/>
      <c r="D255" s="259"/>
      <c r="E255" s="254"/>
      <c r="F255" s="298"/>
      <c r="G255" s="245"/>
      <c r="L255" s="259"/>
      <c r="O255" s="254"/>
    </row>
    <row r="256" spans="1:15">
      <c r="A256" s="259"/>
      <c r="B256" s="259"/>
      <c r="C256" s="259"/>
      <c r="D256" s="259"/>
      <c r="E256" s="254"/>
      <c r="F256" s="298"/>
      <c r="G256" s="245"/>
      <c r="L256" s="259"/>
      <c r="O256" s="254"/>
    </row>
    <row r="257" spans="1:15">
      <c r="A257" s="259"/>
      <c r="B257" s="259"/>
      <c r="C257" s="259"/>
      <c r="D257" s="259"/>
      <c r="E257" s="254"/>
      <c r="F257" s="298"/>
      <c r="G257" s="245"/>
      <c r="L257" s="259"/>
      <c r="O257" s="254"/>
    </row>
    <row r="258" spans="1:15">
      <c r="A258" s="259"/>
      <c r="B258" s="259"/>
      <c r="C258" s="259"/>
      <c r="D258" s="259"/>
      <c r="E258" s="254"/>
      <c r="F258" s="298"/>
      <c r="G258" s="245"/>
      <c r="L258" s="259"/>
      <c r="O258" s="254"/>
    </row>
    <row r="259" spans="1:15">
      <c r="A259" s="259"/>
      <c r="B259" s="259"/>
      <c r="C259" s="259"/>
      <c r="D259" s="259"/>
      <c r="E259" s="254"/>
      <c r="F259" s="298"/>
      <c r="G259" s="245"/>
      <c r="L259" s="259"/>
      <c r="O259" s="254"/>
    </row>
    <row r="260" spans="1:15">
      <c r="A260" s="259"/>
      <c r="B260" s="259"/>
      <c r="C260" s="259"/>
      <c r="D260" s="259"/>
      <c r="E260" s="254"/>
      <c r="F260" s="298"/>
      <c r="G260" s="245"/>
      <c r="L260" s="259"/>
      <c r="O260" s="254"/>
    </row>
    <row r="261" spans="1:15">
      <c r="A261" s="259"/>
      <c r="B261" s="259"/>
      <c r="C261" s="259"/>
      <c r="D261" s="259"/>
      <c r="E261" s="254"/>
      <c r="F261" s="298"/>
      <c r="G261" s="245"/>
      <c r="L261" s="259"/>
      <c r="O261" s="254"/>
    </row>
    <row r="262" spans="1:15">
      <c r="A262" s="259"/>
      <c r="B262" s="259"/>
      <c r="C262" s="259"/>
      <c r="D262" s="259"/>
      <c r="E262" s="254"/>
      <c r="F262" s="298"/>
      <c r="G262" s="245"/>
      <c r="L262" s="259"/>
      <c r="O262" s="254"/>
    </row>
    <row r="263" spans="1:15">
      <c r="A263" s="259"/>
      <c r="B263" s="259"/>
      <c r="C263" s="259"/>
      <c r="D263" s="259"/>
      <c r="E263" s="254"/>
      <c r="F263" s="298"/>
      <c r="G263" s="245"/>
      <c r="L263" s="259"/>
      <c r="O263" s="254"/>
    </row>
    <row r="264" spans="1:15">
      <c r="A264" s="259"/>
      <c r="B264" s="259"/>
      <c r="C264" s="259"/>
      <c r="D264" s="259"/>
      <c r="E264" s="254"/>
      <c r="F264" s="298"/>
      <c r="G264" s="245"/>
      <c r="L264" s="259"/>
      <c r="O264" s="254"/>
    </row>
    <row r="265" spans="1:15">
      <c r="A265" s="259"/>
      <c r="B265" s="259"/>
      <c r="C265" s="259"/>
      <c r="D265" s="259"/>
      <c r="E265" s="254"/>
      <c r="F265" s="298"/>
      <c r="G265" s="245"/>
      <c r="L265" s="259"/>
      <c r="O265" s="254"/>
    </row>
    <row r="266" spans="1:15">
      <c r="A266" s="259"/>
      <c r="B266" s="259"/>
      <c r="C266" s="259"/>
      <c r="D266" s="259"/>
      <c r="E266" s="254"/>
      <c r="F266" s="298"/>
      <c r="G266" s="245"/>
      <c r="L266" s="259"/>
      <c r="O266" s="254"/>
    </row>
    <row r="267" spans="1:15">
      <c r="A267" s="259"/>
      <c r="B267" s="259"/>
      <c r="C267" s="259"/>
      <c r="D267" s="259"/>
      <c r="E267" s="254"/>
      <c r="F267" s="298"/>
      <c r="G267" s="245"/>
      <c r="L267" s="259"/>
      <c r="O267" s="254"/>
    </row>
    <row r="268" spans="1:15">
      <c r="A268" s="259"/>
      <c r="B268" s="259"/>
      <c r="C268" s="259"/>
      <c r="D268" s="259"/>
      <c r="E268" s="254"/>
      <c r="F268" s="298"/>
      <c r="G268" s="245"/>
      <c r="L268" s="259"/>
      <c r="O268" s="254"/>
    </row>
    <row r="269" spans="1:15">
      <c r="A269" s="259"/>
      <c r="B269" s="259"/>
      <c r="C269" s="259"/>
      <c r="D269" s="259"/>
      <c r="E269" s="254"/>
      <c r="F269" s="298"/>
      <c r="G269" s="245"/>
      <c r="L269" s="259"/>
      <c r="O269" s="254"/>
    </row>
    <row r="270" spans="1:15">
      <c r="A270" s="259"/>
      <c r="B270" s="259"/>
      <c r="C270" s="259"/>
      <c r="D270" s="259"/>
      <c r="E270" s="254"/>
      <c r="F270" s="298"/>
      <c r="G270" s="245"/>
      <c r="L270" s="259"/>
      <c r="O270" s="254"/>
    </row>
    <row r="271" spans="1:15">
      <c r="A271" s="259"/>
      <c r="B271" s="259"/>
      <c r="C271" s="259"/>
      <c r="D271" s="259"/>
      <c r="E271" s="254"/>
      <c r="F271" s="298"/>
      <c r="G271" s="245"/>
      <c r="L271" s="259"/>
      <c r="O271" s="254"/>
    </row>
    <row r="272" spans="1:15">
      <c r="A272" s="259"/>
      <c r="B272" s="259"/>
      <c r="C272" s="259"/>
      <c r="D272" s="259"/>
      <c r="E272" s="254"/>
      <c r="F272" s="298"/>
      <c r="G272" s="245"/>
      <c r="L272" s="259"/>
      <c r="O272" s="254"/>
    </row>
    <row r="273" spans="1:15">
      <c r="A273" s="259"/>
      <c r="B273" s="259"/>
      <c r="C273" s="259"/>
      <c r="D273" s="259"/>
      <c r="E273" s="254"/>
      <c r="F273" s="298"/>
      <c r="G273" s="245"/>
      <c r="L273" s="259"/>
      <c r="O273" s="254"/>
    </row>
    <row r="274" spans="1:15">
      <c r="A274" s="259"/>
      <c r="B274" s="259"/>
      <c r="C274" s="259"/>
      <c r="D274" s="259"/>
      <c r="E274" s="254"/>
      <c r="F274" s="298"/>
      <c r="G274" s="245"/>
      <c r="L274" s="259"/>
      <c r="O274" s="254"/>
    </row>
    <row r="275" spans="1:15">
      <c r="A275" s="259"/>
      <c r="B275" s="259"/>
      <c r="C275" s="259"/>
      <c r="D275" s="259"/>
      <c r="E275" s="254"/>
      <c r="F275" s="298"/>
      <c r="G275" s="245"/>
      <c r="L275" s="259"/>
      <c r="O275" s="254"/>
    </row>
    <row r="276" spans="1:15">
      <c r="A276" s="259"/>
      <c r="B276" s="259"/>
      <c r="C276" s="259"/>
      <c r="D276" s="259"/>
      <c r="E276" s="254"/>
      <c r="F276" s="298"/>
      <c r="G276" s="245"/>
      <c r="L276" s="259"/>
      <c r="O276" s="254"/>
    </row>
    <row r="277" spans="1:15">
      <c r="A277" s="259"/>
      <c r="B277" s="259"/>
      <c r="C277" s="259"/>
      <c r="D277" s="259"/>
      <c r="E277" s="254"/>
      <c r="F277" s="298"/>
      <c r="G277" s="245"/>
      <c r="L277" s="259"/>
      <c r="O277" s="254"/>
    </row>
    <row r="278" spans="1:15">
      <c r="A278" s="259"/>
      <c r="B278" s="259"/>
      <c r="C278" s="259"/>
      <c r="D278" s="259"/>
      <c r="E278" s="254"/>
      <c r="F278" s="298"/>
      <c r="G278" s="245"/>
      <c r="L278" s="259"/>
      <c r="O278" s="254"/>
    </row>
    <row r="279" spans="1:15">
      <c r="A279" s="259"/>
      <c r="B279" s="259"/>
      <c r="C279" s="259"/>
      <c r="D279" s="259"/>
      <c r="E279" s="254"/>
      <c r="F279" s="298"/>
      <c r="G279" s="245"/>
      <c r="L279" s="259"/>
      <c r="O279" s="254"/>
    </row>
    <row r="280" spans="1:15">
      <c r="A280" s="259"/>
      <c r="B280" s="259"/>
      <c r="C280" s="259"/>
      <c r="D280" s="259"/>
      <c r="E280" s="254"/>
      <c r="F280" s="298"/>
      <c r="G280" s="245"/>
      <c r="L280" s="259"/>
      <c r="O280" s="254"/>
    </row>
    <row r="281" spans="1:15">
      <c r="A281" s="259"/>
      <c r="B281" s="259"/>
      <c r="C281" s="259"/>
      <c r="D281" s="259"/>
      <c r="E281" s="254"/>
      <c r="F281" s="298"/>
      <c r="G281" s="245"/>
      <c r="L281" s="259"/>
      <c r="O281" s="254"/>
    </row>
    <row r="282" spans="1:15">
      <c r="A282" s="259"/>
      <c r="B282" s="259"/>
      <c r="C282" s="259"/>
      <c r="D282" s="259"/>
      <c r="E282" s="254"/>
      <c r="F282" s="298"/>
      <c r="G282" s="245"/>
      <c r="L282" s="259"/>
      <c r="O282" s="254"/>
    </row>
    <row r="283" spans="1:15">
      <c r="A283" s="259"/>
      <c r="B283" s="259"/>
      <c r="C283" s="259"/>
      <c r="D283" s="259"/>
      <c r="E283" s="254"/>
      <c r="F283" s="298"/>
      <c r="G283" s="245"/>
      <c r="L283" s="259"/>
      <c r="O283" s="254"/>
    </row>
    <row r="284" spans="1:15">
      <c r="A284" s="259"/>
      <c r="B284" s="259"/>
      <c r="C284" s="259"/>
      <c r="D284" s="259"/>
      <c r="E284" s="254"/>
      <c r="F284" s="298"/>
      <c r="G284" s="245"/>
      <c r="L284" s="259"/>
      <c r="O284" s="254"/>
    </row>
    <row r="285" spans="1:15">
      <c r="A285" s="259"/>
      <c r="B285" s="259"/>
      <c r="C285" s="259"/>
      <c r="D285" s="259"/>
      <c r="E285" s="254"/>
      <c r="F285" s="298"/>
      <c r="G285" s="245"/>
      <c r="L285" s="259"/>
      <c r="O285" s="254"/>
    </row>
    <row r="286" spans="1:15">
      <c r="A286" s="259"/>
      <c r="B286" s="259"/>
      <c r="C286" s="259"/>
      <c r="D286" s="259"/>
      <c r="E286" s="254"/>
      <c r="F286" s="298"/>
      <c r="G286" s="245"/>
      <c r="L286" s="259"/>
      <c r="O286" s="254"/>
    </row>
    <row r="287" spans="1:15">
      <c r="A287" s="259"/>
      <c r="B287" s="259"/>
      <c r="C287" s="259"/>
      <c r="D287" s="259"/>
      <c r="E287" s="254"/>
      <c r="F287" s="298"/>
      <c r="G287" s="245"/>
      <c r="L287" s="259"/>
      <c r="O287" s="254"/>
    </row>
    <row r="288" spans="1:15">
      <c r="A288" s="259"/>
      <c r="B288" s="259"/>
      <c r="C288" s="259"/>
      <c r="D288" s="259"/>
      <c r="E288" s="254"/>
      <c r="F288" s="298"/>
      <c r="G288" s="245"/>
      <c r="L288" s="259"/>
      <c r="O288" s="254"/>
    </row>
    <row r="289" spans="1:15">
      <c r="A289" s="259"/>
      <c r="B289" s="259"/>
      <c r="C289" s="259"/>
      <c r="D289" s="259"/>
      <c r="E289" s="254"/>
      <c r="F289" s="298"/>
      <c r="G289" s="245"/>
      <c r="L289" s="259"/>
      <c r="O289" s="254"/>
    </row>
    <row r="290" spans="1:15">
      <c r="A290" s="259"/>
      <c r="B290" s="259"/>
      <c r="C290" s="259"/>
      <c r="D290" s="259"/>
      <c r="E290" s="254"/>
      <c r="F290" s="298"/>
      <c r="G290" s="245"/>
      <c r="L290" s="259"/>
      <c r="O290" s="254"/>
    </row>
    <row r="291" spans="1:15">
      <c r="A291" s="259"/>
      <c r="B291" s="259"/>
      <c r="C291" s="259"/>
      <c r="D291" s="259"/>
      <c r="E291" s="254"/>
      <c r="F291" s="298"/>
      <c r="G291" s="245"/>
      <c r="L291" s="259"/>
      <c r="O291" s="254"/>
    </row>
    <row r="292" spans="1:15">
      <c r="A292" s="259"/>
      <c r="B292" s="259"/>
      <c r="C292" s="259"/>
      <c r="D292" s="259"/>
      <c r="E292" s="254"/>
      <c r="F292" s="298"/>
      <c r="G292" s="245"/>
      <c r="L292" s="259"/>
      <c r="O292" s="254"/>
    </row>
    <row r="293" spans="1:15">
      <c r="A293" s="259"/>
      <c r="B293" s="259"/>
      <c r="C293" s="259"/>
      <c r="D293" s="259"/>
      <c r="E293" s="254"/>
      <c r="F293" s="298"/>
      <c r="G293" s="245"/>
      <c r="L293" s="259"/>
      <c r="O293" s="254"/>
    </row>
    <row r="294" spans="1:15">
      <c r="A294" s="259"/>
      <c r="B294" s="259"/>
      <c r="C294" s="259"/>
      <c r="D294" s="259"/>
      <c r="E294" s="254"/>
      <c r="F294" s="298"/>
      <c r="G294" s="245"/>
      <c r="L294" s="259"/>
      <c r="O294" s="254"/>
    </row>
    <row r="295" spans="1:15">
      <c r="A295" s="259"/>
      <c r="B295" s="259"/>
      <c r="C295" s="259"/>
      <c r="D295" s="259"/>
      <c r="E295" s="254"/>
      <c r="F295" s="298"/>
      <c r="G295" s="245"/>
      <c r="L295" s="259"/>
      <c r="O295" s="254"/>
    </row>
    <row r="296" spans="1:15">
      <c r="A296" s="259"/>
      <c r="B296" s="259"/>
      <c r="C296" s="259"/>
      <c r="D296" s="259"/>
      <c r="E296" s="254"/>
      <c r="F296" s="298"/>
      <c r="G296" s="245"/>
      <c r="L296" s="259"/>
      <c r="O296" s="254"/>
    </row>
    <row r="297" spans="1:15">
      <c r="A297" s="259"/>
      <c r="B297" s="259"/>
      <c r="C297" s="259"/>
      <c r="D297" s="259"/>
      <c r="E297" s="254"/>
      <c r="F297" s="298"/>
      <c r="G297" s="245"/>
      <c r="L297" s="259"/>
      <c r="O297" s="254"/>
    </row>
    <row r="298" spans="1:15">
      <c r="A298" s="259"/>
      <c r="B298" s="259"/>
      <c r="C298" s="259"/>
      <c r="D298" s="259"/>
      <c r="E298" s="254"/>
      <c r="F298" s="298"/>
      <c r="G298" s="245"/>
      <c r="L298" s="259"/>
      <c r="O298" s="254"/>
    </row>
    <row r="299" spans="1:15">
      <c r="A299" s="259"/>
      <c r="B299" s="259"/>
      <c r="C299" s="259"/>
      <c r="D299" s="259"/>
      <c r="E299" s="254"/>
      <c r="F299" s="298"/>
      <c r="G299" s="245"/>
      <c r="L299" s="259"/>
      <c r="O299" s="254"/>
    </row>
    <row r="300" spans="1:15">
      <c r="A300" s="259"/>
      <c r="B300" s="259"/>
      <c r="C300" s="259"/>
      <c r="D300" s="259"/>
      <c r="E300" s="254"/>
      <c r="F300" s="298"/>
      <c r="G300" s="245"/>
      <c r="L300" s="259"/>
      <c r="O300" s="254"/>
    </row>
    <row r="301" spans="1:15">
      <c r="A301" s="259"/>
      <c r="B301" s="259"/>
      <c r="C301" s="259"/>
      <c r="D301" s="259"/>
      <c r="E301" s="254"/>
      <c r="F301" s="298"/>
      <c r="G301" s="245"/>
      <c r="L301" s="259"/>
      <c r="O301" s="254"/>
    </row>
    <row r="302" spans="1:15">
      <c r="A302" s="259"/>
      <c r="B302" s="259"/>
      <c r="C302" s="259"/>
      <c r="D302" s="259"/>
      <c r="E302" s="254"/>
      <c r="F302" s="298"/>
      <c r="G302" s="245"/>
      <c r="L302" s="259"/>
      <c r="O302" s="254"/>
    </row>
    <row r="303" spans="1:15">
      <c r="A303" s="259"/>
      <c r="B303" s="259"/>
      <c r="C303" s="259"/>
      <c r="D303" s="259"/>
      <c r="E303" s="254"/>
      <c r="F303" s="298"/>
      <c r="G303" s="245"/>
      <c r="L303" s="259"/>
      <c r="O303" s="254"/>
    </row>
    <row r="304" spans="1:15">
      <c r="A304" s="259"/>
      <c r="B304" s="259"/>
      <c r="C304" s="259"/>
      <c r="D304" s="259"/>
      <c r="E304" s="254"/>
      <c r="F304" s="298"/>
      <c r="G304" s="245"/>
      <c r="L304" s="259"/>
      <c r="O304" s="254"/>
    </row>
    <row r="305" spans="1:15">
      <c r="A305" s="259"/>
      <c r="B305" s="259"/>
      <c r="C305" s="259"/>
      <c r="D305" s="259"/>
      <c r="E305" s="254"/>
      <c r="F305" s="298"/>
      <c r="G305" s="245"/>
      <c r="L305" s="259"/>
      <c r="O305" s="254"/>
    </row>
    <row r="306" spans="1:15">
      <c r="A306" s="259"/>
      <c r="B306" s="259"/>
      <c r="C306" s="259"/>
      <c r="D306" s="259"/>
      <c r="E306" s="254"/>
      <c r="F306" s="298"/>
      <c r="G306" s="245"/>
      <c r="L306" s="259"/>
      <c r="O306" s="254"/>
    </row>
    <row r="307" spans="1:15">
      <c r="A307" s="259"/>
      <c r="B307" s="259"/>
      <c r="C307" s="259"/>
      <c r="D307" s="259"/>
      <c r="E307" s="254"/>
      <c r="F307" s="298"/>
      <c r="G307" s="245"/>
      <c r="L307" s="259"/>
      <c r="O307" s="254"/>
    </row>
    <row r="308" spans="1:15">
      <c r="A308" s="259"/>
      <c r="B308" s="259"/>
      <c r="C308" s="259"/>
      <c r="D308" s="259"/>
      <c r="E308" s="254"/>
      <c r="F308" s="298"/>
      <c r="G308" s="245"/>
      <c r="L308" s="259"/>
      <c r="O308" s="254"/>
    </row>
    <row r="309" spans="1:15">
      <c r="A309" s="259"/>
      <c r="B309" s="259"/>
      <c r="C309" s="259"/>
      <c r="D309" s="259"/>
      <c r="E309" s="254"/>
      <c r="F309" s="298"/>
      <c r="G309" s="245"/>
      <c r="L309" s="259"/>
      <c r="O309" s="254"/>
    </row>
    <row r="310" spans="1:15">
      <c r="A310" s="259"/>
      <c r="B310" s="259"/>
      <c r="C310" s="259"/>
      <c r="D310" s="259"/>
      <c r="E310" s="254"/>
      <c r="F310" s="298"/>
      <c r="G310" s="245"/>
      <c r="L310" s="259"/>
      <c r="O310" s="254"/>
    </row>
    <row r="311" spans="1:15">
      <c r="A311" s="259"/>
      <c r="B311" s="259"/>
      <c r="C311" s="259"/>
      <c r="D311" s="259"/>
      <c r="E311" s="254"/>
      <c r="F311" s="298"/>
      <c r="G311" s="245"/>
      <c r="L311" s="259"/>
      <c r="O311" s="254"/>
    </row>
    <row r="312" spans="1:15">
      <c r="A312" s="259"/>
      <c r="B312" s="259"/>
      <c r="C312" s="259"/>
      <c r="D312" s="259"/>
      <c r="E312" s="254"/>
      <c r="F312" s="298"/>
      <c r="G312" s="245"/>
      <c r="L312" s="259"/>
      <c r="O312" s="254"/>
    </row>
    <row r="313" spans="1:15">
      <c r="A313" s="259"/>
      <c r="B313" s="259"/>
      <c r="C313" s="259"/>
      <c r="D313" s="259"/>
      <c r="E313" s="254"/>
      <c r="F313" s="298"/>
      <c r="G313" s="245"/>
      <c r="L313" s="259"/>
      <c r="O313" s="254"/>
    </row>
    <row r="314" spans="1:15">
      <c r="A314" s="259"/>
      <c r="B314" s="259"/>
      <c r="C314" s="259"/>
      <c r="D314" s="259"/>
      <c r="E314" s="254"/>
      <c r="F314" s="298"/>
      <c r="G314" s="245"/>
      <c r="L314" s="259"/>
      <c r="O314" s="254"/>
    </row>
    <row r="315" spans="1:15">
      <c r="A315" s="259"/>
      <c r="B315" s="259"/>
      <c r="C315" s="259"/>
      <c r="D315" s="259"/>
      <c r="E315" s="254"/>
      <c r="F315" s="298"/>
      <c r="G315" s="245"/>
      <c r="L315" s="259"/>
      <c r="O315" s="254"/>
    </row>
    <row r="316" spans="1:15">
      <c r="A316" s="259"/>
      <c r="B316" s="259"/>
      <c r="C316" s="259"/>
      <c r="D316" s="259"/>
      <c r="E316" s="254"/>
      <c r="F316" s="298"/>
      <c r="G316" s="245"/>
      <c r="L316" s="259"/>
      <c r="O316" s="254"/>
    </row>
    <row r="317" spans="1:15">
      <c r="A317" s="259"/>
      <c r="B317" s="259"/>
      <c r="C317" s="259"/>
      <c r="D317" s="259"/>
      <c r="E317" s="254"/>
      <c r="F317" s="298"/>
      <c r="G317" s="245"/>
      <c r="L317" s="259"/>
      <c r="O317" s="254"/>
    </row>
    <row r="318" spans="1:15">
      <c r="A318" s="259"/>
      <c r="B318" s="259"/>
      <c r="C318" s="259"/>
      <c r="D318" s="259"/>
      <c r="E318" s="254"/>
      <c r="F318" s="298"/>
      <c r="G318" s="245"/>
      <c r="L318" s="259"/>
      <c r="O318" s="254"/>
    </row>
    <row r="319" spans="1:15">
      <c r="A319" s="259"/>
      <c r="B319" s="259"/>
      <c r="C319" s="259"/>
      <c r="D319" s="259"/>
      <c r="E319" s="254"/>
      <c r="F319" s="298"/>
      <c r="G319" s="245"/>
      <c r="L319" s="259"/>
      <c r="O319" s="254"/>
    </row>
    <row r="320" spans="1:15">
      <c r="A320" s="259"/>
      <c r="B320" s="259"/>
      <c r="C320" s="259"/>
      <c r="D320" s="259"/>
      <c r="E320" s="254"/>
      <c r="F320" s="298"/>
      <c r="G320" s="245"/>
      <c r="L320" s="259"/>
      <c r="O320" s="254"/>
    </row>
    <row r="321" spans="1:15">
      <c r="A321" s="259"/>
      <c r="B321" s="259"/>
      <c r="C321" s="259"/>
      <c r="D321" s="259"/>
      <c r="E321" s="254"/>
      <c r="F321" s="298"/>
      <c r="G321" s="245"/>
      <c r="L321" s="259"/>
      <c r="O321" s="254"/>
    </row>
    <row r="322" spans="1:15">
      <c r="A322" s="259"/>
      <c r="B322" s="259"/>
      <c r="C322" s="259"/>
      <c r="D322" s="259"/>
      <c r="E322" s="254"/>
      <c r="F322" s="298"/>
      <c r="G322" s="245"/>
      <c r="L322" s="259"/>
      <c r="O322" s="254"/>
    </row>
    <row r="323" spans="1:15">
      <c r="A323" s="259"/>
      <c r="B323" s="259"/>
      <c r="C323" s="259"/>
      <c r="D323" s="259"/>
      <c r="E323" s="254"/>
      <c r="F323" s="298"/>
      <c r="G323" s="245"/>
      <c r="L323" s="259"/>
      <c r="O323" s="254"/>
    </row>
    <row r="324" spans="1:15">
      <c r="A324" s="259"/>
      <c r="B324" s="259"/>
      <c r="C324" s="259"/>
      <c r="D324" s="259"/>
      <c r="E324" s="254"/>
      <c r="F324" s="298"/>
      <c r="G324" s="245"/>
      <c r="L324" s="259"/>
      <c r="O324" s="254"/>
    </row>
    <row r="325" spans="1:15">
      <c r="A325" s="259"/>
      <c r="B325" s="259"/>
      <c r="C325" s="259"/>
      <c r="D325" s="259"/>
      <c r="E325" s="254"/>
      <c r="F325" s="298"/>
      <c r="G325" s="245"/>
      <c r="L325" s="259"/>
      <c r="O325" s="254"/>
    </row>
    <row r="326" spans="1:15">
      <c r="A326" s="259"/>
      <c r="B326" s="259"/>
      <c r="C326" s="259"/>
      <c r="D326" s="259"/>
      <c r="E326" s="254"/>
      <c r="F326" s="298"/>
      <c r="G326" s="245"/>
      <c r="L326" s="259"/>
      <c r="O326" s="254"/>
    </row>
    <row r="327" spans="1:15">
      <c r="A327" s="259"/>
      <c r="B327" s="259"/>
      <c r="C327" s="259"/>
      <c r="D327" s="259"/>
      <c r="E327" s="254"/>
      <c r="F327" s="298"/>
      <c r="G327" s="245"/>
      <c r="L327" s="259"/>
      <c r="O327" s="254"/>
    </row>
    <row r="328" spans="1:15">
      <c r="A328" s="259"/>
      <c r="B328" s="259"/>
      <c r="C328" s="259"/>
      <c r="D328" s="259"/>
      <c r="E328" s="254"/>
      <c r="F328" s="298"/>
      <c r="G328" s="245"/>
      <c r="L328" s="259"/>
      <c r="O328" s="254"/>
    </row>
    <row r="329" spans="1:15">
      <c r="A329" s="259"/>
      <c r="B329" s="259"/>
      <c r="C329" s="259"/>
      <c r="D329" s="259"/>
      <c r="E329" s="254"/>
      <c r="F329" s="298"/>
      <c r="G329" s="245"/>
      <c r="L329" s="259"/>
      <c r="O329" s="254"/>
    </row>
    <row r="330" spans="1:15">
      <c r="A330" s="259"/>
      <c r="B330" s="259"/>
      <c r="C330" s="259"/>
      <c r="D330" s="259"/>
      <c r="E330" s="254"/>
      <c r="F330" s="298"/>
      <c r="G330" s="245"/>
      <c r="L330" s="259"/>
      <c r="O330" s="254"/>
    </row>
    <row r="331" spans="1:15">
      <c r="A331" s="259"/>
      <c r="B331" s="259"/>
      <c r="C331" s="259"/>
      <c r="D331" s="259"/>
      <c r="E331" s="254"/>
      <c r="F331" s="298"/>
      <c r="G331" s="245"/>
      <c r="L331" s="259"/>
      <c r="O331" s="254"/>
    </row>
    <row r="332" spans="1:15">
      <c r="A332" s="259"/>
      <c r="B332" s="259"/>
      <c r="C332" s="259"/>
      <c r="D332" s="259"/>
      <c r="E332" s="254"/>
      <c r="F332" s="298"/>
      <c r="G332" s="245"/>
      <c r="L332" s="259"/>
      <c r="O332" s="254"/>
    </row>
    <row r="333" spans="1:15">
      <c r="A333" s="259"/>
      <c r="B333" s="259"/>
      <c r="C333" s="259"/>
      <c r="D333" s="259"/>
      <c r="E333" s="254"/>
      <c r="F333" s="298"/>
      <c r="G333" s="245"/>
      <c r="L333" s="259"/>
      <c r="O333" s="254"/>
    </row>
    <row r="334" spans="1:15">
      <c r="A334" s="259"/>
      <c r="B334" s="259"/>
      <c r="C334" s="259"/>
      <c r="D334" s="259"/>
      <c r="E334" s="254"/>
      <c r="F334" s="298"/>
      <c r="G334" s="245"/>
      <c r="L334" s="259"/>
      <c r="O334" s="254"/>
    </row>
    <row r="335" spans="1:15">
      <c r="A335" s="259"/>
      <c r="B335" s="259"/>
      <c r="C335" s="259"/>
      <c r="D335" s="259"/>
      <c r="E335" s="254"/>
      <c r="F335" s="298"/>
      <c r="G335" s="245"/>
      <c r="L335" s="259"/>
      <c r="O335" s="254"/>
    </row>
    <row r="336" spans="1:15">
      <c r="A336" s="259"/>
      <c r="B336" s="259"/>
      <c r="C336" s="259"/>
      <c r="D336" s="259"/>
      <c r="E336" s="254"/>
      <c r="F336" s="298"/>
      <c r="G336" s="245"/>
      <c r="L336" s="259"/>
      <c r="O336" s="254"/>
    </row>
    <row r="337" spans="1:15">
      <c r="A337" s="259"/>
      <c r="B337" s="259"/>
      <c r="C337" s="259"/>
      <c r="D337" s="259"/>
      <c r="E337" s="254"/>
      <c r="F337" s="298"/>
      <c r="G337" s="245"/>
      <c r="L337" s="259"/>
      <c r="O337" s="254"/>
    </row>
    <row r="338" spans="1:15">
      <c r="A338" s="259"/>
      <c r="B338" s="259"/>
      <c r="C338" s="259"/>
      <c r="D338" s="259"/>
      <c r="E338" s="254"/>
      <c r="F338" s="298"/>
      <c r="G338" s="245"/>
      <c r="L338" s="259"/>
      <c r="O338" s="254"/>
    </row>
    <row r="339" spans="1:15">
      <c r="A339" s="259"/>
      <c r="B339" s="259"/>
      <c r="C339" s="259"/>
      <c r="D339" s="259"/>
      <c r="E339" s="254"/>
      <c r="F339" s="298"/>
      <c r="G339" s="245"/>
      <c r="L339" s="259"/>
      <c r="O339" s="254"/>
    </row>
    <row r="340" spans="1:15">
      <c r="A340" s="259"/>
      <c r="B340" s="259"/>
      <c r="C340" s="259"/>
      <c r="D340" s="259"/>
      <c r="E340" s="254"/>
      <c r="F340" s="298"/>
      <c r="G340" s="245"/>
      <c r="L340" s="259"/>
      <c r="O340" s="254"/>
    </row>
    <row r="341" spans="1:15">
      <c r="A341" s="259"/>
      <c r="B341" s="259"/>
      <c r="C341" s="259"/>
      <c r="D341" s="259"/>
      <c r="E341" s="254"/>
      <c r="F341" s="298"/>
      <c r="G341" s="245"/>
      <c r="L341" s="259"/>
      <c r="O341" s="254"/>
    </row>
    <row r="342" spans="1:15">
      <c r="A342" s="259"/>
      <c r="B342" s="259"/>
      <c r="C342" s="259"/>
      <c r="D342" s="259"/>
      <c r="E342" s="254"/>
      <c r="F342" s="298"/>
      <c r="G342" s="245"/>
      <c r="L342" s="259"/>
      <c r="O342" s="254"/>
    </row>
    <row r="343" spans="1:15">
      <c r="A343" s="259"/>
      <c r="B343" s="259"/>
      <c r="C343" s="259"/>
      <c r="D343" s="259"/>
      <c r="E343" s="254"/>
      <c r="F343" s="298"/>
      <c r="G343" s="245"/>
      <c r="L343" s="259"/>
      <c r="O343" s="254"/>
    </row>
    <row r="344" spans="1:15">
      <c r="A344" s="259"/>
      <c r="B344" s="259"/>
      <c r="C344" s="259"/>
      <c r="D344" s="259"/>
      <c r="E344" s="254"/>
      <c r="F344" s="298"/>
      <c r="G344" s="245"/>
      <c r="L344" s="259"/>
      <c r="O344" s="254"/>
    </row>
    <row r="345" spans="1:15">
      <c r="A345" s="259"/>
      <c r="B345" s="259"/>
      <c r="C345" s="259"/>
      <c r="D345" s="259"/>
      <c r="E345" s="254"/>
      <c r="F345" s="298"/>
      <c r="G345" s="245"/>
      <c r="L345" s="259"/>
      <c r="O345" s="254"/>
    </row>
    <row r="346" spans="1:15">
      <c r="A346" s="259"/>
      <c r="B346" s="259"/>
      <c r="C346" s="259"/>
      <c r="D346" s="259"/>
      <c r="E346" s="254"/>
      <c r="F346" s="298"/>
      <c r="G346" s="245"/>
      <c r="L346" s="259"/>
      <c r="O346" s="254"/>
    </row>
    <row r="347" spans="1:15">
      <c r="A347" s="259"/>
      <c r="B347" s="259"/>
      <c r="C347" s="259"/>
      <c r="D347" s="259"/>
      <c r="E347" s="254"/>
      <c r="F347" s="298"/>
      <c r="G347" s="245"/>
      <c r="L347" s="259"/>
      <c r="O347" s="254"/>
    </row>
    <row r="348" spans="1:15">
      <c r="A348" s="259"/>
      <c r="B348" s="259"/>
      <c r="C348" s="259"/>
      <c r="D348" s="259"/>
      <c r="E348" s="254"/>
      <c r="F348" s="298"/>
      <c r="G348" s="245"/>
      <c r="L348" s="259"/>
      <c r="O348" s="254"/>
    </row>
    <row r="349" spans="1:15">
      <c r="A349" s="259"/>
      <c r="B349" s="259"/>
      <c r="C349" s="259"/>
      <c r="D349" s="259"/>
      <c r="E349" s="254"/>
      <c r="F349" s="298"/>
      <c r="G349" s="245"/>
      <c r="L349" s="259"/>
      <c r="O349" s="254"/>
    </row>
    <row r="350" spans="1:15">
      <c r="A350" s="259"/>
      <c r="B350" s="259"/>
      <c r="C350" s="259"/>
      <c r="D350" s="259"/>
      <c r="E350" s="254"/>
      <c r="F350" s="298"/>
      <c r="G350" s="245"/>
      <c r="L350" s="259"/>
      <c r="O350" s="254"/>
    </row>
    <row r="351" spans="1:15">
      <c r="A351" s="259"/>
      <c r="B351" s="259"/>
      <c r="C351" s="259"/>
      <c r="D351" s="259"/>
      <c r="E351" s="254"/>
      <c r="F351" s="298"/>
      <c r="G351" s="245"/>
      <c r="L351" s="259"/>
      <c r="O351" s="254"/>
    </row>
    <row r="352" spans="1:15">
      <c r="A352" s="259"/>
      <c r="B352" s="259"/>
      <c r="C352" s="259"/>
      <c r="D352" s="259"/>
      <c r="E352" s="254"/>
      <c r="F352" s="298"/>
      <c r="G352" s="245"/>
      <c r="L352" s="259"/>
      <c r="O352" s="254"/>
    </row>
    <row r="353" spans="1:15">
      <c r="A353" s="259"/>
      <c r="B353" s="259"/>
      <c r="C353" s="259"/>
      <c r="D353" s="259"/>
      <c r="E353" s="254"/>
      <c r="F353" s="298"/>
      <c r="G353" s="245"/>
      <c r="L353" s="259"/>
      <c r="O353" s="254"/>
    </row>
    <row r="354" spans="1:15">
      <c r="A354" s="259"/>
      <c r="B354" s="259"/>
      <c r="C354" s="259"/>
      <c r="D354" s="259"/>
      <c r="E354" s="254"/>
      <c r="F354" s="298"/>
      <c r="G354" s="245"/>
      <c r="L354" s="259"/>
      <c r="O354" s="254"/>
    </row>
    <row r="355" spans="1:15">
      <c r="A355" s="259"/>
      <c r="B355" s="259"/>
      <c r="C355" s="259"/>
      <c r="D355" s="259"/>
      <c r="E355" s="254"/>
      <c r="F355" s="298"/>
      <c r="G355" s="245"/>
      <c r="L355" s="259"/>
      <c r="O355" s="254"/>
    </row>
    <row r="356" spans="1:15">
      <c r="A356" s="259"/>
      <c r="B356" s="259"/>
      <c r="C356" s="259"/>
      <c r="D356" s="259"/>
      <c r="E356" s="254"/>
      <c r="F356" s="298"/>
      <c r="G356" s="245"/>
      <c r="L356" s="259"/>
      <c r="O356" s="254"/>
    </row>
    <row r="357" spans="1:15">
      <c r="A357" s="259"/>
      <c r="B357" s="259"/>
      <c r="C357" s="259"/>
      <c r="D357" s="259"/>
      <c r="E357" s="254"/>
      <c r="F357" s="298"/>
      <c r="G357" s="245"/>
      <c r="L357" s="259"/>
      <c r="O357" s="254"/>
    </row>
    <row r="358" spans="1:15">
      <c r="A358" s="259"/>
      <c r="B358" s="259"/>
      <c r="C358" s="259"/>
      <c r="D358" s="259"/>
      <c r="E358" s="254"/>
      <c r="F358" s="298"/>
      <c r="G358" s="245"/>
      <c r="L358" s="259"/>
      <c r="O358" s="254"/>
    </row>
    <row r="359" spans="1:15">
      <c r="A359" s="259"/>
      <c r="B359" s="259"/>
      <c r="C359" s="259"/>
      <c r="D359" s="259"/>
      <c r="E359" s="254"/>
      <c r="F359" s="298"/>
      <c r="G359" s="245"/>
      <c r="L359" s="259"/>
      <c r="O359" s="254"/>
    </row>
    <row r="360" spans="1:15">
      <c r="A360" s="259"/>
      <c r="B360" s="259"/>
      <c r="C360" s="259"/>
      <c r="D360" s="259"/>
      <c r="E360" s="254"/>
      <c r="F360" s="298"/>
      <c r="G360" s="245"/>
      <c r="L360" s="259"/>
      <c r="O360" s="254"/>
    </row>
    <row r="361" spans="1:15">
      <c r="A361" s="259"/>
      <c r="B361" s="259"/>
      <c r="C361" s="259"/>
      <c r="D361" s="259"/>
      <c r="E361" s="254"/>
      <c r="F361" s="298"/>
      <c r="G361" s="245"/>
      <c r="L361" s="259"/>
      <c r="O361" s="254"/>
    </row>
    <row r="362" spans="1:15">
      <c r="A362" s="259"/>
      <c r="B362" s="259"/>
      <c r="C362" s="259"/>
      <c r="D362" s="259"/>
      <c r="E362" s="254"/>
      <c r="F362" s="298"/>
      <c r="G362" s="245"/>
      <c r="L362" s="259"/>
      <c r="O362" s="254"/>
    </row>
    <row r="363" spans="1:15">
      <c r="A363" s="259"/>
      <c r="B363" s="259"/>
      <c r="C363" s="259"/>
      <c r="D363" s="259"/>
      <c r="E363" s="254"/>
      <c r="F363" s="298"/>
      <c r="G363" s="245"/>
      <c r="L363" s="259"/>
      <c r="O363" s="254"/>
    </row>
    <row r="364" spans="1:15">
      <c r="A364" s="259"/>
      <c r="B364" s="259"/>
      <c r="C364" s="259"/>
      <c r="D364" s="259"/>
      <c r="E364" s="254"/>
      <c r="F364" s="298"/>
      <c r="G364" s="245"/>
      <c r="L364" s="259"/>
      <c r="O364" s="254"/>
    </row>
    <row r="365" spans="1:15">
      <c r="A365" s="259"/>
      <c r="B365" s="259"/>
      <c r="C365" s="259"/>
      <c r="D365" s="259"/>
      <c r="E365" s="254"/>
      <c r="F365" s="298"/>
      <c r="G365" s="245"/>
      <c r="L365" s="259"/>
      <c r="O365" s="254"/>
    </row>
    <row r="366" spans="1:15">
      <c r="A366" s="259"/>
      <c r="B366" s="259"/>
      <c r="C366" s="259"/>
      <c r="D366" s="259"/>
      <c r="E366" s="254"/>
      <c r="F366" s="298"/>
      <c r="G366" s="245"/>
      <c r="L366" s="259"/>
      <c r="O366" s="254"/>
    </row>
    <row r="367" spans="1:15">
      <c r="A367" s="259"/>
      <c r="B367" s="259"/>
      <c r="C367" s="259"/>
      <c r="D367" s="259"/>
      <c r="E367" s="254"/>
      <c r="F367" s="298"/>
      <c r="G367" s="245"/>
      <c r="L367" s="259"/>
      <c r="O367" s="254"/>
    </row>
    <row r="368" spans="1:15">
      <c r="A368" s="259"/>
      <c r="B368" s="259"/>
      <c r="C368" s="259"/>
      <c r="D368" s="259"/>
      <c r="E368" s="254"/>
      <c r="F368" s="298"/>
      <c r="G368" s="245"/>
      <c r="L368" s="259"/>
      <c r="O368" s="254"/>
    </row>
    <row r="369" spans="1:15">
      <c r="A369" s="259"/>
      <c r="B369" s="259"/>
      <c r="C369" s="259"/>
      <c r="D369" s="259"/>
      <c r="E369" s="254"/>
      <c r="F369" s="298"/>
      <c r="G369" s="245"/>
      <c r="L369" s="259"/>
      <c r="O369" s="254"/>
    </row>
    <row r="370" spans="1:15">
      <c r="A370" s="259"/>
      <c r="B370" s="259"/>
      <c r="C370" s="259"/>
      <c r="D370" s="259"/>
      <c r="E370" s="254"/>
      <c r="F370" s="298"/>
      <c r="G370" s="245"/>
      <c r="L370" s="259"/>
      <c r="O370" s="254"/>
    </row>
    <row r="371" spans="1:15">
      <c r="A371" s="259"/>
      <c r="B371" s="259"/>
      <c r="C371" s="259"/>
      <c r="D371" s="259"/>
      <c r="E371" s="254"/>
      <c r="F371" s="298"/>
      <c r="G371" s="245"/>
      <c r="L371" s="259"/>
      <c r="O371" s="254"/>
    </row>
    <row r="372" spans="1:15">
      <c r="A372" s="259"/>
      <c r="B372" s="259"/>
      <c r="C372" s="259"/>
      <c r="D372" s="259"/>
      <c r="E372" s="254"/>
      <c r="F372" s="298"/>
      <c r="G372" s="245"/>
      <c r="L372" s="259"/>
      <c r="O372" s="254"/>
    </row>
    <row r="373" spans="1:15">
      <c r="A373" s="259"/>
      <c r="B373" s="259"/>
      <c r="C373" s="259"/>
      <c r="D373" s="259"/>
      <c r="E373" s="254"/>
      <c r="F373" s="298"/>
      <c r="G373" s="245"/>
      <c r="L373" s="259"/>
      <c r="O373" s="254"/>
    </row>
    <row r="374" spans="1:15">
      <c r="A374" s="259"/>
      <c r="B374" s="259"/>
      <c r="C374" s="259"/>
      <c r="D374" s="259"/>
      <c r="E374" s="254"/>
      <c r="F374" s="298"/>
      <c r="G374" s="245"/>
      <c r="L374" s="259"/>
      <c r="O374" s="254"/>
    </row>
    <row r="375" spans="1:15">
      <c r="A375" s="259"/>
      <c r="B375" s="259"/>
      <c r="C375" s="259"/>
      <c r="D375" s="259"/>
      <c r="E375" s="254"/>
      <c r="F375" s="298"/>
      <c r="G375" s="245"/>
      <c r="L375" s="259"/>
      <c r="O375" s="254"/>
    </row>
    <row r="376" spans="1:15">
      <c r="A376" s="259"/>
      <c r="B376" s="259"/>
      <c r="C376" s="259"/>
      <c r="D376" s="259"/>
      <c r="E376" s="254"/>
      <c r="F376" s="298"/>
      <c r="G376" s="245"/>
      <c r="L376" s="259"/>
      <c r="O376" s="254"/>
    </row>
    <row r="377" spans="1:15">
      <c r="A377" s="259"/>
      <c r="B377" s="259"/>
      <c r="C377" s="259"/>
      <c r="D377" s="259"/>
      <c r="E377" s="254"/>
      <c r="F377" s="298"/>
      <c r="G377" s="245"/>
      <c r="L377" s="259"/>
      <c r="O377" s="254"/>
    </row>
    <row r="378" spans="1:15">
      <c r="A378" s="259"/>
      <c r="B378" s="259"/>
      <c r="C378" s="259"/>
      <c r="D378" s="259"/>
      <c r="E378" s="254"/>
      <c r="F378" s="298"/>
      <c r="G378" s="245"/>
      <c r="L378" s="259"/>
      <c r="O378" s="254"/>
    </row>
    <row r="379" spans="1:15">
      <c r="A379" s="259"/>
      <c r="B379" s="259"/>
      <c r="C379" s="259"/>
      <c r="D379" s="259"/>
      <c r="E379" s="254"/>
      <c r="F379" s="298"/>
      <c r="G379" s="245"/>
      <c r="L379" s="259"/>
      <c r="O379" s="254"/>
    </row>
    <row r="380" spans="1:15">
      <c r="A380" s="259"/>
      <c r="B380" s="259"/>
      <c r="C380" s="259"/>
      <c r="D380" s="259"/>
      <c r="E380" s="254"/>
      <c r="F380" s="298"/>
      <c r="G380" s="245"/>
      <c r="L380" s="259"/>
      <c r="O380" s="254"/>
    </row>
    <row r="381" spans="1:15">
      <c r="A381" s="259"/>
      <c r="B381" s="259"/>
      <c r="C381" s="259"/>
      <c r="D381" s="259"/>
      <c r="E381" s="254"/>
      <c r="F381" s="298"/>
      <c r="G381" s="245"/>
      <c r="L381" s="259"/>
      <c r="O381" s="254"/>
    </row>
    <row r="382" spans="1:15">
      <c r="A382" s="259"/>
      <c r="B382" s="259"/>
      <c r="C382" s="259"/>
      <c r="D382" s="259"/>
      <c r="E382" s="254"/>
      <c r="F382" s="298"/>
      <c r="G382" s="245"/>
      <c r="L382" s="259"/>
      <c r="O382" s="254"/>
    </row>
    <row r="383" spans="1:15">
      <c r="A383" s="259"/>
      <c r="B383" s="259"/>
      <c r="C383" s="259"/>
      <c r="D383" s="259"/>
      <c r="E383" s="254"/>
      <c r="F383" s="298"/>
      <c r="G383" s="245"/>
      <c r="L383" s="259"/>
      <c r="O383" s="254"/>
    </row>
    <row r="384" spans="1:15">
      <c r="A384" s="259"/>
      <c r="B384" s="259"/>
      <c r="C384" s="259"/>
      <c r="D384" s="259"/>
      <c r="E384" s="254"/>
      <c r="F384" s="298"/>
      <c r="G384" s="245"/>
      <c r="L384" s="259"/>
      <c r="O384" s="254"/>
    </row>
    <row r="385" spans="1:15">
      <c r="A385" s="259"/>
      <c r="B385" s="259"/>
      <c r="C385" s="259"/>
      <c r="D385" s="259"/>
      <c r="E385" s="254"/>
      <c r="F385" s="298"/>
      <c r="G385" s="245"/>
      <c r="L385" s="259"/>
      <c r="O385" s="254"/>
    </row>
    <row r="386" spans="1:15">
      <c r="A386" s="259"/>
      <c r="B386" s="259"/>
      <c r="C386" s="259"/>
      <c r="D386" s="259"/>
      <c r="E386" s="254"/>
      <c r="F386" s="298"/>
      <c r="G386" s="245"/>
      <c r="L386" s="259"/>
      <c r="O386" s="254"/>
    </row>
    <row r="387" spans="1:15">
      <c r="A387" s="259"/>
      <c r="B387" s="259"/>
      <c r="C387" s="259"/>
      <c r="D387" s="259"/>
      <c r="E387" s="254"/>
      <c r="F387" s="298"/>
      <c r="G387" s="245"/>
      <c r="L387" s="259"/>
      <c r="O387" s="254"/>
    </row>
    <row r="388" spans="1:15">
      <c r="A388" s="259"/>
      <c r="B388" s="259"/>
      <c r="C388" s="259"/>
      <c r="D388" s="259"/>
      <c r="E388" s="254"/>
      <c r="F388" s="298"/>
      <c r="G388" s="245"/>
      <c r="L388" s="259"/>
      <c r="O388" s="254"/>
    </row>
    <row r="389" spans="1:15">
      <c r="A389" s="259"/>
      <c r="B389" s="259"/>
      <c r="C389" s="259"/>
      <c r="D389" s="259"/>
      <c r="E389" s="254"/>
      <c r="F389" s="298"/>
      <c r="G389" s="245"/>
      <c r="L389" s="259"/>
      <c r="O389" s="254"/>
    </row>
    <row r="390" spans="1:15">
      <c r="A390" s="259"/>
      <c r="B390" s="259"/>
      <c r="C390" s="259"/>
      <c r="D390" s="259"/>
      <c r="E390" s="254"/>
      <c r="F390" s="298"/>
      <c r="G390" s="245"/>
      <c r="L390" s="259"/>
      <c r="O390" s="254"/>
    </row>
    <row r="391" spans="1:15">
      <c r="A391" s="259"/>
      <c r="B391" s="259"/>
      <c r="C391" s="259"/>
      <c r="D391" s="259"/>
      <c r="E391" s="254"/>
      <c r="F391" s="298"/>
      <c r="G391" s="245"/>
      <c r="L391" s="259"/>
      <c r="O391" s="254"/>
    </row>
    <row r="392" spans="1:15">
      <c r="A392" s="259"/>
      <c r="B392" s="259"/>
      <c r="C392" s="259"/>
      <c r="D392" s="259"/>
      <c r="E392" s="254"/>
      <c r="F392" s="298"/>
      <c r="G392" s="245"/>
      <c r="L392" s="259"/>
      <c r="O392" s="254"/>
    </row>
    <row r="393" spans="1:15">
      <c r="A393" s="259"/>
      <c r="B393" s="259"/>
      <c r="C393" s="259"/>
      <c r="D393" s="259"/>
      <c r="E393" s="254"/>
      <c r="F393" s="298"/>
      <c r="G393" s="245"/>
      <c r="L393" s="259"/>
      <c r="O393" s="254"/>
    </row>
    <row r="394" spans="1:15">
      <c r="A394" s="259"/>
      <c r="B394" s="259"/>
      <c r="C394" s="259"/>
      <c r="D394" s="259"/>
      <c r="E394" s="254"/>
      <c r="F394" s="298"/>
      <c r="G394" s="245"/>
      <c r="L394" s="259"/>
      <c r="O394" s="254"/>
    </row>
    <row r="395" spans="1:15">
      <c r="A395" s="259"/>
      <c r="B395" s="259"/>
      <c r="C395" s="259"/>
      <c r="D395" s="259"/>
      <c r="E395" s="254"/>
      <c r="F395" s="298"/>
      <c r="G395" s="245"/>
      <c r="L395" s="259"/>
      <c r="O395" s="254"/>
    </row>
    <row r="396" spans="1:15">
      <c r="A396" s="259"/>
      <c r="B396" s="259"/>
      <c r="C396" s="259"/>
      <c r="D396" s="259"/>
      <c r="E396" s="254"/>
      <c r="F396" s="298"/>
      <c r="G396" s="245"/>
      <c r="L396" s="259"/>
      <c r="O396" s="254"/>
    </row>
    <row r="397" spans="1:15">
      <c r="A397" s="259"/>
      <c r="B397" s="259"/>
      <c r="C397" s="259"/>
      <c r="D397" s="259"/>
      <c r="E397" s="254"/>
      <c r="F397" s="298"/>
      <c r="G397" s="245"/>
      <c r="L397" s="259"/>
      <c r="O397" s="254"/>
    </row>
    <row r="398" spans="1:15">
      <c r="A398" s="259"/>
      <c r="B398" s="259"/>
      <c r="C398" s="259"/>
      <c r="D398" s="259"/>
      <c r="E398" s="254"/>
      <c r="F398" s="298"/>
      <c r="G398" s="245"/>
      <c r="L398" s="259"/>
      <c r="O398" s="254"/>
    </row>
    <row r="399" spans="1:15">
      <c r="A399" s="259"/>
      <c r="B399" s="259"/>
      <c r="C399" s="259"/>
      <c r="D399" s="259"/>
      <c r="E399" s="254"/>
      <c r="F399" s="298"/>
      <c r="G399" s="245"/>
      <c r="L399" s="259"/>
      <c r="O399" s="254"/>
    </row>
    <row r="400" spans="1:15">
      <c r="A400" s="259"/>
      <c r="B400" s="259"/>
      <c r="C400" s="259"/>
      <c r="D400" s="259"/>
      <c r="E400" s="254"/>
      <c r="F400" s="298"/>
      <c r="G400" s="245"/>
      <c r="L400" s="259"/>
      <c r="O400" s="254"/>
    </row>
    <row r="401" spans="1:15">
      <c r="A401" s="259"/>
      <c r="B401" s="259"/>
      <c r="C401" s="259"/>
      <c r="D401" s="259"/>
      <c r="E401" s="254"/>
      <c r="F401" s="298"/>
      <c r="G401" s="245"/>
      <c r="L401" s="259"/>
      <c r="O401" s="254"/>
    </row>
    <row r="402" spans="1:15">
      <c r="A402" s="259"/>
      <c r="B402" s="259"/>
      <c r="C402" s="259"/>
      <c r="D402" s="259"/>
      <c r="E402" s="254"/>
      <c r="F402" s="298"/>
      <c r="G402" s="245"/>
      <c r="L402" s="259"/>
      <c r="O402" s="254"/>
    </row>
    <row r="403" spans="1:15">
      <c r="A403" s="259"/>
      <c r="B403" s="259"/>
      <c r="C403" s="259"/>
      <c r="D403" s="259"/>
      <c r="E403" s="254"/>
      <c r="F403" s="298"/>
      <c r="G403" s="245"/>
      <c r="L403" s="259"/>
      <c r="O403" s="254"/>
    </row>
    <row r="404" spans="1:15">
      <c r="A404" s="259"/>
      <c r="B404" s="259"/>
      <c r="C404" s="259"/>
      <c r="D404" s="259"/>
      <c r="E404" s="254"/>
      <c r="F404" s="298"/>
      <c r="G404" s="245"/>
      <c r="L404" s="259"/>
      <c r="O404" s="254"/>
    </row>
    <row r="405" spans="1:15">
      <c r="A405" s="259"/>
      <c r="B405" s="259"/>
      <c r="C405" s="259"/>
      <c r="D405" s="259"/>
      <c r="E405" s="254"/>
      <c r="F405" s="298"/>
      <c r="G405" s="245"/>
      <c r="L405" s="259"/>
      <c r="O405" s="254"/>
    </row>
    <row r="406" spans="1:15">
      <c r="A406" s="259"/>
      <c r="B406" s="259"/>
      <c r="C406" s="259"/>
      <c r="D406" s="259"/>
      <c r="E406" s="254"/>
      <c r="F406" s="298"/>
      <c r="G406" s="245"/>
      <c r="L406" s="259"/>
      <c r="O406" s="254"/>
    </row>
    <row r="407" spans="1:15">
      <c r="A407" s="259"/>
      <c r="B407" s="259"/>
      <c r="C407" s="259"/>
      <c r="D407" s="259"/>
      <c r="E407" s="254"/>
      <c r="F407" s="298"/>
      <c r="G407" s="245"/>
      <c r="L407" s="259"/>
      <c r="O407" s="254"/>
    </row>
    <row r="408" spans="1:15">
      <c r="A408" s="259"/>
      <c r="B408" s="259"/>
      <c r="C408" s="259"/>
      <c r="D408" s="259"/>
      <c r="E408" s="254"/>
      <c r="F408" s="298"/>
      <c r="G408" s="245"/>
      <c r="L408" s="259"/>
      <c r="O408" s="254"/>
    </row>
    <row r="409" spans="1:15">
      <c r="A409" s="259"/>
      <c r="B409" s="259"/>
      <c r="C409" s="259"/>
      <c r="D409" s="259"/>
      <c r="E409" s="254"/>
      <c r="F409" s="298"/>
      <c r="G409" s="245"/>
      <c r="L409" s="259"/>
      <c r="O409" s="254"/>
    </row>
    <row r="410" spans="1:15">
      <c r="A410" s="259"/>
      <c r="B410" s="259"/>
      <c r="C410" s="259"/>
      <c r="D410" s="259"/>
      <c r="E410" s="254"/>
      <c r="F410" s="298"/>
      <c r="G410" s="245"/>
      <c r="L410" s="259"/>
      <c r="O410" s="254"/>
    </row>
    <row r="411" spans="1:15">
      <c r="A411" s="259"/>
      <c r="B411" s="259"/>
      <c r="C411" s="259"/>
      <c r="D411" s="259"/>
      <c r="E411" s="254"/>
      <c r="F411" s="298"/>
      <c r="G411" s="245"/>
      <c r="L411" s="259"/>
      <c r="O411" s="254"/>
    </row>
    <row r="412" spans="1:15">
      <c r="A412" s="259"/>
      <c r="B412" s="259"/>
      <c r="C412" s="259"/>
      <c r="D412" s="259"/>
      <c r="E412" s="254"/>
      <c r="F412" s="298"/>
      <c r="G412" s="245"/>
      <c r="L412" s="259"/>
      <c r="O412" s="254"/>
    </row>
    <row r="413" spans="1:15">
      <c r="A413" s="259"/>
      <c r="B413" s="259"/>
      <c r="C413" s="259"/>
      <c r="D413" s="259"/>
      <c r="E413" s="254"/>
      <c r="F413" s="298"/>
      <c r="G413" s="245"/>
      <c r="L413" s="259"/>
      <c r="O413" s="254"/>
    </row>
    <row r="414" spans="1:15">
      <c r="A414" s="259"/>
      <c r="B414" s="259"/>
      <c r="C414" s="259"/>
      <c r="D414" s="259"/>
      <c r="E414" s="254"/>
      <c r="F414" s="298"/>
      <c r="G414" s="245"/>
      <c r="L414" s="259"/>
      <c r="O414" s="254"/>
    </row>
    <row r="415" spans="1:15">
      <c r="A415" s="259"/>
      <c r="B415" s="259"/>
      <c r="C415" s="259"/>
      <c r="D415" s="259"/>
      <c r="E415" s="254"/>
      <c r="F415" s="298"/>
      <c r="G415" s="245"/>
      <c r="L415" s="259"/>
      <c r="O415" s="254"/>
    </row>
    <row r="416" spans="1:15">
      <c r="A416" s="259"/>
      <c r="B416" s="259"/>
      <c r="C416" s="259"/>
      <c r="D416" s="259"/>
      <c r="E416" s="254"/>
      <c r="F416" s="298"/>
      <c r="G416" s="245"/>
      <c r="L416" s="259"/>
      <c r="O416" s="254"/>
    </row>
    <row r="417" spans="1:15">
      <c r="A417" s="259"/>
      <c r="B417" s="259"/>
      <c r="C417" s="259"/>
      <c r="D417" s="259"/>
      <c r="E417" s="254"/>
      <c r="F417" s="298"/>
      <c r="G417" s="245"/>
      <c r="L417" s="259"/>
      <c r="O417" s="254"/>
    </row>
    <row r="418" spans="1:15">
      <c r="A418" s="259"/>
      <c r="B418" s="259"/>
      <c r="C418" s="259"/>
      <c r="D418" s="259"/>
      <c r="E418" s="254"/>
      <c r="F418" s="298"/>
      <c r="G418" s="245"/>
      <c r="L418" s="259"/>
      <c r="O418" s="254"/>
    </row>
    <row r="419" spans="1:15">
      <c r="A419" s="259"/>
      <c r="B419" s="259"/>
      <c r="C419" s="259"/>
      <c r="D419" s="259"/>
      <c r="E419" s="254"/>
      <c r="F419" s="298"/>
      <c r="G419" s="245"/>
      <c r="L419" s="259"/>
      <c r="O419" s="254"/>
    </row>
    <row r="420" spans="1:15">
      <c r="A420" s="259"/>
      <c r="B420" s="259"/>
      <c r="C420" s="259"/>
      <c r="D420" s="259"/>
      <c r="E420" s="254"/>
      <c r="F420" s="298"/>
      <c r="G420" s="245"/>
      <c r="L420" s="259"/>
      <c r="O420" s="254"/>
    </row>
    <row r="421" spans="1:15">
      <c r="A421" s="259"/>
      <c r="B421" s="259"/>
      <c r="C421" s="259"/>
      <c r="D421" s="259"/>
      <c r="E421" s="254"/>
      <c r="F421" s="298"/>
      <c r="G421" s="245"/>
      <c r="L421" s="259"/>
      <c r="O421" s="254"/>
    </row>
    <row r="422" spans="1:15">
      <c r="A422" s="259"/>
      <c r="B422" s="259"/>
      <c r="C422" s="259"/>
      <c r="D422" s="259"/>
      <c r="E422" s="254"/>
      <c r="F422" s="298"/>
      <c r="G422" s="245"/>
      <c r="L422" s="259"/>
      <c r="O422" s="254"/>
    </row>
    <row r="423" spans="1:15">
      <c r="A423" s="259"/>
      <c r="B423" s="259"/>
      <c r="C423" s="259"/>
      <c r="D423" s="259"/>
      <c r="E423" s="254"/>
      <c r="F423" s="298"/>
      <c r="G423" s="245"/>
      <c r="L423" s="259"/>
      <c r="O423" s="254"/>
    </row>
    <row r="424" spans="1:15">
      <c r="A424" s="259"/>
      <c r="B424" s="259"/>
      <c r="C424" s="259"/>
      <c r="D424" s="259"/>
      <c r="E424" s="254"/>
      <c r="F424" s="298"/>
      <c r="G424" s="245"/>
      <c r="L424" s="259"/>
      <c r="O424" s="254"/>
    </row>
    <row r="425" spans="1:15">
      <c r="A425" s="259"/>
      <c r="B425" s="259"/>
      <c r="C425" s="259"/>
      <c r="D425" s="259"/>
      <c r="E425" s="254"/>
      <c r="F425" s="298"/>
      <c r="G425" s="245"/>
      <c r="L425" s="259"/>
      <c r="O425" s="254"/>
    </row>
    <row r="426" spans="1:15">
      <c r="A426" s="259"/>
      <c r="B426" s="259"/>
      <c r="C426" s="259"/>
      <c r="D426" s="259"/>
      <c r="E426" s="254"/>
      <c r="F426" s="298"/>
      <c r="G426" s="245"/>
      <c r="L426" s="259"/>
      <c r="O426" s="254"/>
    </row>
    <row r="427" spans="1:15">
      <c r="A427" s="259"/>
      <c r="B427" s="259"/>
      <c r="C427" s="259"/>
      <c r="D427" s="259"/>
      <c r="E427" s="254"/>
      <c r="F427" s="298"/>
      <c r="G427" s="245"/>
      <c r="L427" s="259"/>
      <c r="O427" s="254"/>
    </row>
    <row r="428" spans="1:15">
      <c r="A428" s="259"/>
      <c r="B428" s="259"/>
      <c r="C428" s="259"/>
      <c r="D428" s="259"/>
      <c r="E428" s="254"/>
      <c r="F428" s="298"/>
      <c r="G428" s="245"/>
      <c r="L428" s="259"/>
      <c r="O428" s="254"/>
    </row>
    <row r="429" spans="1:15">
      <c r="A429" s="259"/>
      <c r="B429" s="259"/>
      <c r="C429" s="259"/>
      <c r="D429" s="259"/>
      <c r="E429" s="254"/>
      <c r="F429" s="298"/>
      <c r="G429" s="245"/>
      <c r="L429" s="259"/>
      <c r="O429" s="254"/>
    </row>
    <row r="430" spans="1:15">
      <c r="A430" s="259"/>
      <c r="B430" s="259"/>
      <c r="C430" s="259"/>
      <c r="D430" s="259"/>
      <c r="E430" s="254"/>
      <c r="F430" s="298"/>
      <c r="G430" s="245"/>
      <c r="L430" s="259"/>
      <c r="O430" s="254"/>
    </row>
    <row r="431" spans="1:15">
      <c r="A431" s="259"/>
      <c r="B431" s="259"/>
      <c r="C431" s="259"/>
      <c r="D431" s="259"/>
      <c r="E431" s="254"/>
      <c r="F431" s="298"/>
      <c r="G431" s="245"/>
      <c r="L431" s="259"/>
      <c r="O431" s="254"/>
    </row>
    <row r="432" spans="1:15">
      <c r="A432" s="259"/>
      <c r="B432" s="259"/>
      <c r="C432" s="259"/>
      <c r="D432" s="259"/>
      <c r="E432" s="254"/>
      <c r="F432" s="298"/>
      <c r="G432" s="245"/>
      <c r="L432" s="259"/>
      <c r="O432" s="254"/>
    </row>
    <row r="433" spans="1:15">
      <c r="A433" s="259"/>
      <c r="B433" s="259"/>
      <c r="C433" s="259"/>
      <c r="D433" s="259"/>
      <c r="E433" s="254"/>
      <c r="F433" s="298"/>
      <c r="G433" s="245"/>
      <c r="L433" s="259"/>
      <c r="O433" s="254"/>
    </row>
    <row r="434" spans="1:15">
      <c r="A434" s="259"/>
      <c r="B434" s="259"/>
      <c r="C434" s="259"/>
      <c r="D434" s="259"/>
      <c r="E434" s="254"/>
      <c r="F434" s="298"/>
      <c r="G434" s="245"/>
      <c r="L434" s="259"/>
      <c r="O434" s="254"/>
    </row>
    <row r="435" spans="1:15">
      <c r="A435" s="259"/>
      <c r="B435" s="259"/>
      <c r="C435" s="259"/>
      <c r="D435" s="259"/>
      <c r="E435" s="254"/>
      <c r="F435" s="298"/>
      <c r="G435" s="245"/>
      <c r="L435" s="259"/>
      <c r="O435" s="254"/>
    </row>
    <row r="436" spans="1:15">
      <c r="A436" s="259"/>
      <c r="B436" s="259"/>
      <c r="C436" s="259"/>
      <c r="D436" s="259"/>
      <c r="E436" s="254"/>
      <c r="F436" s="298"/>
      <c r="G436" s="245"/>
      <c r="L436" s="259"/>
      <c r="O436" s="254"/>
    </row>
    <row r="437" spans="1:15">
      <c r="A437" s="259"/>
      <c r="B437" s="259"/>
      <c r="C437" s="259"/>
      <c r="D437" s="259"/>
      <c r="E437" s="254"/>
      <c r="F437" s="298"/>
      <c r="G437" s="245"/>
      <c r="L437" s="259"/>
      <c r="O437" s="254"/>
    </row>
    <row r="438" spans="1:15">
      <c r="A438" s="259"/>
      <c r="B438" s="259"/>
      <c r="C438" s="259"/>
      <c r="D438" s="259"/>
      <c r="E438" s="254"/>
      <c r="F438" s="298"/>
      <c r="G438" s="245"/>
      <c r="L438" s="259"/>
      <c r="O438" s="254"/>
    </row>
    <row r="439" spans="1:15">
      <c r="A439" s="259"/>
      <c r="B439" s="259"/>
      <c r="C439" s="259"/>
      <c r="D439" s="259"/>
      <c r="E439" s="254"/>
      <c r="F439" s="298"/>
      <c r="G439" s="245"/>
      <c r="L439" s="259"/>
      <c r="O439" s="254"/>
    </row>
    <row r="440" spans="1:15">
      <c r="A440" s="259"/>
      <c r="B440" s="259"/>
      <c r="C440" s="259"/>
      <c r="D440" s="259"/>
      <c r="E440" s="254"/>
      <c r="F440" s="298"/>
      <c r="G440" s="245"/>
      <c r="L440" s="259"/>
      <c r="O440" s="254"/>
    </row>
    <row r="441" spans="1:15">
      <c r="A441" s="259"/>
      <c r="B441" s="259"/>
      <c r="C441" s="259"/>
      <c r="D441" s="259"/>
      <c r="E441" s="254"/>
      <c r="F441" s="298"/>
      <c r="G441" s="245"/>
      <c r="L441" s="259"/>
      <c r="O441" s="254"/>
    </row>
    <row r="442" spans="1:15">
      <c r="A442" s="259"/>
      <c r="B442" s="259"/>
      <c r="C442" s="259"/>
      <c r="D442" s="259"/>
      <c r="E442" s="254"/>
      <c r="F442" s="298"/>
      <c r="G442" s="245"/>
      <c r="L442" s="259"/>
      <c r="O442" s="254"/>
    </row>
    <row r="443" spans="1:15">
      <c r="A443" s="259"/>
      <c r="B443" s="259"/>
      <c r="C443" s="259"/>
      <c r="D443" s="259"/>
      <c r="E443" s="254"/>
      <c r="F443" s="298"/>
      <c r="G443" s="245"/>
      <c r="L443" s="259"/>
      <c r="O443" s="254"/>
    </row>
    <row r="444" spans="1:15">
      <c r="A444" s="259"/>
      <c r="B444" s="259"/>
      <c r="C444" s="259"/>
      <c r="D444" s="259"/>
      <c r="E444" s="254"/>
      <c r="F444" s="298"/>
      <c r="G444" s="245"/>
      <c r="L444" s="259"/>
      <c r="O444" s="254"/>
    </row>
    <row r="445" spans="1:15">
      <c r="A445" s="259"/>
      <c r="B445" s="259"/>
      <c r="C445" s="259"/>
      <c r="D445" s="259"/>
      <c r="E445" s="254"/>
      <c r="F445" s="298"/>
      <c r="G445" s="245"/>
      <c r="L445" s="259"/>
      <c r="O445" s="254"/>
    </row>
    <row r="446" spans="1:15">
      <c r="A446" s="259"/>
      <c r="B446" s="259"/>
      <c r="C446" s="259"/>
      <c r="D446" s="259"/>
      <c r="E446" s="254"/>
      <c r="F446" s="298"/>
      <c r="G446" s="245"/>
      <c r="L446" s="259"/>
      <c r="O446" s="254"/>
    </row>
    <row r="447" spans="1:15">
      <c r="A447" s="259"/>
      <c r="B447" s="259"/>
      <c r="C447" s="259"/>
      <c r="D447" s="259"/>
      <c r="E447" s="254"/>
      <c r="F447" s="298"/>
      <c r="G447" s="245"/>
      <c r="L447" s="259"/>
      <c r="O447" s="254"/>
    </row>
    <row r="448" spans="1:15">
      <c r="A448" s="259"/>
      <c r="B448" s="259"/>
      <c r="C448" s="259"/>
      <c r="D448" s="259"/>
      <c r="E448" s="254"/>
      <c r="F448" s="298"/>
      <c r="G448" s="245"/>
      <c r="L448" s="259"/>
      <c r="O448" s="254"/>
    </row>
    <row r="449" spans="1:15">
      <c r="A449" s="259"/>
      <c r="B449" s="259"/>
      <c r="C449" s="259"/>
      <c r="D449" s="259"/>
      <c r="E449" s="254"/>
      <c r="F449" s="298"/>
      <c r="G449" s="245"/>
      <c r="L449" s="259"/>
      <c r="O449" s="254"/>
    </row>
    <row r="450" spans="1:15">
      <c r="A450" s="259"/>
      <c r="B450" s="259"/>
      <c r="C450" s="259"/>
      <c r="D450" s="259"/>
      <c r="E450" s="254"/>
      <c r="F450" s="298"/>
      <c r="G450" s="245"/>
      <c r="L450" s="259"/>
      <c r="O450" s="254"/>
    </row>
    <row r="451" spans="1:15">
      <c r="A451" s="259"/>
      <c r="B451" s="259"/>
      <c r="C451" s="259"/>
      <c r="D451" s="259"/>
      <c r="E451" s="254"/>
      <c r="F451" s="298"/>
      <c r="G451" s="245"/>
      <c r="L451" s="259"/>
      <c r="O451" s="254"/>
    </row>
    <row r="452" spans="1:15">
      <c r="A452" s="259"/>
      <c r="B452" s="259"/>
      <c r="C452" s="259"/>
      <c r="D452" s="259"/>
      <c r="E452" s="254"/>
      <c r="F452" s="298"/>
      <c r="G452" s="245"/>
      <c r="L452" s="259"/>
      <c r="O452" s="254"/>
    </row>
    <row r="453" spans="1:15">
      <c r="A453" s="259"/>
      <c r="B453" s="259"/>
      <c r="C453" s="259"/>
      <c r="D453" s="259"/>
      <c r="E453" s="254"/>
      <c r="F453" s="298"/>
      <c r="G453" s="245"/>
      <c r="L453" s="259"/>
      <c r="O453" s="254"/>
    </row>
    <row r="454" spans="1:15">
      <c r="A454" s="259"/>
      <c r="B454" s="259"/>
      <c r="C454" s="259"/>
      <c r="D454" s="259"/>
      <c r="E454" s="254"/>
      <c r="F454" s="298"/>
      <c r="G454" s="245"/>
      <c r="L454" s="259"/>
      <c r="O454" s="254"/>
    </row>
    <row r="455" spans="1:15">
      <c r="A455" s="259"/>
      <c r="B455" s="259"/>
      <c r="C455" s="259"/>
      <c r="D455" s="259"/>
      <c r="E455" s="254"/>
      <c r="F455" s="298"/>
      <c r="G455" s="245"/>
      <c r="L455" s="259"/>
      <c r="O455" s="254"/>
    </row>
    <row r="456" spans="1:15">
      <c r="A456" s="259"/>
      <c r="B456" s="259"/>
      <c r="C456" s="259"/>
      <c r="D456" s="259"/>
      <c r="E456" s="254"/>
      <c r="F456" s="298"/>
      <c r="G456" s="245"/>
      <c r="L456" s="259"/>
      <c r="O456" s="254"/>
    </row>
    <row r="457" spans="1:15">
      <c r="A457" s="259"/>
      <c r="B457" s="259"/>
      <c r="C457" s="259"/>
      <c r="D457" s="259"/>
      <c r="E457" s="254"/>
      <c r="F457" s="298"/>
      <c r="G457" s="245"/>
      <c r="L457" s="259"/>
      <c r="O457" s="254"/>
    </row>
    <row r="458" spans="1:15">
      <c r="A458" s="259"/>
      <c r="B458" s="259"/>
      <c r="C458" s="259"/>
      <c r="D458" s="259"/>
      <c r="E458" s="254"/>
      <c r="F458" s="298"/>
      <c r="G458" s="245"/>
      <c r="L458" s="259"/>
      <c r="O458" s="254"/>
    </row>
    <row r="459" spans="1:15">
      <c r="A459" s="259"/>
      <c r="B459" s="259"/>
      <c r="C459" s="259"/>
      <c r="D459" s="259"/>
      <c r="E459" s="254"/>
      <c r="F459" s="298"/>
      <c r="G459" s="245"/>
      <c r="L459" s="259"/>
      <c r="O459" s="254"/>
    </row>
    <row r="460" spans="1:15">
      <c r="A460" s="259"/>
      <c r="B460" s="259"/>
      <c r="C460" s="259"/>
      <c r="D460" s="259"/>
      <c r="E460" s="254"/>
      <c r="F460" s="298"/>
      <c r="G460" s="245"/>
      <c r="L460" s="259"/>
      <c r="O460" s="254"/>
    </row>
    <row r="461" spans="1:15">
      <c r="A461" s="259"/>
      <c r="B461" s="259"/>
      <c r="C461" s="259"/>
      <c r="D461" s="259"/>
      <c r="E461" s="254"/>
      <c r="F461" s="298"/>
      <c r="G461" s="245"/>
      <c r="L461" s="259"/>
      <c r="O461" s="254"/>
    </row>
    <row r="462" spans="1:15">
      <c r="A462" s="259"/>
      <c r="B462" s="259"/>
      <c r="C462" s="259"/>
      <c r="D462" s="259"/>
      <c r="E462" s="254"/>
      <c r="F462" s="298"/>
      <c r="G462" s="245"/>
      <c r="L462" s="259"/>
      <c r="O462" s="254"/>
    </row>
    <row r="463" spans="1:15">
      <c r="A463" s="259"/>
      <c r="B463" s="259"/>
      <c r="C463" s="259"/>
      <c r="D463" s="259"/>
      <c r="E463" s="254"/>
      <c r="F463" s="298"/>
      <c r="G463" s="245"/>
      <c r="L463" s="259"/>
      <c r="O463" s="254"/>
    </row>
    <row r="464" spans="1:15">
      <c r="A464" s="259"/>
      <c r="B464" s="259"/>
      <c r="C464" s="259"/>
      <c r="D464" s="259"/>
      <c r="E464" s="254"/>
      <c r="F464" s="298"/>
      <c r="G464" s="245"/>
      <c r="L464" s="259"/>
      <c r="O464" s="254"/>
    </row>
    <row r="465" spans="1:15">
      <c r="A465" s="259"/>
      <c r="B465" s="259"/>
      <c r="C465" s="259"/>
      <c r="D465" s="259"/>
      <c r="E465" s="254"/>
      <c r="F465" s="298"/>
      <c r="G465" s="245"/>
      <c r="L465" s="259"/>
      <c r="O465" s="254"/>
    </row>
    <row r="466" spans="1:15">
      <c r="A466" s="259"/>
      <c r="B466" s="259"/>
      <c r="C466" s="259"/>
      <c r="D466" s="259"/>
      <c r="E466" s="254"/>
      <c r="F466" s="298"/>
      <c r="G466" s="245"/>
      <c r="L466" s="259"/>
      <c r="O466" s="254"/>
    </row>
    <row r="467" spans="1:15">
      <c r="A467" s="259"/>
      <c r="B467" s="259"/>
      <c r="C467" s="259"/>
      <c r="D467" s="259"/>
      <c r="E467" s="254"/>
      <c r="F467" s="298"/>
      <c r="G467" s="245"/>
      <c r="L467" s="259"/>
      <c r="O467" s="254"/>
    </row>
    <row r="468" spans="1:15">
      <c r="A468" s="259"/>
      <c r="B468" s="259"/>
      <c r="C468" s="259"/>
      <c r="D468" s="259"/>
      <c r="E468" s="254"/>
      <c r="F468" s="298"/>
      <c r="G468" s="245"/>
      <c r="L468" s="259"/>
      <c r="O468" s="254"/>
    </row>
    <row r="469" spans="1:15">
      <c r="A469" s="259"/>
      <c r="B469" s="259"/>
      <c r="C469" s="259"/>
      <c r="D469" s="259"/>
      <c r="E469" s="254"/>
      <c r="F469" s="298"/>
      <c r="G469" s="245"/>
      <c r="L469" s="259"/>
      <c r="O469" s="254"/>
    </row>
    <row r="470" spans="1:15">
      <c r="A470" s="259"/>
      <c r="B470" s="259"/>
      <c r="C470" s="259"/>
      <c r="D470" s="259"/>
      <c r="E470" s="254"/>
      <c r="F470" s="298"/>
      <c r="G470" s="245"/>
      <c r="L470" s="259"/>
      <c r="O470" s="254"/>
    </row>
    <row r="471" spans="1:15">
      <c r="A471" s="259"/>
      <c r="B471" s="259"/>
      <c r="C471" s="259"/>
      <c r="D471" s="259"/>
      <c r="E471" s="254"/>
      <c r="F471" s="298"/>
      <c r="G471" s="245"/>
      <c r="L471" s="259"/>
      <c r="O471" s="254"/>
    </row>
    <row r="472" spans="1:15">
      <c r="A472" s="259"/>
      <c r="B472" s="259"/>
      <c r="C472" s="259"/>
      <c r="D472" s="259"/>
      <c r="E472" s="254"/>
      <c r="F472" s="298"/>
      <c r="G472" s="245"/>
      <c r="L472" s="259"/>
      <c r="O472" s="254"/>
    </row>
    <row r="473" spans="1:15">
      <c r="A473" s="259"/>
      <c r="B473" s="259"/>
      <c r="C473" s="259"/>
      <c r="D473" s="259"/>
      <c r="E473" s="254"/>
      <c r="F473" s="298"/>
      <c r="G473" s="245"/>
      <c r="L473" s="259"/>
      <c r="O473" s="254"/>
    </row>
    <row r="474" spans="1:15">
      <c r="A474" s="259"/>
      <c r="B474" s="259"/>
      <c r="C474" s="259"/>
      <c r="D474" s="259"/>
      <c r="E474" s="254"/>
      <c r="F474" s="298"/>
      <c r="G474" s="245"/>
      <c r="L474" s="259"/>
      <c r="O474" s="254"/>
    </row>
    <row r="475" spans="1:15">
      <c r="A475" s="259"/>
      <c r="B475" s="259"/>
      <c r="C475" s="259"/>
      <c r="D475" s="259"/>
      <c r="E475" s="254"/>
      <c r="F475" s="298"/>
      <c r="G475" s="245"/>
      <c r="L475" s="259"/>
      <c r="O475" s="254"/>
    </row>
    <row r="476" spans="1:15">
      <c r="A476" s="259"/>
      <c r="B476" s="259"/>
      <c r="C476" s="259"/>
      <c r="D476" s="259"/>
      <c r="E476" s="254"/>
      <c r="F476" s="298"/>
      <c r="G476" s="245"/>
      <c r="L476" s="259"/>
      <c r="O476" s="254"/>
    </row>
    <row r="477" spans="1:15">
      <c r="A477" s="259"/>
      <c r="B477" s="259"/>
      <c r="C477" s="259"/>
      <c r="D477" s="259"/>
      <c r="E477" s="254"/>
      <c r="F477" s="298"/>
      <c r="G477" s="245"/>
      <c r="L477" s="259"/>
      <c r="O477" s="254"/>
    </row>
    <row r="478" spans="1:15">
      <c r="A478" s="259"/>
      <c r="B478" s="259"/>
      <c r="C478" s="259"/>
      <c r="D478" s="259"/>
      <c r="E478" s="254"/>
      <c r="F478" s="298"/>
      <c r="G478" s="245"/>
      <c r="L478" s="259"/>
      <c r="O478" s="254"/>
    </row>
    <row r="479" spans="1:15">
      <c r="A479" s="259"/>
      <c r="B479" s="259"/>
      <c r="C479" s="259"/>
      <c r="D479" s="259"/>
      <c r="E479" s="254"/>
      <c r="F479" s="298"/>
      <c r="G479" s="245"/>
      <c r="L479" s="259"/>
      <c r="O479" s="254"/>
    </row>
    <row r="480" spans="1:15">
      <c r="A480" s="259"/>
      <c r="B480" s="259"/>
      <c r="C480" s="259"/>
      <c r="D480" s="259"/>
      <c r="E480" s="254"/>
      <c r="F480" s="298"/>
      <c r="G480" s="245"/>
      <c r="L480" s="259"/>
      <c r="O480" s="254"/>
    </row>
    <row r="481" spans="1:15">
      <c r="A481" s="259"/>
      <c r="B481" s="259"/>
      <c r="C481" s="259"/>
      <c r="D481" s="259"/>
      <c r="E481" s="254"/>
      <c r="F481" s="298"/>
      <c r="G481" s="245"/>
      <c r="L481" s="259"/>
      <c r="O481" s="254"/>
    </row>
    <row r="482" spans="1:15">
      <c r="A482" s="259"/>
      <c r="B482" s="259"/>
      <c r="C482" s="259"/>
      <c r="D482" s="259"/>
      <c r="E482" s="254"/>
      <c r="F482" s="298"/>
      <c r="G482" s="245"/>
      <c r="L482" s="259"/>
      <c r="O482" s="254"/>
    </row>
    <row r="483" spans="1:15">
      <c r="A483" s="259"/>
      <c r="B483" s="259"/>
      <c r="C483" s="259"/>
      <c r="D483" s="259"/>
      <c r="E483" s="254"/>
      <c r="F483" s="298"/>
      <c r="G483" s="245"/>
      <c r="L483" s="259"/>
      <c r="O483" s="254"/>
    </row>
    <row r="484" spans="1:15">
      <c r="A484" s="259"/>
      <c r="B484" s="259"/>
      <c r="C484" s="259"/>
      <c r="D484" s="259"/>
      <c r="E484" s="254"/>
      <c r="F484" s="298"/>
      <c r="G484" s="245"/>
      <c r="L484" s="259"/>
      <c r="O484" s="254"/>
    </row>
    <row r="485" spans="1:15">
      <c r="A485" s="259"/>
      <c r="B485" s="259"/>
      <c r="C485" s="259"/>
      <c r="D485" s="259"/>
      <c r="E485" s="254"/>
      <c r="F485" s="298"/>
      <c r="G485" s="245"/>
      <c r="L485" s="259"/>
      <c r="O485" s="254"/>
    </row>
    <row r="486" spans="1:15">
      <c r="A486" s="259"/>
      <c r="B486" s="259"/>
      <c r="C486" s="259"/>
      <c r="D486" s="259"/>
      <c r="E486" s="254"/>
      <c r="F486" s="298"/>
      <c r="G486" s="245"/>
      <c r="L486" s="259"/>
      <c r="O486" s="254"/>
    </row>
    <row r="487" spans="1:15">
      <c r="A487" s="259"/>
      <c r="B487" s="259"/>
      <c r="C487" s="259"/>
      <c r="D487" s="259"/>
      <c r="E487" s="254"/>
      <c r="F487" s="298"/>
      <c r="G487" s="245"/>
      <c r="L487" s="259"/>
      <c r="O487" s="254"/>
    </row>
    <row r="488" spans="1:15">
      <c r="A488" s="259"/>
      <c r="B488" s="259"/>
      <c r="C488" s="259"/>
      <c r="D488" s="259"/>
      <c r="E488" s="254"/>
      <c r="F488" s="298"/>
      <c r="G488" s="245"/>
      <c r="L488" s="259"/>
      <c r="O488" s="254"/>
    </row>
    <row r="489" spans="1:15">
      <c r="A489" s="259"/>
      <c r="B489" s="259"/>
      <c r="C489" s="259"/>
      <c r="D489" s="259"/>
      <c r="E489" s="254"/>
      <c r="F489" s="298"/>
      <c r="G489" s="245"/>
      <c r="L489" s="259"/>
      <c r="O489" s="254"/>
    </row>
    <row r="490" spans="1:15">
      <c r="A490" s="259"/>
      <c r="B490" s="259"/>
      <c r="C490" s="259"/>
      <c r="D490" s="259"/>
      <c r="E490" s="254"/>
      <c r="F490" s="298"/>
      <c r="G490" s="245"/>
      <c r="L490" s="259"/>
      <c r="O490" s="254"/>
    </row>
    <row r="491" spans="1:15">
      <c r="A491" s="259"/>
      <c r="B491" s="259"/>
      <c r="C491" s="259"/>
      <c r="D491" s="259"/>
      <c r="E491" s="254"/>
      <c r="F491" s="298"/>
      <c r="G491" s="245"/>
      <c r="L491" s="259"/>
      <c r="O491" s="254"/>
    </row>
    <row r="492" spans="1:15">
      <c r="A492" s="259"/>
      <c r="B492" s="259"/>
      <c r="C492" s="259"/>
      <c r="D492" s="259"/>
      <c r="E492" s="254"/>
      <c r="F492" s="298"/>
      <c r="G492" s="245"/>
      <c r="L492" s="259"/>
      <c r="O492" s="254"/>
    </row>
    <row r="493" spans="1:15">
      <c r="A493" s="259"/>
      <c r="B493" s="259"/>
      <c r="C493" s="259"/>
      <c r="D493" s="259"/>
      <c r="E493" s="254"/>
      <c r="F493" s="298"/>
      <c r="G493" s="245"/>
      <c r="L493" s="259"/>
      <c r="O493" s="254"/>
    </row>
    <row r="494" spans="1:15">
      <c r="A494" s="259"/>
      <c r="B494" s="259"/>
      <c r="C494" s="259"/>
      <c r="D494" s="259"/>
      <c r="E494" s="254"/>
      <c r="F494" s="298"/>
      <c r="G494" s="245"/>
      <c r="L494" s="259"/>
      <c r="O494" s="254"/>
    </row>
    <row r="495" spans="1:15">
      <c r="A495" s="259"/>
      <c r="B495" s="259"/>
      <c r="C495" s="259"/>
      <c r="D495" s="259"/>
      <c r="E495" s="254"/>
      <c r="F495" s="298"/>
      <c r="G495" s="245"/>
      <c r="L495" s="259"/>
      <c r="O495" s="254"/>
    </row>
    <row r="496" spans="1:15">
      <c r="A496" s="259"/>
      <c r="B496" s="259"/>
      <c r="C496" s="259"/>
      <c r="D496" s="259"/>
      <c r="E496" s="254"/>
      <c r="F496" s="298"/>
      <c r="G496" s="245"/>
      <c r="L496" s="259"/>
      <c r="O496" s="254"/>
    </row>
    <row r="497" spans="1:15">
      <c r="A497" s="259"/>
      <c r="B497" s="259"/>
      <c r="C497" s="259"/>
      <c r="D497" s="259"/>
      <c r="E497" s="254"/>
      <c r="F497" s="298"/>
      <c r="G497" s="245"/>
      <c r="L497" s="259"/>
      <c r="O497" s="254"/>
    </row>
    <row r="498" spans="1:15">
      <c r="A498" s="259"/>
      <c r="B498" s="259"/>
      <c r="C498" s="259"/>
      <c r="D498" s="259"/>
      <c r="E498" s="254"/>
      <c r="F498" s="298"/>
      <c r="G498" s="245"/>
      <c r="L498" s="259"/>
      <c r="O498" s="254"/>
    </row>
    <row r="499" spans="1:15">
      <c r="A499" s="259"/>
      <c r="B499" s="259"/>
      <c r="C499" s="259"/>
      <c r="D499" s="259"/>
      <c r="E499" s="254"/>
      <c r="F499" s="298"/>
      <c r="G499" s="245"/>
      <c r="L499" s="259"/>
      <c r="O499" s="254"/>
    </row>
    <row r="500" spans="1:15">
      <c r="A500" s="259"/>
      <c r="B500" s="259"/>
      <c r="C500" s="259"/>
      <c r="D500" s="259"/>
      <c r="E500" s="254"/>
      <c r="F500" s="298"/>
      <c r="G500" s="245"/>
      <c r="L500" s="259"/>
      <c r="O500" s="254"/>
    </row>
    <row r="501" spans="1:15">
      <c r="A501" s="259"/>
      <c r="B501" s="259"/>
      <c r="C501" s="259"/>
      <c r="D501" s="259"/>
      <c r="E501" s="254"/>
      <c r="F501" s="298"/>
      <c r="G501" s="245"/>
      <c r="L501" s="259"/>
      <c r="O501" s="254"/>
    </row>
    <row r="502" spans="1:15">
      <c r="A502" s="259"/>
      <c r="B502" s="259"/>
      <c r="C502" s="259"/>
      <c r="D502" s="259"/>
      <c r="E502" s="254"/>
      <c r="F502" s="298"/>
      <c r="G502" s="245"/>
      <c r="L502" s="259"/>
      <c r="O502" s="254"/>
    </row>
    <row r="503" spans="1:15">
      <c r="A503" s="259"/>
      <c r="B503" s="259"/>
      <c r="C503" s="259"/>
      <c r="D503" s="259"/>
      <c r="E503" s="254"/>
      <c r="F503" s="298"/>
      <c r="G503" s="245"/>
      <c r="L503" s="259"/>
      <c r="O503" s="254"/>
    </row>
    <row r="504" spans="1:15">
      <c r="A504" s="259"/>
      <c r="B504" s="259"/>
      <c r="C504" s="259"/>
      <c r="D504" s="259"/>
      <c r="E504" s="254"/>
      <c r="F504" s="298"/>
      <c r="G504" s="245"/>
      <c r="L504" s="259"/>
      <c r="O504" s="254"/>
    </row>
    <row r="505" spans="1:15">
      <c r="A505" s="259"/>
      <c r="B505" s="259"/>
      <c r="C505" s="259"/>
      <c r="D505" s="259"/>
      <c r="E505" s="254"/>
      <c r="F505" s="298"/>
      <c r="G505" s="245"/>
      <c r="L505" s="259"/>
      <c r="O505" s="254"/>
    </row>
    <row r="506" spans="1:15">
      <c r="A506" s="259"/>
      <c r="B506" s="259"/>
      <c r="C506" s="259"/>
      <c r="D506" s="259"/>
      <c r="E506" s="254"/>
      <c r="F506" s="298"/>
      <c r="G506" s="245"/>
      <c r="L506" s="259"/>
      <c r="O506" s="254"/>
    </row>
    <row r="507" spans="1:15">
      <c r="A507" s="259"/>
      <c r="B507" s="259"/>
      <c r="C507" s="259"/>
      <c r="D507" s="259"/>
      <c r="E507" s="254"/>
      <c r="F507" s="298"/>
      <c r="G507" s="245"/>
      <c r="L507" s="259"/>
      <c r="O507" s="254"/>
    </row>
    <row r="508" spans="1:15">
      <c r="A508" s="259"/>
      <c r="B508" s="259"/>
      <c r="C508" s="259"/>
      <c r="D508" s="259"/>
      <c r="E508" s="254"/>
      <c r="F508" s="298"/>
      <c r="G508" s="245"/>
      <c r="L508" s="259"/>
      <c r="O508" s="254"/>
    </row>
    <row r="509" spans="1:15">
      <c r="A509" s="259"/>
      <c r="B509" s="259"/>
      <c r="C509" s="259"/>
      <c r="D509" s="259"/>
      <c r="E509" s="254"/>
      <c r="F509" s="298"/>
      <c r="G509" s="245"/>
      <c r="L509" s="259"/>
      <c r="O509" s="254"/>
    </row>
    <row r="510" spans="1:15">
      <c r="A510" s="259"/>
      <c r="B510" s="259"/>
      <c r="C510" s="259"/>
      <c r="D510" s="259"/>
      <c r="E510" s="254"/>
      <c r="F510" s="298"/>
      <c r="G510" s="245"/>
      <c r="L510" s="259"/>
      <c r="O510" s="254"/>
    </row>
    <row r="511" spans="1:15">
      <c r="A511" s="259"/>
      <c r="B511" s="259"/>
      <c r="C511" s="259"/>
      <c r="D511" s="259"/>
      <c r="E511" s="254"/>
      <c r="F511" s="298"/>
      <c r="G511" s="245"/>
      <c r="L511" s="259"/>
      <c r="O511" s="254"/>
    </row>
    <row r="512" spans="1:15">
      <c r="A512" s="259"/>
      <c r="B512" s="259"/>
      <c r="C512" s="259"/>
      <c r="D512" s="259"/>
      <c r="E512" s="254"/>
      <c r="F512" s="298"/>
      <c r="G512" s="245"/>
      <c r="L512" s="259"/>
      <c r="O512" s="254"/>
    </row>
    <row r="513" spans="1:15">
      <c r="A513" s="259"/>
      <c r="B513" s="259"/>
      <c r="C513" s="259"/>
      <c r="D513" s="259"/>
      <c r="E513" s="254"/>
      <c r="F513" s="298"/>
      <c r="G513" s="245"/>
      <c r="L513" s="259"/>
      <c r="O513" s="254"/>
    </row>
    <row r="514" spans="1:15">
      <c r="A514" s="259"/>
      <c r="B514" s="259"/>
      <c r="C514" s="259"/>
      <c r="D514" s="259"/>
      <c r="E514" s="254"/>
      <c r="F514" s="298"/>
      <c r="G514" s="245"/>
      <c r="L514" s="259"/>
      <c r="O514" s="254"/>
    </row>
    <row r="515" spans="1:15">
      <c r="A515" s="259"/>
      <c r="B515" s="259"/>
      <c r="C515" s="259"/>
      <c r="D515" s="259"/>
      <c r="E515" s="254"/>
      <c r="F515" s="298"/>
      <c r="G515" s="245"/>
      <c r="L515" s="259"/>
      <c r="O515" s="254"/>
    </row>
    <row r="516" spans="1:15">
      <c r="A516" s="259"/>
      <c r="B516" s="259"/>
      <c r="C516" s="259"/>
      <c r="D516" s="259"/>
      <c r="E516" s="254"/>
      <c r="F516" s="298"/>
      <c r="G516" s="245"/>
      <c r="L516" s="259"/>
      <c r="O516" s="254"/>
    </row>
    <row r="517" spans="1:15">
      <c r="A517" s="259"/>
      <c r="B517" s="259"/>
      <c r="C517" s="259"/>
      <c r="D517" s="259"/>
      <c r="E517" s="254"/>
      <c r="F517" s="298"/>
      <c r="G517" s="245"/>
      <c r="L517" s="259"/>
      <c r="O517" s="254"/>
    </row>
    <row r="518" spans="1:15">
      <c r="A518" s="259"/>
      <c r="B518" s="259"/>
      <c r="C518" s="259"/>
      <c r="D518" s="259"/>
      <c r="E518" s="254"/>
      <c r="F518" s="298"/>
      <c r="G518" s="245"/>
      <c r="L518" s="259"/>
      <c r="O518" s="254"/>
    </row>
    <row r="519" spans="1:15">
      <c r="A519" s="259"/>
      <c r="B519" s="259"/>
      <c r="C519" s="259"/>
      <c r="D519" s="259"/>
      <c r="E519" s="254"/>
      <c r="F519" s="298"/>
      <c r="G519" s="245"/>
      <c r="L519" s="259"/>
      <c r="O519" s="254"/>
    </row>
    <row r="520" spans="1:15">
      <c r="A520" s="259"/>
      <c r="B520" s="259"/>
      <c r="C520" s="259"/>
      <c r="D520" s="259"/>
      <c r="E520" s="254"/>
      <c r="F520" s="298"/>
      <c r="G520" s="245"/>
      <c r="L520" s="259"/>
      <c r="O520" s="254"/>
    </row>
    <row r="521" spans="1:15">
      <c r="A521" s="259"/>
      <c r="B521" s="259"/>
      <c r="C521" s="259"/>
      <c r="D521" s="259"/>
      <c r="E521" s="254"/>
      <c r="F521" s="298"/>
      <c r="G521" s="245"/>
      <c r="L521" s="259"/>
      <c r="O521" s="254"/>
    </row>
    <row r="522" spans="1:15">
      <c r="A522" s="259"/>
      <c r="B522" s="259"/>
      <c r="C522" s="259"/>
      <c r="D522" s="259"/>
      <c r="E522" s="254"/>
      <c r="F522" s="298"/>
      <c r="G522" s="245"/>
      <c r="L522" s="259"/>
      <c r="O522" s="254"/>
    </row>
    <row r="523" spans="1:15">
      <c r="A523" s="259"/>
      <c r="B523" s="259"/>
      <c r="C523" s="259"/>
      <c r="D523" s="259"/>
      <c r="E523" s="254"/>
      <c r="F523" s="298"/>
      <c r="G523" s="245"/>
      <c r="L523" s="259"/>
      <c r="O523" s="254"/>
    </row>
    <row r="524" spans="1:15">
      <c r="A524" s="259"/>
      <c r="B524" s="259"/>
      <c r="C524" s="259"/>
      <c r="D524" s="259"/>
      <c r="E524" s="254"/>
      <c r="F524" s="298"/>
      <c r="G524" s="245"/>
      <c r="L524" s="259"/>
      <c r="O524" s="254"/>
    </row>
    <row r="525" spans="1:15">
      <c r="A525" s="259"/>
      <c r="B525" s="259"/>
      <c r="C525" s="259"/>
      <c r="D525" s="259"/>
      <c r="E525" s="254"/>
      <c r="F525" s="298"/>
      <c r="G525" s="245"/>
      <c r="L525" s="259"/>
      <c r="O525" s="254"/>
    </row>
    <row r="526" spans="1:15">
      <c r="A526" s="259"/>
      <c r="B526" s="259"/>
      <c r="C526" s="259"/>
      <c r="D526" s="259"/>
      <c r="E526" s="254"/>
      <c r="F526" s="298"/>
      <c r="G526" s="245"/>
      <c r="L526" s="259"/>
      <c r="O526" s="254"/>
    </row>
    <row r="527" spans="1:15">
      <c r="A527" s="259"/>
      <c r="B527" s="259"/>
      <c r="C527" s="259"/>
      <c r="D527" s="259"/>
      <c r="E527" s="254"/>
      <c r="F527" s="298"/>
      <c r="G527" s="245"/>
      <c r="L527" s="259"/>
      <c r="O527" s="254"/>
    </row>
    <row r="528" spans="1:15">
      <c r="A528" s="259"/>
      <c r="B528" s="259"/>
      <c r="C528" s="259"/>
      <c r="D528" s="259"/>
      <c r="E528" s="254"/>
      <c r="F528" s="298"/>
      <c r="G528" s="245"/>
      <c r="L528" s="259"/>
      <c r="O528" s="254"/>
    </row>
    <row r="529" spans="1:15">
      <c r="A529" s="259"/>
      <c r="B529" s="259"/>
      <c r="C529" s="259"/>
      <c r="D529" s="259"/>
      <c r="E529" s="254"/>
      <c r="F529" s="298"/>
      <c r="G529" s="245"/>
      <c r="L529" s="259"/>
      <c r="O529" s="254"/>
    </row>
    <row r="530" spans="1:15">
      <c r="A530" s="259"/>
      <c r="B530" s="259"/>
      <c r="C530" s="259"/>
      <c r="D530" s="259"/>
      <c r="E530" s="254"/>
      <c r="F530" s="298"/>
      <c r="G530" s="245"/>
      <c r="L530" s="259"/>
      <c r="O530" s="254"/>
    </row>
    <row r="531" spans="1:15">
      <c r="A531" s="259"/>
      <c r="B531" s="259"/>
      <c r="C531" s="259"/>
      <c r="D531" s="259"/>
      <c r="E531" s="254"/>
      <c r="F531" s="298"/>
      <c r="G531" s="245"/>
      <c r="L531" s="259"/>
      <c r="O531" s="254"/>
    </row>
    <row r="532" spans="1:15">
      <c r="A532" s="259"/>
      <c r="B532" s="259"/>
      <c r="C532" s="259"/>
      <c r="D532" s="259"/>
      <c r="E532" s="254"/>
      <c r="F532" s="298"/>
      <c r="G532" s="245"/>
      <c r="L532" s="259"/>
      <c r="O532" s="254"/>
    </row>
    <row r="533" spans="1:15">
      <c r="A533" s="259"/>
      <c r="B533" s="259"/>
      <c r="C533" s="259"/>
      <c r="D533" s="259"/>
      <c r="E533" s="254"/>
      <c r="F533" s="298"/>
      <c r="G533" s="245"/>
      <c r="L533" s="259"/>
      <c r="O533" s="254"/>
    </row>
    <row r="534" spans="1:15">
      <c r="A534" s="259"/>
      <c r="B534" s="259"/>
      <c r="C534" s="259"/>
      <c r="D534" s="259"/>
      <c r="E534" s="254"/>
      <c r="F534" s="298"/>
      <c r="G534" s="245"/>
      <c r="L534" s="259"/>
      <c r="O534" s="254"/>
    </row>
    <row r="535" spans="1:15">
      <c r="A535" s="259"/>
      <c r="B535" s="259"/>
      <c r="C535" s="259"/>
      <c r="D535" s="259"/>
      <c r="E535" s="254"/>
      <c r="F535" s="298"/>
      <c r="G535" s="245"/>
      <c r="L535" s="259"/>
      <c r="O535" s="254"/>
    </row>
    <row r="536" spans="1:15">
      <c r="A536" s="259"/>
      <c r="B536" s="259"/>
      <c r="C536" s="259"/>
      <c r="D536" s="259"/>
      <c r="E536" s="254"/>
      <c r="F536" s="298"/>
      <c r="G536" s="245"/>
      <c r="L536" s="259"/>
      <c r="O536" s="254"/>
    </row>
    <row r="537" spans="1:15">
      <c r="A537" s="259"/>
      <c r="B537" s="259"/>
      <c r="C537" s="259"/>
      <c r="D537" s="259"/>
      <c r="E537" s="254"/>
      <c r="F537" s="298"/>
      <c r="G537" s="245"/>
      <c r="L537" s="259"/>
      <c r="O537" s="254"/>
    </row>
    <row r="538" spans="1:15">
      <c r="A538" s="259"/>
      <c r="B538" s="259"/>
      <c r="C538" s="259"/>
      <c r="D538" s="259"/>
      <c r="E538" s="254"/>
      <c r="F538" s="298"/>
      <c r="G538" s="245"/>
      <c r="L538" s="259"/>
      <c r="O538" s="254"/>
    </row>
    <row r="539" spans="1:15">
      <c r="A539" s="259"/>
      <c r="B539" s="259"/>
      <c r="C539" s="259"/>
      <c r="D539" s="259"/>
      <c r="E539" s="254"/>
      <c r="F539" s="298"/>
      <c r="G539" s="245"/>
      <c r="L539" s="259"/>
      <c r="O539" s="254"/>
    </row>
    <row r="540" spans="1:15">
      <c r="A540" s="259"/>
      <c r="B540" s="259"/>
      <c r="C540" s="259"/>
      <c r="D540" s="259"/>
      <c r="E540" s="254"/>
      <c r="F540" s="298"/>
      <c r="G540" s="245"/>
      <c r="L540" s="259"/>
      <c r="O540" s="254"/>
    </row>
    <row r="541" spans="1:15">
      <c r="A541" s="259"/>
      <c r="B541" s="259"/>
      <c r="C541" s="259"/>
      <c r="D541" s="259"/>
      <c r="E541" s="254"/>
      <c r="F541" s="298"/>
      <c r="G541" s="245"/>
      <c r="L541" s="259"/>
      <c r="O541" s="254"/>
    </row>
    <row r="542" spans="1:15">
      <c r="A542" s="259"/>
      <c r="B542" s="259"/>
      <c r="C542" s="259"/>
      <c r="D542" s="259"/>
      <c r="E542" s="254"/>
      <c r="F542" s="298"/>
      <c r="G542" s="245"/>
      <c r="L542" s="259"/>
      <c r="O542" s="254"/>
    </row>
    <row r="543" spans="1:15">
      <c r="A543" s="259"/>
      <c r="B543" s="259"/>
      <c r="C543" s="259"/>
      <c r="D543" s="259"/>
      <c r="E543" s="254"/>
      <c r="F543" s="298"/>
      <c r="G543" s="245"/>
      <c r="L543" s="259"/>
      <c r="O543" s="254"/>
    </row>
    <row r="544" spans="1:15">
      <c r="A544" s="259"/>
      <c r="B544" s="259"/>
      <c r="C544" s="259"/>
      <c r="D544" s="259"/>
      <c r="E544" s="254"/>
      <c r="F544" s="298"/>
      <c r="G544" s="245"/>
      <c r="L544" s="259"/>
      <c r="O544" s="254"/>
    </row>
    <row r="545" spans="1:15">
      <c r="A545" s="259"/>
      <c r="B545" s="259"/>
      <c r="C545" s="259"/>
      <c r="D545" s="259"/>
      <c r="E545" s="254"/>
      <c r="F545" s="298"/>
      <c r="G545" s="245"/>
      <c r="L545" s="259"/>
      <c r="O545" s="254"/>
    </row>
    <row r="546" spans="1:15">
      <c r="A546" s="259"/>
      <c r="B546" s="259"/>
      <c r="C546" s="259"/>
      <c r="D546" s="259"/>
      <c r="E546" s="254"/>
      <c r="F546" s="298"/>
      <c r="G546" s="245"/>
      <c r="L546" s="259"/>
      <c r="O546" s="254"/>
    </row>
    <row r="547" spans="1:15">
      <c r="A547" s="259"/>
      <c r="B547" s="259"/>
      <c r="C547" s="259"/>
      <c r="D547" s="259"/>
      <c r="E547" s="254"/>
      <c r="F547" s="298"/>
      <c r="G547" s="245"/>
      <c r="L547" s="259"/>
      <c r="O547" s="254"/>
    </row>
    <row r="548" spans="1:15">
      <c r="A548" s="259"/>
      <c r="B548" s="259"/>
      <c r="C548" s="259"/>
      <c r="D548" s="259"/>
      <c r="E548" s="254"/>
      <c r="F548" s="298"/>
      <c r="G548" s="245"/>
      <c r="L548" s="259"/>
      <c r="O548" s="254"/>
    </row>
    <row r="549" spans="1:15">
      <c r="A549" s="259"/>
      <c r="B549" s="259"/>
      <c r="C549" s="259"/>
      <c r="D549" s="259"/>
      <c r="E549" s="254"/>
      <c r="F549" s="298"/>
      <c r="G549" s="245"/>
      <c r="L549" s="259"/>
      <c r="O549" s="254"/>
    </row>
    <row r="550" spans="1:15">
      <c r="A550" s="259"/>
      <c r="B550" s="259"/>
      <c r="C550" s="259"/>
      <c r="D550" s="259"/>
      <c r="E550" s="254"/>
      <c r="F550" s="298"/>
      <c r="G550" s="245"/>
      <c r="L550" s="259"/>
      <c r="O550" s="254"/>
    </row>
    <row r="551" spans="1:15">
      <c r="A551" s="259"/>
      <c r="B551" s="259"/>
      <c r="C551" s="259"/>
      <c r="D551" s="259"/>
      <c r="E551" s="254"/>
      <c r="F551" s="298"/>
      <c r="G551" s="245"/>
      <c r="L551" s="259"/>
      <c r="O551" s="254"/>
    </row>
    <row r="552" spans="1:15">
      <c r="A552" s="259"/>
      <c r="B552" s="259"/>
      <c r="C552" s="259"/>
      <c r="D552" s="259"/>
      <c r="E552" s="254"/>
      <c r="F552" s="298"/>
      <c r="G552" s="245"/>
      <c r="L552" s="259"/>
      <c r="O552" s="254"/>
    </row>
    <row r="553" spans="1:15">
      <c r="A553" s="259"/>
      <c r="B553" s="259"/>
      <c r="C553" s="259"/>
      <c r="D553" s="259"/>
      <c r="E553" s="254"/>
      <c r="F553" s="298"/>
      <c r="G553" s="245"/>
      <c r="L553" s="259"/>
      <c r="O553" s="254"/>
    </row>
    <row r="554" spans="1:15">
      <c r="A554" s="259"/>
      <c r="B554" s="259"/>
      <c r="C554" s="259"/>
      <c r="D554" s="259"/>
      <c r="E554" s="254"/>
      <c r="F554" s="298"/>
      <c r="G554" s="245"/>
      <c r="L554" s="259"/>
      <c r="O554" s="254"/>
    </row>
    <row r="555" spans="1:15">
      <c r="A555" s="259"/>
      <c r="B555" s="259"/>
      <c r="C555" s="259"/>
      <c r="D555" s="259"/>
      <c r="E555" s="254"/>
      <c r="F555" s="298"/>
      <c r="G555" s="245"/>
      <c r="L555" s="259"/>
      <c r="O555" s="254"/>
    </row>
    <row r="556" spans="1:15">
      <c r="A556" s="259"/>
      <c r="B556" s="259"/>
      <c r="C556" s="259"/>
      <c r="D556" s="259"/>
      <c r="E556" s="254"/>
      <c r="F556" s="298"/>
      <c r="G556" s="245"/>
      <c r="L556" s="259"/>
      <c r="O556" s="254"/>
    </row>
    <row r="557" spans="1:15">
      <c r="A557" s="259"/>
      <c r="B557" s="259"/>
      <c r="C557" s="259"/>
      <c r="D557" s="259"/>
      <c r="E557" s="254"/>
      <c r="F557" s="298"/>
      <c r="G557" s="245"/>
      <c r="L557" s="259"/>
      <c r="O557" s="254"/>
    </row>
    <row r="558" spans="1:15">
      <c r="A558" s="259"/>
      <c r="B558" s="259"/>
      <c r="C558" s="259"/>
      <c r="D558" s="259"/>
      <c r="E558" s="254"/>
      <c r="F558" s="298"/>
      <c r="G558" s="245"/>
      <c r="L558" s="259"/>
      <c r="O558" s="254"/>
    </row>
    <row r="559" spans="1:15">
      <c r="A559" s="259"/>
      <c r="B559" s="259"/>
      <c r="C559" s="259"/>
      <c r="D559" s="259"/>
      <c r="E559" s="254"/>
      <c r="F559" s="298"/>
      <c r="G559" s="245"/>
      <c r="L559" s="259"/>
      <c r="O559" s="254"/>
    </row>
    <row r="560" spans="1:15">
      <c r="A560" s="259"/>
      <c r="B560" s="259"/>
      <c r="C560" s="259"/>
      <c r="D560" s="259"/>
      <c r="E560" s="254"/>
      <c r="F560" s="298"/>
      <c r="G560" s="245"/>
      <c r="L560" s="259"/>
      <c r="O560" s="254"/>
    </row>
    <row r="561" spans="1:15">
      <c r="A561" s="259"/>
      <c r="B561" s="259"/>
      <c r="C561" s="259"/>
      <c r="D561" s="259"/>
      <c r="E561" s="254"/>
      <c r="F561" s="298"/>
      <c r="G561" s="245"/>
      <c r="L561" s="259"/>
      <c r="O561" s="254"/>
    </row>
    <row r="562" spans="1:15">
      <c r="A562" s="259"/>
      <c r="B562" s="259"/>
      <c r="C562" s="259"/>
      <c r="D562" s="259"/>
      <c r="E562" s="254"/>
      <c r="F562" s="298"/>
      <c r="G562" s="245"/>
      <c r="L562" s="259"/>
      <c r="O562" s="254"/>
    </row>
    <row r="563" spans="1:15">
      <c r="A563" s="259"/>
      <c r="B563" s="259"/>
      <c r="C563" s="259"/>
      <c r="D563" s="259"/>
      <c r="E563" s="254"/>
      <c r="F563" s="298"/>
      <c r="G563" s="245"/>
      <c r="L563" s="259"/>
      <c r="O563" s="254"/>
    </row>
    <row r="564" spans="1:15">
      <c r="A564" s="259"/>
      <c r="B564" s="259"/>
      <c r="C564" s="259"/>
      <c r="D564" s="259"/>
      <c r="E564" s="254"/>
      <c r="F564" s="298"/>
      <c r="G564" s="245"/>
      <c r="L564" s="259"/>
      <c r="O564" s="254"/>
    </row>
    <row r="565" spans="1:15">
      <c r="A565" s="259"/>
      <c r="B565" s="259"/>
      <c r="C565" s="259"/>
      <c r="D565" s="259"/>
      <c r="E565" s="254"/>
      <c r="F565" s="298"/>
      <c r="G565" s="245"/>
      <c r="L565" s="259"/>
      <c r="O565" s="254"/>
    </row>
    <row r="566" spans="1:15">
      <c r="A566" s="259"/>
      <c r="B566" s="259"/>
      <c r="C566" s="259"/>
      <c r="D566" s="259"/>
      <c r="E566" s="254"/>
      <c r="F566" s="298"/>
      <c r="G566" s="245"/>
      <c r="L566" s="259"/>
      <c r="O566" s="254"/>
    </row>
    <row r="567" spans="1:15">
      <c r="A567" s="259"/>
      <c r="B567" s="259"/>
      <c r="C567" s="259"/>
      <c r="D567" s="259"/>
      <c r="E567" s="254"/>
      <c r="F567" s="298"/>
      <c r="G567" s="245"/>
      <c r="L567" s="259"/>
      <c r="O567" s="254"/>
    </row>
    <row r="568" spans="1:15">
      <c r="A568" s="259"/>
      <c r="B568" s="259"/>
      <c r="C568" s="259"/>
      <c r="D568" s="259"/>
      <c r="E568" s="254"/>
      <c r="F568" s="298"/>
      <c r="G568" s="245"/>
      <c r="L568" s="259"/>
      <c r="O568" s="254"/>
    </row>
    <row r="569" spans="1:15">
      <c r="A569" s="259"/>
      <c r="B569" s="259"/>
      <c r="C569" s="259"/>
      <c r="D569" s="259"/>
      <c r="E569" s="254"/>
      <c r="F569" s="298"/>
      <c r="G569" s="245"/>
      <c r="L569" s="259"/>
      <c r="O569" s="254"/>
    </row>
    <row r="570" spans="1:15">
      <c r="A570" s="259"/>
      <c r="B570" s="259"/>
      <c r="C570" s="259"/>
      <c r="D570" s="259"/>
      <c r="E570" s="254"/>
      <c r="F570" s="298"/>
      <c r="G570" s="245"/>
      <c r="L570" s="259"/>
      <c r="O570" s="254"/>
    </row>
    <row r="571" spans="1:15">
      <c r="A571" s="259"/>
      <c r="B571" s="259"/>
      <c r="C571" s="259"/>
      <c r="D571" s="259"/>
      <c r="E571" s="254"/>
      <c r="F571" s="298"/>
      <c r="G571" s="245"/>
      <c r="L571" s="259"/>
      <c r="O571" s="254"/>
    </row>
    <row r="572" spans="1:15">
      <c r="A572" s="259"/>
      <c r="B572" s="259"/>
      <c r="C572" s="259"/>
      <c r="D572" s="259"/>
      <c r="E572" s="254"/>
      <c r="F572" s="298"/>
      <c r="G572" s="245"/>
      <c r="L572" s="259"/>
      <c r="O572" s="254"/>
    </row>
    <row r="573" spans="1:15">
      <c r="A573" s="259"/>
      <c r="B573" s="259"/>
      <c r="C573" s="259"/>
      <c r="D573" s="259"/>
      <c r="E573" s="254"/>
      <c r="F573" s="298"/>
      <c r="G573" s="245"/>
      <c r="L573" s="259"/>
      <c r="O573" s="254"/>
    </row>
    <row r="574" spans="1:15">
      <c r="A574" s="259"/>
      <c r="B574" s="259"/>
      <c r="C574" s="259"/>
      <c r="D574" s="259"/>
      <c r="E574" s="254"/>
      <c r="F574" s="298"/>
      <c r="G574" s="245"/>
      <c r="L574" s="259"/>
      <c r="O574" s="254"/>
    </row>
    <row r="575" spans="1:15">
      <c r="A575" s="259"/>
      <c r="B575" s="259"/>
      <c r="C575" s="259"/>
      <c r="D575" s="259"/>
      <c r="E575" s="254"/>
      <c r="F575" s="298"/>
      <c r="G575" s="245"/>
      <c r="L575" s="259"/>
      <c r="O575" s="254"/>
    </row>
    <row r="576" spans="1:15">
      <c r="A576" s="259"/>
      <c r="B576" s="259"/>
      <c r="C576" s="259"/>
      <c r="D576" s="259"/>
      <c r="E576" s="254"/>
      <c r="F576" s="298"/>
      <c r="G576" s="245"/>
      <c r="L576" s="259"/>
      <c r="O576" s="254"/>
    </row>
    <row r="577" spans="1:15">
      <c r="A577" s="259"/>
      <c r="B577" s="259"/>
      <c r="C577" s="259"/>
      <c r="D577" s="259"/>
      <c r="E577" s="254"/>
      <c r="F577" s="298"/>
      <c r="G577" s="245"/>
      <c r="L577" s="259"/>
      <c r="O577" s="254"/>
    </row>
    <row r="578" spans="1:15">
      <c r="A578" s="259"/>
      <c r="B578" s="259"/>
      <c r="C578" s="259"/>
      <c r="D578" s="259"/>
      <c r="E578" s="254"/>
      <c r="F578" s="298"/>
      <c r="G578" s="245"/>
      <c r="L578" s="259"/>
      <c r="O578" s="254"/>
    </row>
    <row r="579" spans="1:15">
      <c r="A579" s="259"/>
      <c r="B579" s="259"/>
      <c r="C579" s="259"/>
      <c r="D579" s="259"/>
      <c r="E579" s="254"/>
      <c r="F579" s="298"/>
      <c r="G579" s="245"/>
      <c r="L579" s="259"/>
      <c r="O579" s="254"/>
    </row>
    <row r="580" spans="1:15">
      <c r="A580" s="259"/>
      <c r="B580" s="259"/>
      <c r="C580" s="259"/>
      <c r="D580" s="259"/>
      <c r="E580" s="254"/>
      <c r="F580" s="298"/>
      <c r="G580" s="245"/>
      <c r="L580" s="259"/>
      <c r="O580" s="254"/>
    </row>
    <row r="581" spans="1:15">
      <c r="A581" s="259"/>
      <c r="B581" s="259"/>
      <c r="C581" s="259"/>
      <c r="D581" s="259"/>
      <c r="E581" s="254"/>
      <c r="F581" s="298"/>
      <c r="G581" s="245"/>
      <c r="L581" s="259"/>
      <c r="O581" s="254"/>
    </row>
    <row r="582" spans="1:15">
      <c r="A582" s="259"/>
      <c r="B582" s="259"/>
      <c r="C582" s="259"/>
      <c r="D582" s="259"/>
      <c r="E582" s="254"/>
      <c r="F582" s="298"/>
      <c r="G582" s="245"/>
      <c r="L582" s="259"/>
      <c r="O582" s="254"/>
    </row>
    <row r="583" spans="1:15">
      <c r="A583" s="259"/>
      <c r="B583" s="259"/>
      <c r="C583" s="259"/>
      <c r="D583" s="259"/>
      <c r="E583" s="254"/>
      <c r="F583" s="298"/>
      <c r="G583" s="245"/>
      <c r="L583" s="259"/>
      <c r="O583" s="254"/>
    </row>
    <row r="584" spans="1:15">
      <c r="A584" s="259"/>
      <c r="B584" s="259"/>
      <c r="C584" s="259"/>
      <c r="D584" s="259"/>
      <c r="E584" s="254"/>
      <c r="F584" s="298"/>
      <c r="G584" s="245"/>
      <c r="L584" s="259"/>
      <c r="O584" s="254"/>
    </row>
    <row r="585" spans="1:15">
      <c r="A585" s="259"/>
      <c r="B585" s="259"/>
      <c r="C585" s="259"/>
      <c r="D585" s="259"/>
      <c r="E585" s="254"/>
      <c r="F585" s="298"/>
      <c r="G585" s="245"/>
      <c r="L585" s="259"/>
      <c r="O585" s="254"/>
    </row>
    <row r="586" spans="1:15">
      <c r="A586" s="259"/>
      <c r="B586" s="259"/>
      <c r="C586" s="259"/>
      <c r="D586" s="259"/>
      <c r="E586" s="254"/>
      <c r="F586" s="298"/>
      <c r="G586" s="245"/>
      <c r="L586" s="259"/>
      <c r="O586" s="254"/>
    </row>
    <row r="587" spans="1:15">
      <c r="A587" s="259"/>
      <c r="B587" s="259"/>
      <c r="C587" s="259"/>
      <c r="D587" s="259"/>
      <c r="E587" s="254"/>
      <c r="F587" s="298"/>
      <c r="G587" s="245"/>
      <c r="L587" s="259"/>
      <c r="O587" s="254"/>
    </row>
    <row r="588" spans="1:15">
      <c r="A588" s="259"/>
      <c r="B588" s="259"/>
      <c r="C588" s="259"/>
      <c r="D588" s="259"/>
      <c r="E588" s="254"/>
      <c r="F588" s="298"/>
      <c r="G588" s="245"/>
      <c r="L588" s="259"/>
      <c r="O588" s="254"/>
    </row>
    <row r="589" spans="1:15">
      <c r="A589" s="259"/>
      <c r="B589" s="259"/>
      <c r="C589" s="259"/>
      <c r="D589" s="259"/>
      <c r="E589" s="254"/>
      <c r="F589" s="298"/>
      <c r="G589" s="245"/>
      <c r="L589" s="259"/>
      <c r="O589" s="254"/>
    </row>
    <row r="590" spans="1:15">
      <c r="A590" s="259"/>
      <c r="B590" s="259"/>
      <c r="C590" s="259"/>
      <c r="D590" s="259"/>
      <c r="E590" s="254"/>
      <c r="F590" s="298"/>
      <c r="G590" s="245"/>
      <c r="L590" s="259"/>
      <c r="O590" s="254"/>
    </row>
    <row r="591" spans="1:15">
      <c r="A591" s="259"/>
      <c r="B591" s="259"/>
      <c r="C591" s="259"/>
      <c r="D591" s="259"/>
      <c r="E591" s="254"/>
      <c r="F591" s="298"/>
      <c r="G591" s="245"/>
      <c r="L591" s="259"/>
      <c r="O591" s="254"/>
    </row>
    <row r="592" spans="1:15">
      <c r="A592" s="259"/>
      <c r="B592" s="259"/>
      <c r="C592" s="259"/>
      <c r="D592" s="259"/>
      <c r="E592" s="254"/>
      <c r="F592" s="298"/>
      <c r="G592" s="245"/>
      <c r="L592" s="259"/>
      <c r="O592" s="254"/>
    </row>
    <row r="593" spans="1:15">
      <c r="A593" s="259"/>
      <c r="B593" s="259"/>
      <c r="C593" s="259"/>
      <c r="D593" s="259"/>
      <c r="E593" s="254"/>
      <c r="F593" s="298"/>
      <c r="G593" s="245"/>
      <c r="L593" s="259"/>
      <c r="O593" s="254"/>
    </row>
    <row r="594" spans="1:15">
      <c r="A594" s="259"/>
      <c r="B594" s="259"/>
      <c r="C594" s="259"/>
      <c r="D594" s="259"/>
      <c r="E594" s="254"/>
      <c r="F594" s="298"/>
      <c r="G594" s="245"/>
      <c r="L594" s="259"/>
      <c r="O594" s="254"/>
    </row>
    <row r="595" spans="1:15">
      <c r="A595" s="259"/>
      <c r="B595" s="259"/>
      <c r="C595" s="259"/>
      <c r="D595" s="259"/>
      <c r="E595" s="254"/>
      <c r="F595" s="298"/>
      <c r="G595" s="245"/>
      <c r="L595" s="259"/>
      <c r="O595" s="254"/>
    </row>
    <row r="596" spans="1:15">
      <c r="A596" s="259"/>
      <c r="B596" s="259"/>
      <c r="C596" s="259"/>
      <c r="D596" s="259"/>
      <c r="E596" s="254"/>
      <c r="F596" s="298"/>
      <c r="G596" s="245"/>
      <c r="L596" s="259"/>
      <c r="O596" s="254"/>
    </row>
    <row r="597" spans="1:15">
      <c r="A597" s="259"/>
      <c r="B597" s="259"/>
      <c r="C597" s="259"/>
      <c r="D597" s="259"/>
      <c r="E597" s="254"/>
      <c r="F597" s="298"/>
      <c r="G597" s="245"/>
      <c r="L597" s="259"/>
      <c r="O597" s="254"/>
    </row>
    <row r="598" spans="1:15">
      <c r="A598" s="259"/>
      <c r="B598" s="259"/>
      <c r="C598" s="259"/>
      <c r="D598" s="259"/>
      <c r="E598" s="254"/>
      <c r="F598" s="298"/>
      <c r="G598" s="245"/>
      <c r="L598" s="259"/>
      <c r="O598" s="254"/>
    </row>
    <row r="599" spans="1:15">
      <c r="A599" s="259"/>
      <c r="B599" s="259"/>
      <c r="C599" s="259"/>
      <c r="D599" s="259"/>
      <c r="E599" s="254"/>
      <c r="F599" s="298"/>
      <c r="G599" s="245"/>
      <c r="L599" s="259"/>
      <c r="O599" s="254"/>
    </row>
    <row r="600" spans="1:15">
      <c r="A600" s="259"/>
      <c r="B600" s="259"/>
      <c r="C600" s="259"/>
      <c r="D600" s="259"/>
      <c r="E600" s="254"/>
      <c r="F600" s="298"/>
      <c r="G600" s="245"/>
      <c r="L600" s="259"/>
      <c r="O600" s="254"/>
    </row>
    <row r="601" spans="1:15">
      <c r="A601" s="259"/>
      <c r="B601" s="259"/>
      <c r="C601" s="259"/>
      <c r="D601" s="259"/>
      <c r="E601" s="254"/>
      <c r="F601" s="298"/>
      <c r="G601" s="245"/>
      <c r="L601" s="259"/>
      <c r="O601" s="254"/>
    </row>
    <row r="602" spans="1:15">
      <c r="A602" s="259"/>
      <c r="B602" s="259"/>
      <c r="C602" s="259"/>
      <c r="D602" s="259"/>
      <c r="E602" s="254"/>
      <c r="F602" s="298"/>
      <c r="G602" s="245"/>
      <c r="L602" s="259"/>
      <c r="O602" s="254"/>
    </row>
    <row r="603" spans="1:15">
      <c r="A603" s="259"/>
      <c r="B603" s="259"/>
      <c r="C603" s="259"/>
      <c r="D603" s="259"/>
      <c r="E603" s="254"/>
      <c r="F603" s="298"/>
      <c r="G603" s="245"/>
      <c r="L603" s="259"/>
      <c r="O603" s="254"/>
    </row>
    <row r="604" spans="1:15">
      <c r="A604" s="259"/>
      <c r="B604" s="259"/>
      <c r="C604" s="259"/>
      <c r="D604" s="259"/>
      <c r="E604" s="254"/>
      <c r="F604" s="298"/>
      <c r="G604" s="245"/>
      <c r="L604" s="259"/>
      <c r="O604" s="254"/>
    </row>
    <row r="605" spans="1:15">
      <c r="A605" s="259"/>
      <c r="B605" s="259"/>
      <c r="C605" s="259"/>
      <c r="D605" s="259"/>
      <c r="E605" s="254"/>
      <c r="F605" s="298"/>
      <c r="G605" s="245"/>
      <c r="L605" s="259"/>
      <c r="O605" s="254"/>
    </row>
    <row r="606" spans="1:15">
      <c r="A606" s="259"/>
      <c r="B606" s="259"/>
      <c r="C606" s="259"/>
      <c r="D606" s="259"/>
      <c r="E606" s="254"/>
      <c r="F606" s="298"/>
      <c r="G606" s="245"/>
      <c r="L606" s="259"/>
      <c r="O606" s="254"/>
    </row>
    <row r="607" spans="1:15">
      <c r="A607" s="259"/>
      <c r="B607" s="259"/>
      <c r="C607" s="259"/>
      <c r="D607" s="259"/>
      <c r="E607" s="254"/>
      <c r="F607" s="298"/>
      <c r="G607" s="245"/>
      <c r="L607" s="259"/>
      <c r="O607" s="254"/>
    </row>
    <row r="608" spans="1:15">
      <c r="A608" s="259"/>
      <c r="B608" s="259"/>
      <c r="C608" s="259"/>
      <c r="D608" s="259"/>
      <c r="E608" s="254"/>
      <c r="F608" s="298"/>
      <c r="G608" s="245"/>
      <c r="L608" s="259"/>
      <c r="O608" s="254"/>
    </row>
    <row r="609" spans="1:15">
      <c r="A609" s="259"/>
      <c r="B609" s="259"/>
      <c r="C609" s="259"/>
      <c r="D609" s="259"/>
      <c r="E609" s="254"/>
      <c r="F609" s="298"/>
      <c r="G609" s="245"/>
      <c r="L609" s="259"/>
      <c r="O609" s="254"/>
    </row>
    <row r="610" spans="1:15">
      <c r="A610" s="259"/>
      <c r="B610" s="259"/>
      <c r="C610" s="259"/>
      <c r="D610" s="259"/>
      <c r="E610" s="254"/>
      <c r="F610" s="298"/>
      <c r="G610" s="245"/>
      <c r="L610" s="259"/>
      <c r="O610" s="254"/>
    </row>
    <row r="611" spans="1:15">
      <c r="A611" s="259"/>
      <c r="B611" s="259"/>
      <c r="C611" s="259"/>
      <c r="D611" s="259"/>
      <c r="E611" s="254"/>
      <c r="F611" s="298"/>
      <c r="G611" s="245"/>
      <c r="L611" s="259"/>
      <c r="O611" s="254"/>
    </row>
    <row r="612" spans="1:15">
      <c r="A612" s="259"/>
      <c r="B612" s="259"/>
      <c r="C612" s="259"/>
      <c r="D612" s="259"/>
      <c r="E612" s="254"/>
      <c r="F612" s="298"/>
      <c r="G612" s="245"/>
      <c r="L612" s="259"/>
      <c r="O612" s="254"/>
    </row>
    <row r="613" spans="1:15">
      <c r="A613" s="259"/>
      <c r="B613" s="259"/>
      <c r="C613" s="259"/>
      <c r="D613" s="259"/>
      <c r="E613" s="254"/>
      <c r="F613" s="298"/>
      <c r="G613" s="245"/>
      <c r="L613" s="259"/>
      <c r="O613" s="254"/>
    </row>
    <row r="614" spans="1:15">
      <c r="A614" s="259"/>
      <c r="B614" s="259"/>
      <c r="C614" s="259"/>
      <c r="D614" s="259"/>
      <c r="E614" s="254"/>
      <c r="F614" s="298"/>
      <c r="G614" s="245"/>
      <c r="L614" s="259"/>
      <c r="O614" s="254"/>
    </row>
    <row r="615" spans="1:15">
      <c r="A615" s="259"/>
      <c r="B615" s="259"/>
      <c r="C615" s="259"/>
      <c r="D615" s="259"/>
      <c r="E615" s="254"/>
      <c r="F615" s="298"/>
      <c r="G615" s="245"/>
      <c r="L615" s="259"/>
      <c r="O615" s="254"/>
    </row>
    <row r="616" spans="1:15">
      <c r="A616" s="259"/>
      <c r="B616" s="259"/>
      <c r="C616" s="259"/>
      <c r="D616" s="259"/>
      <c r="E616" s="254"/>
      <c r="F616" s="298"/>
      <c r="G616" s="245"/>
      <c r="L616" s="259"/>
      <c r="O616" s="254"/>
    </row>
    <row r="617" spans="1:15">
      <c r="A617" s="259"/>
      <c r="B617" s="259"/>
      <c r="C617" s="259"/>
      <c r="D617" s="259"/>
      <c r="E617" s="254"/>
      <c r="F617" s="298"/>
      <c r="G617" s="245"/>
      <c r="L617" s="259"/>
      <c r="O617" s="254"/>
    </row>
    <row r="618" spans="1:15">
      <c r="A618" s="259"/>
      <c r="B618" s="259"/>
      <c r="C618" s="259"/>
      <c r="D618" s="259"/>
      <c r="E618" s="254"/>
      <c r="F618" s="298"/>
      <c r="G618" s="245"/>
      <c r="L618" s="259"/>
      <c r="O618" s="254"/>
    </row>
    <row r="619" spans="1:15">
      <c r="A619" s="259"/>
      <c r="B619" s="259"/>
      <c r="C619" s="259"/>
      <c r="D619" s="259"/>
      <c r="E619" s="254"/>
      <c r="F619" s="298"/>
      <c r="G619" s="245"/>
      <c r="L619" s="259"/>
      <c r="O619" s="254"/>
    </row>
    <row r="620" spans="1:15">
      <c r="A620" s="259"/>
      <c r="B620" s="259"/>
      <c r="C620" s="259"/>
      <c r="D620" s="259"/>
      <c r="E620" s="254"/>
      <c r="F620" s="298"/>
      <c r="G620" s="245"/>
      <c r="L620" s="259"/>
      <c r="O620" s="254"/>
    </row>
    <row r="621" spans="1:15">
      <c r="A621" s="259"/>
      <c r="B621" s="259"/>
      <c r="C621" s="259"/>
      <c r="D621" s="259"/>
      <c r="E621" s="254"/>
      <c r="F621" s="298"/>
      <c r="G621" s="245"/>
      <c r="L621" s="259"/>
      <c r="O621" s="254"/>
    </row>
    <row r="622" spans="1:15">
      <c r="A622" s="259"/>
      <c r="B622" s="259"/>
      <c r="C622" s="259"/>
      <c r="D622" s="259"/>
      <c r="E622" s="254"/>
      <c r="F622" s="298"/>
      <c r="G622" s="245"/>
      <c r="L622" s="259"/>
      <c r="O622" s="254"/>
    </row>
    <row r="623" spans="1:15">
      <c r="A623" s="259"/>
      <c r="B623" s="259"/>
      <c r="C623" s="259"/>
      <c r="D623" s="259"/>
      <c r="E623" s="254"/>
      <c r="F623" s="298"/>
      <c r="G623" s="245"/>
      <c r="L623" s="259"/>
      <c r="O623" s="254"/>
    </row>
    <row r="624" spans="1:15">
      <c r="A624" s="259"/>
      <c r="B624" s="259"/>
      <c r="C624" s="259"/>
      <c r="D624" s="259"/>
      <c r="E624" s="254"/>
      <c r="F624" s="298"/>
      <c r="G624" s="245"/>
      <c r="L624" s="259"/>
      <c r="O624" s="254"/>
    </row>
    <row r="625" spans="1:15">
      <c r="A625" s="259"/>
      <c r="B625" s="259"/>
      <c r="C625" s="259"/>
      <c r="D625" s="259"/>
      <c r="E625" s="254"/>
      <c r="F625" s="298"/>
      <c r="G625" s="245"/>
      <c r="L625" s="259"/>
      <c r="O625" s="254"/>
    </row>
    <row r="626" spans="1:15">
      <c r="A626" s="259"/>
      <c r="B626" s="259"/>
      <c r="C626" s="259"/>
      <c r="D626" s="259"/>
      <c r="E626" s="254"/>
      <c r="F626" s="298"/>
      <c r="G626" s="245"/>
      <c r="L626" s="259"/>
      <c r="O626" s="254"/>
    </row>
    <row r="627" spans="1:15">
      <c r="A627" s="259"/>
      <c r="B627" s="259"/>
      <c r="C627" s="259"/>
      <c r="D627" s="259"/>
      <c r="E627" s="254"/>
      <c r="F627" s="298"/>
      <c r="G627" s="245"/>
      <c r="L627" s="259"/>
      <c r="O627" s="254"/>
    </row>
    <row r="628" spans="1:15">
      <c r="A628" s="259"/>
      <c r="B628" s="259"/>
      <c r="C628" s="259"/>
      <c r="D628" s="259"/>
      <c r="E628" s="254"/>
      <c r="F628" s="298"/>
      <c r="G628" s="245"/>
      <c r="L628" s="259"/>
      <c r="O628" s="254"/>
    </row>
    <row r="629" spans="1:15">
      <c r="A629" s="259"/>
      <c r="B629" s="259"/>
      <c r="C629" s="259"/>
      <c r="D629" s="259"/>
      <c r="E629" s="254"/>
      <c r="F629" s="298"/>
      <c r="G629" s="245"/>
      <c r="L629" s="259"/>
      <c r="O629" s="254"/>
    </row>
    <row r="630" spans="1:15">
      <c r="A630" s="259"/>
      <c r="B630" s="259"/>
      <c r="C630" s="259"/>
      <c r="D630" s="259"/>
      <c r="E630" s="254"/>
      <c r="F630" s="298"/>
      <c r="G630" s="245"/>
      <c r="L630" s="259"/>
      <c r="O630" s="254"/>
    </row>
    <row r="631" spans="1:15">
      <c r="A631" s="259"/>
      <c r="B631" s="259"/>
      <c r="C631" s="259"/>
      <c r="D631" s="259"/>
      <c r="E631" s="254"/>
      <c r="F631" s="298"/>
      <c r="G631" s="245"/>
      <c r="L631" s="259"/>
      <c r="O631" s="254"/>
    </row>
    <row r="632" spans="1:15">
      <c r="A632" s="259"/>
      <c r="B632" s="259"/>
      <c r="C632" s="259"/>
      <c r="D632" s="259"/>
      <c r="E632" s="254"/>
      <c r="F632" s="298"/>
      <c r="G632" s="245"/>
      <c r="L632" s="259"/>
      <c r="O632" s="254"/>
    </row>
    <row r="633" spans="1:15">
      <c r="A633" s="259"/>
      <c r="B633" s="259"/>
      <c r="C633" s="259"/>
      <c r="D633" s="259"/>
      <c r="E633" s="254"/>
      <c r="F633" s="298"/>
      <c r="G633" s="245"/>
      <c r="L633" s="259"/>
      <c r="O633" s="254"/>
    </row>
    <row r="634" spans="1:15">
      <c r="A634" s="259"/>
      <c r="B634" s="259"/>
      <c r="C634" s="259"/>
      <c r="D634" s="259"/>
      <c r="E634" s="254"/>
      <c r="F634" s="298"/>
      <c r="G634" s="245"/>
      <c r="L634" s="259"/>
      <c r="O634" s="254"/>
    </row>
    <row r="635" spans="1:15">
      <c r="A635" s="259"/>
      <c r="B635" s="259"/>
      <c r="C635" s="259"/>
      <c r="D635" s="259"/>
      <c r="E635" s="254"/>
      <c r="F635" s="298"/>
      <c r="G635" s="245"/>
      <c r="L635" s="259"/>
      <c r="O635" s="254"/>
    </row>
    <row r="636" spans="1:15">
      <c r="A636" s="259"/>
      <c r="B636" s="259"/>
      <c r="C636" s="259"/>
      <c r="D636" s="259"/>
      <c r="E636" s="254"/>
      <c r="F636" s="298"/>
      <c r="G636" s="245"/>
      <c r="L636" s="259"/>
      <c r="O636" s="254"/>
    </row>
    <row r="637" spans="1:15">
      <c r="A637" s="259"/>
      <c r="B637" s="259"/>
      <c r="C637" s="259"/>
      <c r="D637" s="259"/>
      <c r="E637" s="254"/>
      <c r="F637" s="298"/>
      <c r="G637" s="245"/>
      <c r="L637" s="259"/>
      <c r="O637" s="254"/>
    </row>
    <row r="638" spans="1:15">
      <c r="A638" s="259"/>
      <c r="B638" s="259"/>
      <c r="C638" s="259"/>
      <c r="D638" s="259"/>
      <c r="E638" s="254"/>
      <c r="F638" s="298"/>
      <c r="G638" s="245"/>
      <c r="L638" s="259"/>
      <c r="O638" s="254"/>
    </row>
    <row r="639" spans="1:15">
      <c r="A639" s="259"/>
      <c r="B639" s="259"/>
      <c r="C639" s="259"/>
      <c r="D639" s="259"/>
      <c r="E639" s="254"/>
      <c r="F639" s="298"/>
      <c r="G639" s="245"/>
      <c r="L639" s="259"/>
      <c r="O639" s="254"/>
    </row>
    <row r="640" spans="1:15">
      <c r="A640" s="259"/>
      <c r="B640" s="259"/>
      <c r="C640" s="259"/>
      <c r="D640" s="259"/>
      <c r="E640" s="254"/>
      <c r="F640" s="298"/>
      <c r="G640" s="245"/>
      <c r="L640" s="259"/>
      <c r="O640" s="254"/>
    </row>
    <row r="641" spans="1:15">
      <c r="A641" s="259"/>
      <c r="B641" s="259"/>
      <c r="C641" s="259"/>
      <c r="D641" s="259"/>
      <c r="E641" s="254"/>
      <c r="F641" s="298"/>
      <c r="G641" s="245"/>
      <c r="L641" s="259"/>
      <c r="O641" s="254"/>
    </row>
    <row r="642" spans="1:15">
      <c r="A642" s="259"/>
      <c r="B642" s="259"/>
      <c r="C642" s="259"/>
      <c r="D642" s="259"/>
      <c r="E642" s="254"/>
      <c r="F642" s="298"/>
      <c r="G642" s="245"/>
      <c r="L642" s="259"/>
      <c r="O642" s="254"/>
    </row>
    <row r="643" spans="1:15">
      <c r="A643" s="259"/>
      <c r="B643" s="259"/>
      <c r="C643" s="259"/>
      <c r="D643" s="259"/>
      <c r="E643" s="254"/>
      <c r="F643" s="298"/>
      <c r="G643" s="245"/>
      <c r="L643" s="259"/>
      <c r="O643" s="254"/>
    </row>
    <row r="644" spans="1:15">
      <c r="A644" s="259"/>
      <c r="B644" s="259"/>
      <c r="C644" s="259"/>
      <c r="D644" s="259"/>
      <c r="E644" s="254"/>
      <c r="F644" s="298"/>
      <c r="G644" s="245"/>
      <c r="L644" s="259"/>
      <c r="O644" s="254"/>
    </row>
    <row r="645" spans="1:15">
      <c r="A645" s="259"/>
      <c r="B645" s="259"/>
      <c r="C645" s="259"/>
      <c r="D645" s="259"/>
      <c r="E645" s="254"/>
      <c r="F645" s="298"/>
      <c r="G645" s="245"/>
      <c r="L645" s="259"/>
      <c r="O645" s="254"/>
    </row>
    <row r="646" spans="1:15">
      <c r="A646" s="259"/>
      <c r="B646" s="259"/>
      <c r="C646" s="259"/>
      <c r="D646" s="259"/>
      <c r="E646" s="254"/>
      <c r="F646" s="298"/>
      <c r="G646" s="245"/>
      <c r="L646" s="259"/>
      <c r="O646" s="254"/>
    </row>
    <row r="647" spans="1:15">
      <c r="A647" s="259"/>
      <c r="B647" s="259"/>
      <c r="C647" s="259"/>
      <c r="D647" s="259"/>
      <c r="E647" s="254"/>
      <c r="F647" s="298"/>
      <c r="G647" s="245"/>
      <c r="L647" s="259"/>
      <c r="O647" s="254"/>
    </row>
    <row r="648" spans="1:15">
      <c r="A648" s="259"/>
      <c r="B648" s="259"/>
      <c r="C648" s="259"/>
      <c r="D648" s="259"/>
      <c r="E648" s="254"/>
      <c r="F648" s="298"/>
      <c r="G648" s="245"/>
      <c r="L648" s="259"/>
      <c r="O648" s="254"/>
    </row>
    <row r="649" spans="1:15">
      <c r="A649" s="259"/>
      <c r="B649" s="259"/>
      <c r="C649" s="259"/>
      <c r="D649" s="259"/>
      <c r="E649" s="254"/>
      <c r="F649" s="298"/>
      <c r="G649" s="245"/>
      <c r="L649" s="259"/>
      <c r="O649" s="254"/>
    </row>
    <row r="650" spans="1:15">
      <c r="A650" s="259"/>
      <c r="B650" s="259"/>
      <c r="C650" s="259"/>
      <c r="D650" s="259"/>
      <c r="E650" s="254"/>
      <c r="F650" s="298"/>
      <c r="G650" s="245"/>
      <c r="L650" s="259"/>
      <c r="O650" s="254"/>
    </row>
    <row r="651" spans="1:15">
      <c r="A651" s="259"/>
      <c r="B651" s="259"/>
      <c r="C651" s="259"/>
      <c r="D651" s="259"/>
      <c r="E651" s="254"/>
      <c r="F651" s="298"/>
      <c r="G651" s="245"/>
      <c r="L651" s="259"/>
      <c r="O651" s="254"/>
    </row>
    <row r="652" spans="1:15">
      <c r="A652" s="259"/>
      <c r="B652" s="259"/>
      <c r="C652" s="259"/>
      <c r="D652" s="259"/>
      <c r="E652" s="254"/>
      <c r="F652" s="298"/>
      <c r="G652" s="245"/>
      <c r="L652" s="259"/>
      <c r="O652" s="254"/>
    </row>
    <row r="653" spans="1:15">
      <c r="A653" s="259"/>
      <c r="B653" s="259"/>
      <c r="C653" s="259"/>
      <c r="D653" s="259"/>
      <c r="E653" s="254"/>
      <c r="F653" s="298"/>
      <c r="G653" s="245"/>
      <c r="L653" s="259"/>
      <c r="O653" s="254"/>
    </row>
    <row r="654" spans="1:15">
      <c r="A654" s="259"/>
      <c r="B654" s="259"/>
      <c r="C654" s="259"/>
      <c r="D654" s="259"/>
      <c r="E654" s="254"/>
      <c r="F654" s="298"/>
      <c r="G654" s="245"/>
      <c r="L654" s="259"/>
      <c r="O654" s="254"/>
    </row>
    <row r="655" spans="1:15">
      <c r="A655" s="259"/>
      <c r="B655" s="259"/>
      <c r="C655" s="259"/>
      <c r="D655" s="259"/>
      <c r="E655" s="254"/>
      <c r="F655" s="298"/>
      <c r="G655" s="245"/>
      <c r="L655" s="259"/>
      <c r="O655" s="254"/>
    </row>
    <row r="656" spans="1:15">
      <c r="A656" s="259"/>
      <c r="B656" s="259"/>
      <c r="C656" s="259"/>
      <c r="D656" s="259"/>
      <c r="E656" s="254"/>
      <c r="F656" s="298"/>
      <c r="G656" s="245"/>
      <c r="L656" s="259"/>
      <c r="O656" s="254"/>
    </row>
    <row r="657" spans="1:15">
      <c r="A657" s="259"/>
      <c r="B657" s="259"/>
      <c r="C657" s="259"/>
      <c r="D657" s="259"/>
      <c r="E657" s="254"/>
      <c r="F657" s="298"/>
      <c r="G657" s="245"/>
      <c r="L657" s="259"/>
      <c r="O657" s="254"/>
    </row>
    <row r="658" spans="1:15">
      <c r="A658" s="259"/>
      <c r="B658" s="259"/>
      <c r="C658" s="259"/>
      <c r="D658" s="259"/>
      <c r="E658" s="254"/>
      <c r="F658" s="298"/>
      <c r="G658" s="245"/>
      <c r="L658" s="259"/>
      <c r="O658" s="254"/>
    </row>
    <row r="659" spans="1:15">
      <c r="A659" s="259"/>
      <c r="B659" s="259"/>
      <c r="C659" s="259"/>
      <c r="D659" s="259"/>
      <c r="E659" s="254"/>
      <c r="F659" s="298"/>
      <c r="G659" s="245"/>
      <c r="L659" s="259"/>
      <c r="O659" s="254"/>
    </row>
    <row r="660" spans="1:15">
      <c r="A660" s="259"/>
      <c r="B660" s="259"/>
      <c r="C660" s="259"/>
      <c r="D660" s="259"/>
      <c r="E660" s="254"/>
      <c r="F660" s="298"/>
      <c r="G660" s="245"/>
      <c r="L660" s="259"/>
      <c r="O660" s="254"/>
    </row>
    <row r="661" spans="1:15">
      <c r="A661" s="259"/>
      <c r="B661" s="259"/>
      <c r="C661" s="259"/>
      <c r="D661" s="259"/>
      <c r="E661" s="254"/>
      <c r="F661" s="298"/>
      <c r="G661" s="245"/>
      <c r="L661" s="259"/>
      <c r="O661" s="254"/>
    </row>
    <row r="662" spans="1:15">
      <c r="A662" s="259"/>
      <c r="B662" s="259"/>
      <c r="C662" s="259"/>
      <c r="D662" s="259"/>
      <c r="E662" s="254"/>
      <c r="F662" s="298"/>
      <c r="G662" s="245"/>
      <c r="L662" s="259"/>
      <c r="O662" s="254"/>
    </row>
    <row r="663" spans="1:15">
      <c r="A663" s="259"/>
      <c r="B663" s="259"/>
      <c r="C663" s="259"/>
      <c r="D663" s="259"/>
      <c r="E663" s="254"/>
      <c r="F663" s="298"/>
      <c r="G663" s="245"/>
      <c r="L663" s="259"/>
      <c r="O663" s="254"/>
    </row>
    <row r="664" spans="1:15">
      <c r="A664" s="259"/>
      <c r="B664" s="259"/>
      <c r="C664" s="259"/>
      <c r="D664" s="259"/>
      <c r="E664" s="254"/>
      <c r="F664" s="298"/>
      <c r="G664" s="245"/>
      <c r="L664" s="259"/>
      <c r="O664" s="254"/>
    </row>
    <row r="665" spans="1:15">
      <c r="A665" s="259"/>
      <c r="B665" s="259"/>
      <c r="C665" s="259"/>
      <c r="D665" s="259"/>
      <c r="E665" s="254"/>
      <c r="F665" s="298"/>
      <c r="G665" s="245"/>
      <c r="L665" s="259"/>
      <c r="O665" s="254"/>
    </row>
    <row r="666" spans="1:15">
      <c r="A666" s="259"/>
      <c r="B666" s="259"/>
      <c r="C666" s="259"/>
      <c r="D666" s="259"/>
      <c r="E666" s="254"/>
      <c r="F666" s="298"/>
      <c r="G666" s="245"/>
      <c r="L666" s="259"/>
      <c r="O666" s="254"/>
    </row>
    <row r="667" spans="1:15">
      <c r="A667" s="259"/>
      <c r="B667" s="259"/>
      <c r="C667" s="259"/>
      <c r="D667" s="259"/>
      <c r="E667" s="254"/>
      <c r="F667" s="298"/>
      <c r="G667" s="245"/>
      <c r="L667" s="259"/>
      <c r="O667" s="254"/>
    </row>
    <row r="668" spans="1:15">
      <c r="A668" s="259"/>
      <c r="B668" s="259"/>
      <c r="C668" s="259"/>
      <c r="D668" s="259"/>
      <c r="E668" s="254"/>
      <c r="F668" s="298"/>
      <c r="G668" s="245"/>
      <c r="L668" s="259"/>
      <c r="O668" s="254"/>
    </row>
    <row r="669" spans="1:15">
      <c r="A669" s="259"/>
      <c r="B669" s="259"/>
      <c r="C669" s="259"/>
      <c r="D669" s="259"/>
      <c r="E669" s="254"/>
      <c r="F669" s="298"/>
      <c r="G669" s="245"/>
      <c r="L669" s="259"/>
      <c r="O669" s="254"/>
    </row>
    <row r="670" spans="1:15">
      <c r="A670" s="259"/>
      <c r="B670" s="259"/>
      <c r="C670" s="259"/>
      <c r="D670" s="259"/>
      <c r="E670" s="254"/>
      <c r="F670" s="298"/>
      <c r="G670" s="245"/>
      <c r="L670" s="259"/>
      <c r="O670" s="254"/>
    </row>
    <row r="671" spans="1:15">
      <c r="A671" s="259"/>
      <c r="B671" s="259"/>
      <c r="C671" s="259"/>
      <c r="D671" s="259"/>
      <c r="E671" s="254"/>
      <c r="F671" s="298"/>
      <c r="G671" s="245"/>
      <c r="L671" s="259"/>
      <c r="O671" s="254"/>
    </row>
    <row r="672" spans="1:15">
      <c r="A672" s="259"/>
      <c r="B672" s="259"/>
      <c r="C672" s="259"/>
      <c r="D672" s="259"/>
      <c r="E672" s="254"/>
      <c r="F672" s="298"/>
      <c r="G672" s="245"/>
      <c r="L672" s="259"/>
      <c r="O672" s="254"/>
    </row>
    <row r="673" spans="1:15">
      <c r="A673" s="259"/>
      <c r="B673" s="259"/>
      <c r="C673" s="259"/>
      <c r="D673" s="259"/>
      <c r="E673" s="254"/>
      <c r="F673" s="298"/>
      <c r="G673" s="245"/>
      <c r="L673" s="259"/>
      <c r="O673" s="254"/>
    </row>
    <row r="674" spans="1:15">
      <c r="A674" s="259"/>
      <c r="B674" s="259"/>
      <c r="C674" s="259"/>
      <c r="D674" s="259"/>
      <c r="E674" s="254"/>
      <c r="F674" s="298"/>
      <c r="G674" s="245"/>
      <c r="L674" s="259"/>
      <c r="O674" s="254"/>
    </row>
    <row r="675" spans="1:15">
      <c r="A675" s="259"/>
      <c r="B675" s="259"/>
      <c r="C675" s="259"/>
      <c r="D675" s="259"/>
      <c r="E675" s="254"/>
      <c r="F675" s="298"/>
      <c r="G675" s="245"/>
      <c r="L675" s="259"/>
      <c r="O675" s="254"/>
    </row>
    <row r="676" spans="1:15">
      <c r="A676" s="259"/>
      <c r="B676" s="259"/>
      <c r="C676" s="259"/>
      <c r="D676" s="259"/>
      <c r="E676" s="254"/>
      <c r="F676" s="298"/>
      <c r="G676" s="245"/>
      <c r="L676" s="259"/>
      <c r="O676" s="254"/>
    </row>
    <row r="677" spans="1:15">
      <c r="A677" s="259"/>
      <c r="B677" s="259"/>
      <c r="C677" s="259"/>
      <c r="D677" s="259"/>
      <c r="E677" s="254"/>
      <c r="F677" s="298"/>
      <c r="G677" s="245"/>
      <c r="L677" s="259"/>
      <c r="O677" s="254"/>
    </row>
    <row r="678" spans="1:15">
      <c r="A678" s="259"/>
      <c r="B678" s="259"/>
      <c r="C678" s="259"/>
      <c r="D678" s="259"/>
      <c r="E678" s="254"/>
      <c r="F678" s="298"/>
      <c r="G678" s="245"/>
      <c r="L678" s="259"/>
      <c r="O678" s="254"/>
    </row>
    <row r="679" spans="1:15">
      <c r="A679" s="259"/>
      <c r="B679" s="259"/>
      <c r="C679" s="259"/>
      <c r="D679" s="259"/>
      <c r="E679" s="254"/>
      <c r="F679" s="298"/>
      <c r="G679" s="245"/>
      <c r="L679" s="259"/>
      <c r="O679" s="254"/>
    </row>
    <row r="680" spans="1:15">
      <c r="A680" s="259"/>
      <c r="B680" s="259"/>
      <c r="C680" s="259"/>
      <c r="D680" s="259"/>
      <c r="E680" s="254"/>
      <c r="F680" s="298"/>
      <c r="G680" s="245"/>
      <c r="L680" s="259"/>
      <c r="O680" s="254"/>
    </row>
    <row r="681" spans="1:15">
      <c r="A681" s="259"/>
      <c r="B681" s="259"/>
      <c r="C681" s="259"/>
      <c r="D681" s="259"/>
      <c r="E681" s="254"/>
      <c r="F681" s="298"/>
      <c r="G681" s="245"/>
      <c r="L681" s="259"/>
      <c r="O681" s="254"/>
    </row>
    <row r="682" spans="1:15">
      <c r="A682" s="259"/>
      <c r="B682" s="259"/>
      <c r="C682" s="259"/>
      <c r="D682" s="259"/>
      <c r="E682" s="254"/>
      <c r="F682" s="298"/>
      <c r="G682" s="245"/>
      <c r="L682" s="259"/>
      <c r="O682" s="254"/>
    </row>
    <row r="683" spans="1:15">
      <c r="A683" s="259"/>
      <c r="B683" s="259"/>
      <c r="C683" s="259"/>
      <c r="D683" s="259"/>
      <c r="E683" s="254"/>
      <c r="F683" s="298"/>
      <c r="G683" s="245"/>
      <c r="L683" s="259"/>
      <c r="O683" s="254"/>
    </row>
    <row r="684" spans="1:15">
      <c r="A684" s="259"/>
      <c r="B684" s="259"/>
      <c r="C684" s="259"/>
      <c r="D684" s="259"/>
      <c r="E684" s="254"/>
      <c r="F684" s="298"/>
      <c r="G684" s="245"/>
      <c r="L684" s="259"/>
      <c r="O684" s="254"/>
    </row>
    <row r="685" spans="1:15">
      <c r="A685" s="259"/>
      <c r="B685" s="259"/>
      <c r="C685" s="259"/>
      <c r="D685" s="259"/>
      <c r="E685" s="254"/>
      <c r="F685" s="298"/>
      <c r="G685" s="245"/>
      <c r="L685" s="259"/>
      <c r="O685" s="254"/>
    </row>
    <row r="686" spans="1:15">
      <c r="A686" s="259"/>
      <c r="B686" s="259"/>
      <c r="C686" s="259"/>
      <c r="D686" s="259"/>
      <c r="E686" s="254"/>
      <c r="F686" s="298"/>
      <c r="G686" s="245"/>
      <c r="L686" s="259"/>
      <c r="O686" s="254"/>
    </row>
    <row r="687" spans="1:15">
      <c r="A687" s="259"/>
      <c r="B687" s="259"/>
      <c r="C687" s="259"/>
      <c r="D687" s="259"/>
      <c r="E687" s="254"/>
      <c r="F687" s="298"/>
      <c r="G687" s="245"/>
      <c r="L687" s="259"/>
      <c r="O687" s="254"/>
    </row>
    <row r="688" spans="1:15">
      <c r="A688" s="259"/>
      <c r="B688" s="259"/>
      <c r="C688" s="259"/>
      <c r="D688" s="259"/>
      <c r="E688" s="254"/>
      <c r="F688" s="298"/>
      <c r="G688" s="245"/>
      <c r="L688" s="259"/>
      <c r="O688" s="254"/>
    </row>
    <row r="689" spans="1:15">
      <c r="A689" s="259"/>
      <c r="B689" s="259"/>
      <c r="C689" s="259"/>
      <c r="D689" s="259"/>
      <c r="E689" s="254"/>
      <c r="F689" s="298"/>
      <c r="G689" s="245"/>
      <c r="L689" s="259"/>
      <c r="O689" s="254"/>
    </row>
    <row r="690" spans="1:15">
      <c r="A690" s="259"/>
      <c r="B690" s="259"/>
      <c r="C690" s="259"/>
      <c r="D690" s="259"/>
      <c r="E690" s="254"/>
      <c r="F690" s="298"/>
      <c r="G690" s="245"/>
      <c r="L690" s="259"/>
      <c r="O690" s="254"/>
    </row>
    <row r="691" spans="1:15">
      <c r="A691" s="259"/>
      <c r="B691" s="259"/>
      <c r="C691" s="259"/>
      <c r="D691" s="259"/>
      <c r="E691" s="254"/>
      <c r="F691" s="298"/>
      <c r="G691" s="245"/>
      <c r="L691" s="259"/>
      <c r="O691" s="254"/>
    </row>
    <row r="692" spans="1:15">
      <c r="A692" s="259"/>
      <c r="B692" s="259"/>
      <c r="C692" s="259"/>
      <c r="D692" s="259"/>
      <c r="E692" s="254"/>
      <c r="F692" s="298"/>
      <c r="G692" s="245"/>
      <c r="L692" s="259"/>
      <c r="O692" s="254"/>
    </row>
    <row r="693" spans="1:15">
      <c r="A693" s="259"/>
      <c r="B693" s="259"/>
      <c r="C693" s="259"/>
      <c r="D693" s="259"/>
      <c r="E693" s="254"/>
      <c r="F693" s="298"/>
      <c r="G693" s="245"/>
      <c r="L693" s="259"/>
      <c r="O693" s="254"/>
    </row>
    <row r="694" spans="1:15">
      <c r="A694" s="259"/>
      <c r="B694" s="259"/>
      <c r="C694" s="259"/>
      <c r="D694" s="259"/>
      <c r="E694" s="254"/>
      <c r="F694" s="298"/>
      <c r="G694" s="245"/>
      <c r="L694" s="259"/>
      <c r="O694" s="254"/>
    </row>
    <row r="695" spans="1:15">
      <c r="A695" s="259"/>
      <c r="B695" s="259"/>
      <c r="C695" s="259"/>
      <c r="D695" s="259"/>
      <c r="E695" s="254"/>
      <c r="F695" s="298"/>
      <c r="G695" s="245"/>
      <c r="L695" s="259"/>
      <c r="O695" s="254"/>
    </row>
    <row r="696" spans="1:15">
      <c r="A696" s="259"/>
      <c r="B696" s="259"/>
      <c r="C696" s="259"/>
      <c r="D696" s="259"/>
      <c r="E696" s="254"/>
      <c r="F696" s="298"/>
      <c r="G696" s="245"/>
      <c r="L696" s="259"/>
      <c r="O696" s="254"/>
    </row>
    <row r="697" spans="1:15">
      <c r="A697" s="259"/>
      <c r="B697" s="259"/>
      <c r="C697" s="259"/>
      <c r="D697" s="259"/>
      <c r="E697" s="254"/>
      <c r="F697" s="298"/>
      <c r="G697" s="245"/>
      <c r="L697" s="259"/>
      <c r="O697" s="254"/>
    </row>
    <row r="698" spans="1:15">
      <c r="A698" s="259"/>
      <c r="B698" s="259"/>
      <c r="C698" s="259"/>
      <c r="D698" s="259"/>
      <c r="E698" s="254"/>
      <c r="F698" s="298"/>
      <c r="G698" s="245"/>
      <c r="L698" s="259"/>
      <c r="O698" s="254"/>
    </row>
    <row r="699" spans="1:15">
      <c r="A699" s="259"/>
      <c r="B699" s="259"/>
      <c r="C699" s="259"/>
      <c r="D699" s="259"/>
      <c r="E699" s="254"/>
      <c r="F699" s="298"/>
      <c r="G699" s="245"/>
      <c r="L699" s="259"/>
      <c r="O699" s="254"/>
    </row>
    <row r="700" spans="1:15">
      <c r="A700" s="259"/>
      <c r="B700" s="259"/>
      <c r="C700" s="259"/>
      <c r="D700" s="259"/>
      <c r="E700" s="254"/>
      <c r="F700" s="298"/>
      <c r="G700" s="245"/>
      <c r="L700" s="259"/>
      <c r="O700" s="254"/>
    </row>
    <row r="701" spans="1:15">
      <c r="A701" s="259"/>
      <c r="B701" s="259"/>
      <c r="C701" s="259"/>
      <c r="D701" s="259"/>
      <c r="E701" s="254"/>
      <c r="F701" s="298"/>
      <c r="G701" s="245"/>
      <c r="L701" s="259"/>
      <c r="O701" s="254"/>
    </row>
    <row r="702" spans="1:15">
      <c r="A702" s="259"/>
      <c r="B702" s="259"/>
      <c r="C702" s="259"/>
      <c r="D702" s="259"/>
      <c r="E702" s="254"/>
      <c r="F702" s="298"/>
      <c r="G702" s="245"/>
      <c r="L702" s="259"/>
      <c r="O702" s="254"/>
    </row>
    <row r="703" spans="1:15">
      <c r="A703" s="259"/>
      <c r="B703" s="259"/>
      <c r="C703" s="259"/>
      <c r="D703" s="259"/>
      <c r="E703" s="254"/>
      <c r="F703" s="298"/>
      <c r="G703" s="245"/>
      <c r="L703" s="259"/>
      <c r="O703" s="254"/>
    </row>
    <row r="704" spans="1:15">
      <c r="A704" s="259"/>
      <c r="B704" s="259"/>
      <c r="C704" s="259"/>
      <c r="D704" s="259"/>
      <c r="E704" s="254"/>
      <c r="F704" s="298"/>
      <c r="G704" s="245"/>
      <c r="L704" s="259"/>
      <c r="O704" s="254"/>
    </row>
    <row r="705" spans="1:15">
      <c r="A705" s="259"/>
      <c r="B705" s="259"/>
      <c r="C705" s="259"/>
      <c r="D705" s="259"/>
      <c r="E705" s="254"/>
      <c r="F705" s="298"/>
      <c r="G705" s="245"/>
      <c r="L705" s="259"/>
      <c r="O705" s="254"/>
    </row>
    <row r="706" spans="1:15">
      <c r="A706" s="259"/>
      <c r="B706" s="259"/>
      <c r="C706" s="259"/>
      <c r="D706" s="259"/>
      <c r="E706" s="254"/>
      <c r="F706" s="298"/>
      <c r="G706" s="245"/>
      <c r="L706" s="259"/>
      <c r="O706" s="254"/>
    </row>
    <row r="707" spans="1:15">
      <c r="A707" s="259"/>
      <c r="B707" s="259"/>
      <c r="C707" s="259"/>
      <c r="D707" s="259"/>
      <c r="E707" s="254"/>
      <c r="F707" s="298"/>
      <c r="G707" s="245"/>
      <c r="L707" s="259"/>
      <c r="O707" s="254"/>
    </row>
    <row r="708" spans="1:15">
      <c r="A708" s="259"/>
      <c r="B708" s="259"/>
      <c r="C708" s="259"/>
      <c r="D708" s="259"/>
      <c r="E708" s="254"/>
      <c r="F708" s="298"/>
      <c r="G708" s="245"/>
      <c r="L708" s="259"/>
      <c r="O708" s="254"/>
    </row>
    <row r="709" spans="1:15">
      <c r="A709" s="259"/>
      <c r="B709" s="259"/>
      <c r="C709" s="259"/>
      <c r="D709" s="259"/>
      <c r="E709" s="254"/>
      <c r="F709" s="298"/>
      <c r="G709" s="245"/>
      <c r="L709" s="259"/>
      <c r="O709" s="254"/>
    </row>
    <row r="710" spans="1:15">
      <c r="A710" s="259"/>
      <c r="B710" s="259"/>
      <c r="C710" s="259"/>
      <c r="D710" s="259"/>
      <c r="E710" s="254"/>
      <c r="F710" s="298"/>
      <c r="G710" s="245"/>
      <c r="L710" s="259"/>
      <c r="O710" s="254"/>
    </row>
    <row r="711" spans="1:15">
      <c r="A711" s="259"/>
      <c r="B711" s="259"/>
      <c r="C711" s="259"/>
      <c r="D711" s="259"/>
      <c r="E711" s="254"/>
      <c r="F711" s="298"/>
      <c r="G711" s="245"/>
      <c r="L711" s="259"/>
      <c r="O711" s="254"/>
    </row>
    <row r="712" spans="1:15">
      <c r="A712" s="259"/>
      <c r="B712" s="259"/>
      <c r="C712" s="259"/>
      <c r="D712" s="259"/>
      <c r="E712" s="254"/>
      <c r="F712" s="298"/>
      <c r="G712" s="245"/>
      <c r="L712" s="259"/>
      <c r="O712" s="254"/>
    </row>
    <row r="713" spans="1:15">
      <c r="A713" s="259"/>
      <c r="B713" s="259"/>
      <c r="C713" s="259"/>
      <c r="D713" s="259"/>
      <c r="E713" s="254"/>
      <c r="F713" s="298"/>
      <c r="G713" s="245"/>
      <c r="L713" s="259"/>
      <c r="O713" s="254"/>
    </row>
    <row r="714" spans="1:15">
      <c r="A714" s="259"/>
      <c r="B714" s="259"/>
      <c r="C714" s="259"/>
      <c r="D714" s="259"/>
      <c r="E714" s="254"/>
      <c r="F714" s="298"/>
      <c r="G714" s="245"/>
      <c r="L714" s="259"/>
      <c r="O714" s="254"/>
    </row>
    <row r="715" spans="1:15">
      <c r="A715" s="259"/>
      <c r="B715" s="259"/>
      <c r="C715" s="259"/>
      <c r="D715" s="259"/>
      <c r="E715" s="254"/>
      <c r="F715" s="298"/>
      <c r="G715" s="245"/>
      <c r="L715" s="259"/>
      <c r="O715" s="254"/>
    </row>
    <row r="717" spans="1:15" ht="15.75">
      <c r="A717" s="259"/>
      <c r="B717" s="259"/>
      <c r="C717" s="259"/>
      <c r="D717" s="259"/>
      <c r="E717" s="303"/>
      <c r="F717" s="304"/>
      <c r="G717" s="305">
        <f>SUM(G53:G716)</f>
        <v>0</v>
      </c>
      <c r="O717" s="303"/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2 N6:N47">
      <formula1>FinalDiff</formula1>
    </dataValidation>
    <dataValidation type="list" allowBlank="1" showInputMessage="1" showErrorMessage="1" sqref="M59:M61 A201:A202 M97:M714 K66:L714 K63:M64 J53:J714 K53:L62">
      <formula1>Taxes</formula1>
    </dataValidation>
    <dataValidation type="list" allowBlank="1" showErrorMessage="1" errorTitle="Taxes" error="Non valid entry. Please check the tax list" promptTitle="Taxes" prompt="Please select the tax subject to adjustment" sqref="A203:A715 A84:A200">
      <formula1>Taxes</formula1>
    </dataValidation>
    <dataValidation type="list" allowBlank="1" showInputMessage="1" showErrorMessage="1" sqref="N53:N715">
      <formula1>Govadjust</formula1>
    </dataValidation>
    <dataValidation type="list" allowBlank="1" showInputMessage="1" showErrorMessage="1" sqref="C53:C715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tabSelected="1" zoomScaleNormal="100" workbookViewId="0">
      <selection activeCell="F8" sqref="F8"/>
    </sheetView>
  </sheetViews>
  <sheetFormatPr baseColWidth="10" defaultColWidth="11.5703125" defaultRowHeight="13.5"/>
  <cols>
    <col min="1" max="1" width="3.5703125" style="250" bestFit="1" customWidth="1"/>
    <col min="2" max="2" width="14.28515625" style="251" bestFit="1" customWidth="1"/>
    <col min="3" max="3" width="19.5703125" style="248" customWidth="1"/>
    <col min="4" max="16384" width="11.5703125" style="248"/>
  </cols>
  <sheetData>
    <row r="1" spans="1:3">
      <c r="A1" s="327" t="s">
        <v>7</v>
      </c>
      <c r="B1" s="325" t="s">
        <v>63</v>
      </c>
      <c r="C1" s="325" t="s">
        <v>1244</v>
      </c>
    </row>
    <row r="2" spans="1:3" ht="14.25" thickBot="1">
      <c r="A2" s="328"/>
      <c r="B2" s="326"/>
      <c r="C2" s="325"/>
    </row>
    <row r="3" spans="1:3" ht="14.25" thickTop="1">
      <c r="A3" s="246">
        <v>1</v>
      </c>
      <c r="B3" s="252" t="s">
        <v>1177</v>
      </c>
      <c r="C3" s="318" t="s">
        <v>1219</v>
      </c>
    </row>
    <row r="4" spans="1:3" s="249" customFormat="1">
      <c r="A4" s="247">
        <f>A3+1</f>
        <v>2</v>
      </c>
      <c r="B4" s="253" t="s">
        <v>1178</v>
      </c>
      <c r="C4" s="317" t="s">
        <v>1220</v>
      </c>
    </row>
    <row r="5" spans="1:3">
      <c r="A5" s="246">
        <f>A4+1</f>
        <v>3</v>
      </c>
      <c r="B5" s="252" t="s">
        <v>1179</v>
      </c>
      <c r="C5" s="316" t="s">
        <v>1221</v>
      </c>
    </row>
    <row r="6" spans="1:3" s="249" customFormat="1">
      <c r="A6" s="247">
        <f t="shared" ref="A6:A13" si="0">A5+1</f>
        <v>4</v>
      </c>
      <c r="B6" s="253" t="s">
        <v>1180</v>
      </c>
      <c r="C6" s="317" t="s">
        <v>1222</v>
      </c>
    </row>
    <row r="7" spans="1:3">
      <c r="A7" s="246">
        <f t="shared" si="0"/>
        <v>5</v>
      </c>
      <c r="B7" s="252" t="s">
        <v>1181</v>
      </c>
      <c r="C7" s="316" t="s">
        <v>1223</v>
      </c>
    </row>
    <row r="8" spans="1:3" s="249" customFormat="1">
      <c r="A8" s="247">
        <f t="shared" si="0"/>
        <v>6</v>
      </c>
      <c r="B8" s="253" t="s">
        <v>1200</v>
      </c>
      <c r="C8" s="317" t="s">
        <v>1224</v>
      </c>
    </row>
    <row r="9" spans="1:3">
      <c r="A9" s="246">
        <f t="shared" si="0"/>
        <v>7</v>
      </c>
      <c r="B9" s="252" t="s">
        <v>1182</v>
      </c>
      <c r="C9" s="316" t="s">
        <v>1226</v>
      </c>
    </row>
    <row r="10" spans="1:3" s="249" customFormat="1">
      <c r="A10" s="247">
        <f t="shared" si="0"/>
        <v>8</v>
      </c>
      <c r="B10" s="253" t="s">
        <v>1183</v>
      </c>
      <c r="C10" s="317" t="s">
        <v>1225</v>
      </c>
    </row>
    <row r="11" spans="1:3">
      <c r="A11" s="246">
        <f t="shared" si="0"/>
        <v>9</v>
      </c>
      <c r="B11" s="252" t="s">
        <v>1184</v>
      </c>
      <c r="C11" s="316" t="s">
        <v>1227</v>
      </c>
    </row>
    <row r="12" spans="1:3" s="249" customFormat="1">
      <c r="A12" s="247">
        <f t="shared" si="0"/>
        <v>10</v>
      </c>
      <c r="B12" s="253" t="s">
        <v>1213</v>
      </c>
      <c r="C12" s="317" t="s">
        <v>1228</v>
      </c>
    </row>
    <row r="13" spans="1:3">
      <c r="A13" s="246">
        <f t="shared" si="0"/>
        <v>11</v>
      </c>
      <c r="B13" s="252" t="s">
        <v>1186</v>
      </c>
      <c r="C13" s="316" t="s">
        <v>1229</v>
      </c>
    </row>
    <row r="14" spans="1:3" s="249" customFormat="1">
      <c r="A14" s="247">
        <f>A13+1</f>
        <v>12</v>
      </c>
      <c r="B14" s="253" t="s">
        <v>1187</v>
      </c>
      <c r="C14" s="317" t="s">
        <v>1230</v>
      </c>
    </row>
    <row r="15" spans="1:3">
      <c r="A15" s="246">
        <f>A14+1</f>
        <v>13</v>
      </c>
      <c r="B15" s="252" t="s">
        <v>1188</v>
      </c>
      <c r="C15" s="316" t="s">
        <v>1231</v>
      </c>
    </row>
    <row r="16" spans="1:3" s="249" customFormat="1">
      <c r="A16" s="247">
        <f t="shared" ref="A16:A22" si="1">A15+1</f>
        <v>14</v>
      </c>
      <c r="B16" s="253" t="s">
        <v>1189</v>
      </c>
      <c r="C16" s="317" t="s">
        <v>1232</v>
      </c>
    </row>
    <row r="17" spans="1:3">
      <c r="A17" s="246">
        <f t="shared" si="1"/>
        <v>15</v>
      </c>
      <c r="B17" s="252" t="s">
        <v>1190</v>
      </c>
      <c r="C17" s="316" t="s">
        <v>1233</v>
      </c>
    </row>
    <row r="18" spans="1:3" s="249" customFormat="1" ht="11.25" customHeight="1">
      <c r="A18" s="247">
        <f t="shared" si="1"/>
        <v>16</v>
      </c>
      <c r="B18" s="253" t="s">
        <v>1191</v>
      </c>
      <c r="C18" s="317" t="s">
        <v>1234</v>
      </c>
    </row>
    <row r="19" spans="1:3">
      <c r="A19" s="246">
        <f t="shared" si="1"/>
        <v>17</v>
      </c>
      <c r="B19" s="252" t="s">
        <v>1192</v>
      </c>
      <c r="C19" s="316" t="s">
        <v>1235</v>
      </c>
    </row>
    <row r="20" spans="1:3" s="249" customFormat="1">
      <c r="A20" s="247">
        <f t="shared" si="1"/>
        <v>18</v>
      </c>
      <c r="B20" s="253" t="s">
        <v>1193</v>
      </c>
      <c r="C20" s="317" t="s">
        <v>1236</v>
      </c>
    </row>
    <row r="21" spans="1:3">
      <c r="A21" s="246">
        <f t="shared" si="1"/>
        <v>19</v>
      </c>
      <c r="B21" s="252" t="s">
        <v>1194</v>
      </c>
      <c r="C21" s="316" t="s">
        <v>1237</v>
      </c>
    </row>
    <row r="22" spans="1:3" s="249" customFormat="1">
      <c r="A22" s="247">
        <f t="shared" si="1"/>
        <v>20</v>
      </c>
      <c r="B22" s="253" t="s">
        <v>1195</v>
      </c>
      <c r="C22" s="317" t="s">
        <v>1238</v>
      </c>
    </row>
    <row r="23" spans="1:3" s="249" customFormat="1">
      <c r="A23" s="246">
        <v>21</v>
      </c>
      <c r="B23" s="252" t="s">
        <v>1197</v>
      </c>
      <c r="C23" s="316" t="s">
        <v>1239</v>
      </c>
    </row>
    <row r="24" spans="1:3">
      <c r="A24" s="247">
        <f>A23+1</f>
        <v>22</v>
      </c>
      <c r="B24" s="253" t="s">
        <v>1217</v>
      </c>
      <c r="C24" s="317" t="s">
        <v>1240</v>
      </c>
    </row>
    <row r="25" spans="1:3" s="249" customFormat="1">
      <c r="A25" s="246">
        <f>A24+1</f>
        <v>23</v>
      </c>
      <c r="B25" s="252" t="s">
        <v>1245</v>
      </c>
      <c r="C25" s="316" t="s">
        <v>1241</v>
      </c>
    </row>
    <row r="26" spans="1:3" ht="14.25" thickBot="1">
      <c r="A26" s="314">
        <v>24</v>
      </c>
      <c r="B26" s="315" t="s">
        <v>148</v>
      </c>
      <c r="C26" s="317" t="s">
        <v>1242</v>
      </c>
    </row>
    <row r="27" spans="1:3" ht="14.25" thickTop="1">
      <c r="C27" s="319"/>
    </row>
  </sheetData>
  <mergeCells count="3">
    <mergeCell ref="C1:C2"/>
    <mergeCell ref="B1:B2"/>
    <mergeCell ref="A1:A2"/>
  </mergeCells>
  <hyperlinks>
    <hyperlink ref="C3" location="'C (1)'!A1" display="'C (1)'!A1"/>
    <hyperlink ref="C4" location="'C (2)'!A1" display="'C (2)'!A1"/>
    <hyperlink ref="C5" location="'C (3)'!A1" display="'C (3)'!A1"/>
    <hyperlink ref="C6" location="'C (4)'!A1" display="'C (4)'!A1"/>
    <hyperlink ref="C7" location="'C (5)'!A1" display="'C (5)'!A1"/>
    <hyperlink ref="C8" location="'C (6)'!A1" display="'C (6)'!A1"/>
    <hyperlink ref="C10" location="'C (8)'!A1" display="'C (8)'!A1"/>
    <hyperlink ref="C9" location="'C (7)'!A1" display="'C (7)'!A1"/>
    <hyperlink ref="C11" location="'C (9)'!A1" display="'C (9)'!A1"/>
    <hyperlink ref="C12" location="'C (10)'!A1" display="'C (10)'!A1"/>
    <hyperlink ref="C13" location="'C (11)'!A1" display="'C (11)'!A1"/>
    <hyperlink ref="C14" location="'C (12)'!A1" display="'C (12)'!A1"/>
    <hyperlink ref="C15" location="'C (13)'!A1" display="'C (13)'!A1"/>
    <hyperlink ref="C16" location="'C (14)'!A1" display="'C (14)'!A1"/>
    <hyperlink ref="C17" location="'C (15)'!A1" display="'C (15)'!A1"/>
    <hyperlink ref="C18" location="'C (16)'!A1" display="'C (16)'!A1"/>
    <hyperlink ref="C19" location="'C (17)'!A1" display="'C (17)'!A1"/>
    <hyperlink ref="C20" location="'C (18)'!A1" display="'C (18)'!A1"/>
    <hyperlink ref="C21" location="'C (19)'!A1" display="'C (19)'!A1"/>
    <hyperlink ref="C22" location="'C (20)'!A1" display="'C (20)'!A1"/>
    <hyperlink ref="C23" location="'C (21)'!A1" display="'C (21)'!A1"/>
    <hyperlink ref="C24" location="'C (22)'!A1" display="'C (22)'!A1"/>
    <hyperlink ref="C25" location="'C (23)'!A1" display="'C (23)'!A1"/>
    <hyperlink ref="C26" location="'C (24)'!A1" display="'C (24)'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1"/>
  <sheetViews>
    <sheetView showGridLines="0" topLeftCell="E1" zoomScaleNormal="100" workbookViewId="0">
      <selection activeCell="N18" sqref="N18"/>
    </sheetView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5" width="23.28515625" style="259" bestFit="1" customWidth="1"/>
    <col min="16" max="16384" width="11.5703125" style="259"/>
  </cols>
  <sheetData>
    <row r="1" spans="2:15" s="259" customFormat="1" ht="15">
      <c r="B1" s="254"/>
      <c r="C1" s="255" t="s">
        <v>34</v>
      </c>
      <c r="D1" s="256"/>
      <c r="E1" s="257" t="str">
        <f>Companies!B17</f>
        <v xml:space="preserve"> CMM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  <c r="O1" s="261"/>
    </row>
    <row r="2" spans="2:15" s="259" customFormat="1">
      <c r="B2" s="254"/>
      <c r="C2" s="263"/>
      <c r="D2" s="256"/>
      <c r="H2" s="256"/>
      <c r="L2" s="256"/>
      <c r="N2" s="264"/>
      <c r="O2" s="261"/>
    </row>
    <row r="3" spans="2:15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  <c r="O3" s="261"/>
    </row>
    <row r="4" spans="2:15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  <c r="O4" s="245"/>
    </row>
    <row r="5" spans="2:15" s="259" customFormat="1" ht="14.25" thickTop="1">
      <c r="B5" s="265"/>
      <c r="C5" s="269" t="str">
        <f>+Taxes!B2</f>
        <v>DND</v>
      </c>
      <c r="D5" s="270"/>
      <c r="E5" s="266">
        <v>400000</v>
      </c>
      <c r="F5" s="266">
        <v>0</v>
      </c>
      <c r="G5" s="266">
        <v>400000</v>
      </c>
      <c r="H5" s="270"/>
      <c r="I5" s="266">
        <v>0</v>
      </c>
      <c r="J5" s="266">
        <v>0</v>
      </c>
      <c r="K5" s="266">
        <v>0</v>
      </c>
      <c r="L5" s="270"/>
      <c r="M5" s="266">
        <v>400000</v>
      </c>
      <c r="N5" s="271"/>
    </row>
    <row r="6" spans="2:15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  <c r="O6" s="274" t="str">
        <f>IF(M6=0,"",IF(N6=0,"ERROR",""))</f>
        <v/>
      </c>
    </row>
    <row r="7" spans="2:15" s="259" customFormat="1">
      <c r="B7" s="275">
        <f>Taxes!A4</f>
        <v>2</v>
      </c>
      <c r="C7" s="276" t="str">
        <f>Taxes!B4</f>
        <v>Dividendes</v>
      </c>
      <c r="D7" s="256"/>
      <c r="E7" s="245">
        <v>400000</v>
      </c>
      <c r="F7" s="245">
        <v>0</v>
      </c>
      <c r="G7" s="245">
        <v>400000</v>
      </c>
      <c r="H7" s="256"/>
      <c r="I7" s="245"/>
      <c r="J7" s="245">
        <v>0</v>
      </c>
      <c r="K7" s="245">
        <v>0</v>
      </c>
      <c r="L7" s="256"/>
      <c r="M7" s="245">
        <v>400000</v>
      </c>
      <c r="N7" s="277" t="s">
        <v>1163</v>
      </c>
      <c r="O7" s="274" t="str">
        <f>IF(M7=0,"",IF(N7=0,"ERROR",""))</f>
        <v/>
      </c>
    </row>
    <row r="8" spans="2:15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  <c r="O8" s="274" t="str">
        <f>IF(M8=0,"",IF(N8=0,"ERROR",""))</f>
        <v/>
      </c>
    </row>
    <row r="9" spans="2:15" s="259" customFormat="1">
      <c r="B9" s="265"/>
      <c r="C9" s="269" t="str">
        <f>+Taxes!B6</f>
        <v>DGE</v>
      </c>
      <c r="D9" s="270"/>
      <c r="E9" s="266">
        <v>185907141</v>
      </c>
      <c r="F9" s="266">
        <v>0</v>
      </c>
      <c r="G9" s="266">
        <v>185907141</v>
      </c>
      <c r="H9" s="270"/>
      <c r="I9" s="266">
        <v>145847929</v>
      </c>
      <c r="J9" s="266">
        <v>0</v>
      </c>
      <c r="K9" s="266">
        <v>145847929</v>
      </c>
      <c r="L9" s="270"/>
      <c r="M9" s="266">
        <v>40059212</v>
      </c>
      <c r="N9" s="271"/>
      <c r="O9" s="274"/>
    </row>
    <row r="10" spans="2:15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0</v>
      </c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  <c r="O10" s="274" t="str">
        <f t="shared" ref="O10:O25" si="0">IF(M10=0,"",IF(N10=0,"ERROR",""))</f>
        <v/>
      </c>
    </row>
    <row r="11" spans="2:15" s="259" customFormat="1">
      <c r="B11" s="268">
        <f>+Taxes!A8</f>
        <v>5</v>
      </c>
      <c r="C11" s="243" t="str">
        <f>+Taxes!B8</f>
        <v>Droit de Timbre</v>
      </c>
      <c r="D11" s="256"/>
      <c r="E11" s="244">
        <v>0</v>
      </c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  <c r="O11" s="274" t="str">
        <f t="shared" si="0"/>
        <v/>
      </c>
    </row>
    <row r="12" spans="2:15" s="259" customFormat="1">
      <c r="B12" s="275">
        <f>+Taxes!A9</f>
        <v>6</v>
      </c>
      <c r="C12" s="276" t="str">
        <f>+Taxes!B9</f>
        <v>Droit d'enregistrement</v>
      </c>
      <c r="D12" s="256"/>
      <c r="E12" s="245">
        <v>0</v>
      </c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  <c r="O12" s="274" t="str">
        <f t="shared" si="0"/>
        <v/>
      </c>
    </row>
    <row r="13" spans="2:15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  <c r="O13" s="274" t="str">
        <f t="shared" si="0"/>
        <v/>
      </c>
    </row>
    <row r="14" spans="2:15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  <c r="O14" s="274" t="str">
        <f t="shared" si="0"/>
        <v/>
      </c>
    </row>
    <row r="15" spans="2:15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62537725</v>
      </c>
      <c r="F15" s="244">
        <v>0</v>
      </c>
      <c r="G15" s="244">
        <v>62537725</v>
      </c>
      <c r="H15" s="256"/>
      <c r="I15" s="244">
        <v>25004930</v>
      </c>
      <c r="J15" s="244">
        <v>0</v>
      </c>
      <c r="K15" s="244">
        <v>25004930</v>
      </c>
      <c r="L15" s="256"/>
      <c r="M15" s="244">
        <v>37532795</v>
      </c>
      <c r="N15" s="244" t="s">
        <v>1215</v>
      </c>
      <c r="O15" s="274" t="str">
        <f t="shared" si="0"/>
        <v/>
      </c>
    </row>
    <row r="16" spans="2:15" s="259" customFormat="1">
      <c r="B16" s="275">
        <f>+Taxes!A13</f>
        <v>10</v>
      </c>
      <c r="C16" s="276" t="str">
        <f>+Taxes!B13</f>
        <v>Taxe de logement</v>
      </c>
      <c r="D16" s="256"/>
      <c r="E16" s="245">
        <v>1943869</v>
      </c>
      <c r="F16" s="245">
        <v>0</v>
      </c>
      <c r="G16" s="245">
        <v>1943869</v>
      </c>
      <c r="H16" s="256"/>
      <c r="I16" s="245">
        <v>1943869</v>
      </c>
      <c r="J16" s="245">
        <v>0</v>
      </c>
      <c r="K16" s="245">
        <v>1943869</v>
      </c>
      <c r="L16" s="256"/>
      <c r="M16" s="245">
        <v>0</v>
      </c>
      <c r="N16" s="277"/>
      <c r="O16" s="274" t="str">
        <f t="shared" si="0"/>
        <v/>
      </c>
    </row>
    <row r="17" spans="2:15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3871400</v>
      </c>
      <c r="F17" s="244">
        <v>0</v>
      </c>
      <c r="G17" s="244">
        <v>3871400</v>
      </c>
      <c r="H17" s="256"/>
      <c r="I17" s="244">
        <v>3871400</v>
      </c>
      <c r="J17" s="244">
        <v>0</v>
      </c>
      <c r="K17" s="244">
        <v>3871400</v>
      </c>
      <c r="L17" s="256"/>
      <c r="M17" s="244">
        <v>0</v>
      </c>
      <c r="N17" s="244"/>
      <c r="O17" s="274" t="str">
        <f t="shared" si="0"/>
        <v/>
      </c>
    </row>
    <row r="18" spans="2:15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6774950</v>
      </c>
      <c r="F18" s="245">
        <v>0</v>
      </c>
      <c r="G18" s="245">
        <v>6774950</v>
      </c>
      <c r="H18" s="256"/>
      <c r="I18" s="245">
        <v>6774950</v>
      </c>
      <c r="J18" s="245">
        <v>0</v>
      </c>
      <c r="K18" s="245">
        <v>6774950</v>
      </c>
      <c r="L18" s="256"/>
      <c r="M18" s="245">
        <v>0</v>
      </c>
      <c r="N18" s="277"/>
      <c r="O18" s="274" t="str">
        <f t="shared" si="0"/>
        <v/>
      </c>
    </row>
    <row r="19" spans="2:15" s="259" customFormat="1">
      <c r="B19" s="268">
        <f>+Taxes!A16</f>
        <v>13</v>
      </c>
      <c r="C19" s="243" t="str">
        <f>+Taxes!B16</f>
        <v>Taxe emploi jeune</v>
      </c>
      <c r="D19" s="256"/>
      <c r="E19" s="244">
        <v>3871400</v>
      </c>
      <c r="F19" s="244">
        <v>0</v>
      </c>
      <c r="G19" s="244">
        <v>3871400</v>
      </c>
      <c r="H19" s="256"/>
      <c r="I19" s="244">
        <v>3871400</v>
      </c>
      <c r="J19" s="244">
        <v>0</v>
      </c>
      <c r="K19" s="244">
        <v>3871400</v>
      </c>
      <c r="L19" s="256"/>
      <c r="M19" s="244">
        <v>0</v>
      </c>
      <c r="N19" s="244"/>
      <c r="O19" s="274" t="str">
        <f t="shared" si="0"/>
        <v/>
      </c>
    </row>
    <row r="20" spans="2:15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  <c r="O20" s="274" t="str">
        <f t="shared" si="0"/>
        <v/>
      </c>
    </row>
    <row r="21" spans="2:15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42885306</v>
      </c>
      <c r="F21" s="244">
        <v>0</v>
      </c>
      <c r="G21" s="244">
        <v>42885306</v>
      </c>
      <c r="H21" s="256"/>
      <c r="I21" s="244">
        <v>42885306</v>
      </c>
      <c r="J21" s="244">
        <v>0</v>
      </c>
      <c r="K21" s="244">
        <v>42885306</v>
      </c>
      <c r="L21" s="256"/>
      <c r="M21" s="244">
        <v>0</v>
      </c>
      <c r="N21" s="244"/>
      <c r="O21" s="274" t="str">
        <f t="shared" si="0"/>
        <v/>
      </c>
    </row>
    <row r="22" spans="2:15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  <c r="O22" s="274" t="str">
        <f t="shared" si="0"/>
        <v/>
      </c>
    </row>
    <row r="23" spans="2:15" s="259" customFormat="1">
      <c r="B23" s="268">
        <f>+Taxes!A20</f>
        <v>17</v>
      </c>
      <c r="C23" s="243" t="str">
        <f>+Taxes!B20</f>
        <v>Retenues TVA</v>
      </c>
      <c r="D23" s="256"/>
      <c r="E23" s="244">
        <v>60397234</v>
      </c>
      <c r="F23" s="244">
        <v>0</v>
      </c>
      <c r="G23" s="244">
        <v>60397234</v>
      </c>
      <c r="H23" s="256"/>
      <c r="I23" s="244">
        <v>60397234</v>
      </c>
      <c r="J23" s="244">
        <v>0</v>
      </c>
      <c r="K23" s="244">
        <v>60397234</v>
      </c>
      <c r="L23" s="256"/>
      <c r="M23" s="244">
        <v>0</v>
      </c>
      <c r="N23" s="244"/>
      <c r="O23" s="274" t="str">
        <f t="shared" si="0"/>
        <v/>
      </c>
    </row>
    <row r="24" spans="2:15" s="259" customFormat="1">
      <c r="B24" s="275">
        <f>+Taxes!A21</f>
        <v>18</v>
      </c>
      <c r="C24" s="276" t="str">
        <f>+Taxes!B21</f>
        <v>Retenues IRF</v>
      </c>
      <c r="D24" s="256"/>
      <c r="E24" s="245">
        <v>2526417</v>
      </c>
      <c r="F24" s="245">
        <v>0</v>
      </c>
      <c r="G24" s="245">
        <v>2526417</v>
      </c>
      <c r="H24" s="256"/>
      <c r="I24" s="245"/>
      <c r="J24" s="245">
        <v>0</v>
      </c>
      <c r="K24" s="245">
        <v>0</v>
      </c>
      <c r="L24" s="256"/>
      <c r="M24" s="245">
        <v>2526417</v>
      </c>
      <c r="N24" s="277" t="s">
        <v>59</v>
      </c>
      <c r="O24" s="274" t="str">
        <f t="shared" si="0"/>
        <v/>
      </c>
    </row>
    <row r="25" spans="2:15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1098840</v>
      </c>
      <c r="F25" s="244">
        <v>0</v>
      </c>
      <c r="G25" s="244">
        <v>1098840</v>
      </c>
      <c r="H25" s="256"/>
      <c r="I25" s="244">
        <v>1098840</v>
      </c>
      <c r="J25" s="244">
        <v>0</v>
      </c>
      <c r="K25" s="244">
        <v>1098840</v>
      </c>
      <c r="L25" s="256"/>
      <c r="M25" s="244">
        <v>0</v>
      </c>
      <c r="N25" s="244"/>
      <c r="O25" s="274" t="str">
        <f t="shared" si="0"/>
        <v/>
      </c>
    </row>
    <row r="26" spans="2:15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  <c r="O26" s="274"/>
    </row>
    <row r="27" spans="2:15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  <c r="O27" s="274" t="str">
        <f t="shared" ref="O27:O47" si="1">IF(M27=0,"",IF(N27=0,"ERROR",""))</f>
        <v/>
      </c>
    </row>
    <row r="28" spans="2:15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  <c r="O28" s="274" t="str">
        <f t="shared" si="1"/>
        <v/>
      </c>
    </row>
    <row r="29" spans="2:15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  <c r="O29" s="274" t="str">
        <f t="shared" si="1"/>
        <v/>
      </c>
    </row>
    <row r="30" spans="2:15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  <c r="O30" s="274" t="str">
        <f t="shared" si="1"/>
        <v/>
      </c>
    </row>
    <row r="31" spans="2:15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  <c r="O31" s="274" t="str">
        <f t="shared" si="1"/>
        <v/>
      </c>
    </row>
    <row r="32" spans="2:15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  <c r="O32" s="274" t="str">
        <f t="shared" si="1"/>
        <v/>
      </c>
    </row>
    <row r="33" spans="1:16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  <c r="O33" s="274" t="str">
        <f t="shared" si="1"/>
        <v/>
      </c>
    </row>
    <row r="34" spans="1:16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  <c r="O34" s="274" t="str">
        <f t="shared" si="1"/>
        <v/>
      </c>
    </row>
    <row r="35" spans="1:16">
      <c r="B35" s="265"/>
      <c r="C35" s="269" t="str">
        <f>+Taxes!B32</f>
        <v>DGD</v>
      </c>
      <c r="D35" s="270"/>
      <c r="E35" s="266">
        <v>421444861</v>
      </c>
      <c r="F35" s="266">
        <v>0</v>
      </c>
      <c r="G35" s="266">
        <v>421444861</v>
      </c>
      <c r="H35" s="270"/>
      <c r="I35" s="266">
        <v>456525157</v>
      </c>
      <c r="J35" s="266">
        <v>0</v>
      </c>
      <c r="K35" s="266">
        <v>456525157</v>
      </c>
      <c r="L35" s="270"/>
      <c r="M35" s="266">
        <v>-35080296</v>
      </c>
      <c r="N35" s="271"/>
      <c r="O35" s="274"/>
    </row>
    <row r="36" spans="1:16">
      <c r="B36" s="275">
        <f>+Taxes!A33</f>
        <v>28</v>
      </c>
      <c r="C36" s="276" t="str">
        <f>+Taxes!B33</f>
        <v xml:space="preserve">Droit de douane </v>
      </c>
      <c r="E36" s="245">
        <v>421444861</v>
      </c>
      <c r="F36" s="245">
        <v>0</v>
      </c>
      <c r="G36" s="245">
        <v>421444861</v>
      </c>
      <c r="I36" s="245">
        <v>456525157</v>
      </c>
      <c r="J36" s="245">
        <v>0</v>
      </c>
      <c r="K36" s="245">
        <v>456525157</v>
      </c>
      <c r="M36" s="245">
        <v>-35080296</v>
      </c>
      <c r="N36" s="245" t="s">
        <v>1215</v>
      </c>
      <c r="O36" s="274" t="str">
        <f t="shared" si="1"/>
        <v/>
      </c>
    </row>
    <row r="37" spans="1:16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  <c r="O37" s="274" t="str">
        <f t="shared" si="1"/>
        <v/>
      </c>
    </row>
    <row r="38" spans="1:16">
      <c r="B38" s="265"/>
      <c r="C38" s="269" t="str">
        <f>+Taxes!B35</f>
        <v>DRI</v>
      </c>
      <c r="D38" s="270"/>
      <c r="E38" s="266">
        <v>3680000</v>
      </c>
      <c r="F38" s="266">
        <v>0</v>
      </c>
      <c r="G38" s="266">
        <v>3680000</v>
      </c>
      <c r="H38" s="270"/>
      <c r="I38" s="266">
        <v>3680000</v>
      </c>
      <c r="J38" s="266">
        <v>0</v>
      </c>
      <c r="K38" s="266">
        <v>3680000</v>
      </c>
      <c r="L38" s="270"/>
      <c r="M38" s="266">
        <v>0</v>
      </c>
      <c r="N38" s="271"/>
      <c r="O38" s="274"/>
    </row>
    <row r="39" spans="1:16">
      <c r="B39" s="275">
        <f>+Taxes!A36</f>
        <v>30</v>
      </c>
      <c r="C39" s="276" t="str">
        <f>+Taxes!B36</f>
        <v>Patentes</v>
      </c>
      <c r="E39" s="245">
        <v>3680000</v>
      </c>
      <c r="F39" s="245">
        <v>0</v>
      </c>
      <c r="G39" s="245">
        <v>3680000</v>
      </c>
      <c r="I39" s="245">
        <v>3680000</v>
      </c>
      <c r="J39" s="245">
        <v>0</v>
      </c>
      <c r="K39" s="245">
        <v>3680000</v>
      </c>
      <c r="M39" s="245">
        <v>0</v>
      </c>
      <c r="N39" s="245"/>
      <c r="O39" s="274" t="str">
        <f t="shared" si="1"/>
        <v/>
      </c>
    </row>
    <row r="40" spans="1:16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  <c r="O40" s="274"/>
    </row>
    <row r="41" spans="1:16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  <c r="O41" s="274" t="str">
        <f t="shared" si="1"/>
        <v/>
      </c>
    </row>
    <row r="42" spans="1:16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  <c r="O42" s="274" t="str">
        <f t="shared" si="1"/>
        <v/>
      </c>
    </row>
    <row r="43" spans="1:16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  <c r="O43" s="274" t="str">
        <f t="shared" si="1"/>
        <v/>
      </c>
    </row>
    <row r="44" spans="1:16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  <c r="O44" s="274" t="str">
        <f t="shared" si="1"/>
        <v/>
      </c>
    </row>
    <row r="45" spans="1:16">
      <c r="B45" s="265"/>
      <c r="C45" s="269" t="str">
        <f>+Taxes!B42</f>
        <v>INPS</v>
      </c>
      <c r="D45" s="270"/>
      <c r="E45" s="266">
        <v>52843902</v>
      </c>
      <c r="F45" s="266">
        <v>0</v>
      </c>
      <c r="G45" s="266">
        <v>52843902</v>
      </c>
      <c r="H45" s="270"/>
      <c r="I45" s="266">
        <v>0</v>
      </c>
      <c r="J45" s="266">
        <v>0</v>
      </c>
      <c r="K45" s="266">
        <v>0</v>
      </c>
      <c r="L45" s="270"/>
      <c r="M45" s="266">
        <v>52843902</v>
      </c>
      <c r="N45" s="271"/>
      <c r="O45" s="274"/>
    </row>
    <row r="46" spans="1:16">
      <c r="B46" s="275">
        <f>+Taxes!A43</f>
        <v>35</v>
      </c>
      <c r="C46" s="276" t="str">
        <f>+Taxes!B43</f>
        <v>Cotisations sociales</v>
      </c>
      <c r="E46" s="245">
        <v>52843902</v>
      </c>
      <c r="F46" s="245">
        <v>0</v>
      </c>
      <c r="G46" s="245">
        <v>52843902</v>
      </c>
      <c r="I46" s="245">
        <v>0</v>
      </c>
      <c r="J46" s="245">
        <v>0</v>
      </c>
      <c r="K46" s="245">
        <v>0</v>
      </c>
      <c r="M46" s="245">
        <v>52843902</v>
      </c>
      <c r="N46" s="277" t="s">
        <v>59</v>
      </c>
      <c r="O46" s="274" t="str">
        <f t="shared" si="1"/>
        <v/>
      </c>
    </row>
    <row r="47" spans="1:16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  <c r="O47" s="274" t="str">
        <f t="shared" si="1"/>
        <v/>
      </c>
      <c r="P47" s="256"/>
    </row>
    <row r="48" spans="1:16">
      <c r="B48" s="279"/>
      <c r="C48" s="280" t="s">
        <v>1</v>
      </c>
      <c r="D48" s="281"/>
      <c r="E48" s="282">
        <v>664275904</v>
      </c>
      <c r="F48" s="282">
        <v>0</v>
      </c>
      <c r="G48" s="282">
        <v>664275904</v>
      </c>
      <c r="H48" s="281" t="e">
        <v>#REF!</v>
      </c>
      <c r="I48" s="282">
        <v>606053086</v>
      </c>
      <c r="J48" s="282">
        <v>0</v>
      </c>
      <c r="K48" s="282">
        <v>606053086</v>
      </c>
      <c r="L48" s="281" t="e">
        <v>#REF!</v>
      </c>
      <c r="M48" s="282">
        <v>58222818</v>
      </c>
      <c r="N48" s="283"/>
      <c r="O48" s="274"/>
      <c r="P48" s="256"/>
    </row>
    <row r="49" spans="1:16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  <c r="O49" s="274"/>
      <c r="P49" s="256"/>
    </row>
    <row r="50" spans="1:16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  <c r="O50" s="274"/>
    </row>
    <row r="51" spans="1:16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  <c r="O51" s="274"/>
    </row>
    <row r="52" spans="1:16">
      <c r="B52" s="275"/>
      <c r="C52" s="276"/>
      <c r="E52" s="245"/>
      <c r="F52" s="245"/>
      <c r="G52" s="245"/>
      <c r="I52" s="245"/>
      <c r="J52" s="245"/>
      <c r="K52" s="245"/>
      <c r="M52" s="245"/>
      <c r="N52" s="277"/>
      <c r="O52" s="274"/>
    </row>
    <row r="53" spans="1:16" ht="15">
      <c r="A53" s="259"/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  <c r="O53" s="278"/>
    </row>
    <row r="54" spans="1:16" ht="15">
      <c r="A54" s="259"/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  <c r="O54" s="278"/>
    </row>
    <row r="55" spans="1:16" ht="15">
      <c r="A55" s="259"/>
      <c r="B55" s="264"/>
      <c r="C55" s="285"/>
      <c r="D55" s="286"/>
      <c r="E55" s="287"/>
      <c r="F55" s="288"/>
      <c r="G55" s="289"/>
      <c r="J55" s="286"/>
      <c r="K55" s="286"/>
      <c r="L55" s="286"/>
      <c r="M55" s="294"/>
      <c r="N55" s="290"/>
      <c r="O55" s="278"/>
    </row>
    <row r="56" spans="1:16" ht="15">
      <c r="A56" s="259"/>
      <c r="B56" s="264"/>
      <c r="C56" s="285"/>
      <c r="D56" s="286"/>
      <c r="E56" s="287"/>
      <c r="F56" s="288"/>
      <c r="G56" s="289"/>
      <c r="J56" s="286"/>
      <c r="K56" s="286"/>
      <c r="L56" s="286"/>
      <c r="M56" s="290"/>
      <c r="N56" s="290"/>
      <c r="O56" s="278"/>
    </row>
    <row r="57" spans="1:16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94"/>
      <c r="N57" s="290"/>
      <c r="O57" s="278"/>
    </row>
    <row r="58" spans="1:16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94"/>
      <c r="N58" s="290"/>
      <c r="O58" s="278"/>
    </row>
    <row r="59" spans="1:16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  <c r="O59" s="278"/>
    </row>
    <row r="60" spans="1:16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  <c r="O60" s="278"/>
    </row>
    <row r="61" spans="1:16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86"/>
      <c r="N61" s="290"/>
      <c r="O61" s="278"/>
    </row>
    <row r="62" spans="1:16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86"/>
      <c r="N62" s="290"/>
      <c r="O62" s="278"/>
    </row>
    <row r="63" spans="1:16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86"/>
      <c r="N63" s="290"/>
      <c r="O63" s="278"/>
    </row>
    <row r="64" spans="1:16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86"/>
      <c r="N64" s="290"/>
      <c r="O64" s="278"/>
    </row>
    <row r="65" spans="1:15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86"/>
      <c r="N65" s="290"/>
      <c r="O65" s="278"/>
    </row>
    <row r="66" spans="1:15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  <c r="O66" s="278"/>
    </row>
    <row r="67" spans="1:15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  <c r="O67" s="278"/>
    </row>
    <row r="68" spans="1:15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  <c r="O68" s="278"/>
    </row>
    <row r="69" spans="1:15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  <c r="O69" s="278"/>
    </row>
    <row r="70" spans="1:15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  <c r="O70" s="278"/>
    </row>
    <row r="71" spans="1:15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  <c r="O71" s="278"/>
    </row>
    <row r="72" spans="1:15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  <c r="O72" s="278"/>
    </row>
    <row r="73" spans="1:15">
      <c r="A73" s="259"/>
      <c r="B73" s="264"/>
      <c r="C73" s="285"/>
      <c r="D73" s="286"/>
      <c r="E73" s="295"/>
      <c r="F73" s="296"/>
      <c r="G73" s="297"/>
      <c r="J73" s="286"/>
      <c r="K73" s="286"/>
      <c r="L73" s="286"/>
      <c r="M73" s="286"/>
      <c r="N73" s="290"/>
      <c r="O73" s="278"/>
    </row>
    <row r="74" spans="1:15">
      <c r="A74" s="259"/>
      <c r="B74" s="264"/>
      <c r="C74" s="285"/>
      <c r="D74" s="286"/>
      <c r="E74" s="295"/>
      <c r="F74" s="296"/>
      <c r="G74" s="297"/>
      <c r="J74" s="286"/>
      <c r="K74" s="286"/>
      <c r="L74" s="286"/>
      <c r="M74" s="286"/>
      <c r="N74" s="290"/>
      <c r="O74" s="278"/>
    </row>
    <row r="75" spans="1:15">
      <c r="A75" s="259"/>
      <c r="B75" s="264"/>
      <c r="C75" s="285"/>
      <c r="D75" s="286"/>
      <c r="E75" s="295"/>
      <c r="F75" s="296"/>
      <c r="G75" s="297"/>
      <c r="J75" s="286"/>
      <c r="K75" s="286"/>
      <c r="L75" s="286"/>
      <c r="M75" s="286"/>
      <c r="N75" s="290"/>
      <c r="O75" s="278"/>
    </row>
    <row r="76" spans="1:15">
      <c r="A76" s="259"/>
      <c r="B76" s="264"/>
      <c r="C76" s="285"/>
      <c r="D76" s="286"/>
      <c r="E76" s="295"/>
      <c r="F76" s="296"/>
      <c r="G76" s="297"/>
      <c r="J76" s="286"/>
      <c r="K76" s="286"/>
      <c r="L76" s="286"/>
      <c r="M76" s="286"/>
      <c r="N76" s="290"/>
      <c r="O76" s="278"/>
    </row>
    <row r="77" spans="1:15">
      <c r="A77" s="259"/>
      <c r="B77" s="264"/>
      <c r="C77" s="285"/>
      <c r="D77" s="286"/>
      <c r="E77" s="295"/>
      <c r="F77" s="296"/>
      <c r="G77" s="297"/>
      <c r="J77" s="286"/>
      <c r="K77" s="286"/>
      <c r="L77" s="286"/>
      <c r="M77" s="286"/>
      <c r="N77" s="290"/>
      <c r="O77" s="278"/>
    </row>
    <row r="78" spans="1:15">
      <c r="A78" s="259"/>
      <c r="B78" s="264"/>
      <c r="C78" s="285"/>
      <c r="D78" s="286"/>
      <c r="E78" s="295"/>
      <c r="F78" s="296"/>
      <c r="G78" s="297"/>
      <c r="J78" s="286"/>
      <c r="K78" s="286"/>
      <c r="L78" s="286"/>
      <c r="M78" s="286"/>
      <c r="N78" s="290"/>
      <c r="O78" s="278"/>
    </row>
    <row r="79" spans="1:15">
      <c r="A79" s="259"/>
      <c r="B79" s="264"/>
      <c r="C79" s="285"/>
      <c r="D79" s="286"/>
      <c r="E79" s="295"/>
      <c r="F79" s="296"/>
      <c r="G79" s="297"/>
      <c r="J79" s="286"/>
      <c r="K79" s="286"/>
      <c r="L79" s="286"/>
      <c r="M79" s="286"/>
      <c r="N79" s="290"/>
      <c r="O79" s="278"/>
    </row>
    <row r="80" spans="1:15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  <c r="O80" s="278"/>
    </row>
    <row r="81" spans="1:15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  <c r="O81" s="278"/>
    </row>
    <row r="82" spans="1:15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  <c r="O82" s="278"/>
    </row>
    <row r="83" spans="1:15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  <c r="O83" s="278"/>
    </row>
    <row r="84" spans="1:15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  <c r="O84" s="278"/>
    </row>
    <row r="85" spans="1:15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  <c r="O85" s="278"/>
    </row>
    <row r="86" spans="1:15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  <c r="O86" s="278"/>
    </row>
    <row r="87" spans="1:15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  <c r="O87" s="278"/>
    </row>
    <row r="88" spans="1:15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  <c r="O88" s="278"/>
    </row>
    <row r="89" spans="1:15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  <c r="O89" s="278"/>
    </row>
    <row r="90" spans="1:15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  <c r="O90" s="278"/>
    </row>
    <row r="91" spans="1:15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  <c r="O91" s="278"/>
    </row>
    <row r="92" spans="1:15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  <c r="O92" s="278"/>
    </row>
    <row r="93" spans="1:15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  <c r="O93" s="278"/>
    </row>
    <row r="94" spans="1:15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  <c r="O94" s="278"/>
    </row>
    <row r="95" spans="1:15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  <c r="O95" s="278"/>
    </row>
    <row r="96" spans="1:15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  <c r="O96" s="278"/>
    </row>
    <row r="97" spans="1:15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  <c r="O97" s="278"/>
    </row>
    <row r="98" spans="1:15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  <c r="O98" s="278"/>
    </row>
    <row r="99" spans="1:15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  <c r="O99" s="278"/>
    </row>
    <row r="100" spans="1:15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  <c r="O100" s="278"/>
    </row>
    <row r="101" spans="1:15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  <c r="O101" s="278"/>
    </row>
    <row r="102" spans="1:15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  <c r="O102" s="278"/>
    </row>
    <row r="103" spans="1:15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  <c r="O103" s="278"/>
    </row>
    <row r="104" spans="1:15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  <c r="O104" s="278"/>
    </row>
    <row r="105" spans="1:15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  <c r="O105" s="278"/>
    </row>
    <row r="106" spans="1:15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  <c r="O106" s="278"/>
    </row>
    <row r="107" spans="1:15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  <c r="O107" s="278"/>
    </row>
    <row r="108" spans="1:15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  <c r="O108" s="278"/>
    </row>
    <row r="109" spans="1:15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  <c r="O109" s="278"/>
    </row>
    <row r="110" spans="1:15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  <c r="O110" s="278"/>
    </row>
    <row r="111" spans="1:15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  <c r="O111" s="278"/>
    </row>
    <row r="112" spans="1:15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  <c r="O112" s="278"/>
    </row>
    <row r="113" spans="1:15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  <c r="O113" s="278"/>
    </row>
    <row r="114" spans="1:15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  <c r="O114" s="278"/>
    </row>
    <row r="115" spans="1:15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  <c r="O115" s="278"/>
    </row>
    <row r="116" spans="1:15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  <c r="O116" s="278"/>
    </row>
    <row r="117" spans="1:15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  <c r="O117" s="278"/>
    </row>
    <row r="118" spans="1:15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  <c r="O118" s="278"/>
    </row>
    <row r="119" spans="1:15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  <c r="O119" s="278"/>
    </row>
    <row r="120" spans="1:15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  <c r="O120" s="278"/>
    </row>
    <row r="121" spans="1:15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  <c r="O121" s="278"/>
    </row>
    <row r="122" spans="1:15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  <c r="O122" s="278"/>
    </row>
    <row r="123" spans="1:15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  <c r="O123" s="278"/>
    </row>
    <row r="124" spans="1:15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  <c r="O124" s="278"/>
    </row>
    <row r="125" spans="1:15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  <c r="O125" s="278"/>
    </row>
    <row r="126" spans="1:15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  <c r="O126" s="278"/>
    </row>
    <row r="127" spans="1:15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  <c r="O127" s="278"/>
    </row>
    <row r="128" spans="1:15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  <c r="O128" s="278"/>
    </row>
    <row r="129" spans="1:15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  <c r="O129" s="278"/>
    </row>
    <row r="130" spans="1:15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  <c r="O130" s="278"/>
    </row>
    <row r="131" spans="1:15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  <c r="O131" s="278"/>
    </row>
    <row r="132" spans="1:15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  <c r="O132" s="278"/>
    </row>
    <row r="133" spans="1:15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  <c r="O133" s="278"/>
    </row>
    <row r="134" spans="1:15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  <c r="O134" s="278"/>
    </row>
    <row r="135" spans="1:15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  <c r="O135" s="278"/>
    </row>
    <row r="136" spans="1:15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  <c r="O136" s="278"/>
    </row>
    <row r="137" spans="1:15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  <c r="O137" s="278"/>
    </row>
    <row r="138" spans="1:15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  <c r="O138" s="278"/>
    </row>
    <row r="139" spans="1:15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  <c r="O139" s="278"/>
    </row>
    <row r="140" spans="1:15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  <c r="O140" s="278"/>
    </row>
    <row r="141" spans="1:15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  <c r="O141" s="278"/>
    </row>
    <row r="142" spans="1:15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  <c r="O142" s="278"/>
    </row>
    <row r="143" spans="1:15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  <c r="O143" s="278"/>
    </row>
    <row r="144" spans="1:15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  <c r="O144" s="278"/>
    </row>
    <row r="145" spans="1:15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  <c r="O145" s="278"/>
    </row>
    <row r="146" spans="1:15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  <c r="O146" s="278"/>
    </row>
    <row r="147" spans="1:15">
      <c r="A147" s="259"/>
      <c r="E147" s="254"/>
      <c r="F147" s="298"/>
      <c r="G147" s="299"/>
      <c r="J147" s="286"/>
      <c r="K147" s="286"/>
      <c r="L147" s="286"/>
      <c r="M147" s="286"/>
      <c r="N147" s="290"/>
      <c r="O147" s="278"/>
    </row>
    <row r="148" spans="1:15">
      <c r="A148" s="259"/>
      <c r="E148" s="254"/>
      <c r="F148" s="298"/>
      <c r="G148" s="299"/>
      <c r="J148" s="286"/>
      <c r="K148" s="286"/>
      <c r="L148" s="286"/>
      <c r="M148" s="286"/>
      <c r="N148" s="290"/>
      <c r="O148" s="278"/>
    </row>
    <row r="149" spans="1:15">
      <c r="A149" s="259"/>
      <c r="E149" s="254"/>
      <c r="F149" s="298"/>
      <c r="G149" s="299"/>
      <c r="J149" s="286"/>
      <c r="K149" s="286"/>
      <c r="L149" s="286"/>
      <c r="M149" s="286"/>
      <c r="N149" s="290"/>
      <c r="O149" s="278"/>
    </row>
    <row r="150" spans="1:15">
      <c r="A150" s="259"/>
      <c r="E150" s="254"/>
      <c r="F150" s="298"/>
      <c r="G150" s="299"/>
      <c r="J150" s="300"/>
      <c r="K150" s="300"/>
      <c r="L150" s="300"/>
      <c r="M150" s="300"/>
      <c r="N150" s="301"/>
      <c r="O150" s="275"/>
    </row>
    <row r="151" spans="1:15">
      <c r="A151" s="259"/>
      <c r="E151" s="254"/>
      <c r="F151" s="298"/>
      <c r="G151" s="299"/>
      <c r="J151" s="300"/>
      <c r="K151" s="300"/>
      <c r="L151" s="300"/>
      <c r="M151" s="300"/>
      <c r="N151" s="301"/>
      <c r="O151" s="275"/>
    </row>
    <row r="152" spans="1:15">
      <c r="A152" s="259"/>
      <c r="E152" s="254"/>
      <c r="F152" s="298"/>
      <c r="G152" s="299"/>
      <c r="J152" s="300"/>
      <c r="K152" s="300"/>
      <c r="L152" s="300"/>
      <c r="M152" s="300"/>
      <c r="N152" s="301"/>
      <c r="O152" s="275"/>
    </row>
    <row r="153" spans="1:15">
      <c r="A153" s="259"/>
      <c r="E153" s="254"/>
      <c r="F153" s="298"/>
      <c r="G153" s="299"/>
      <c r="J153" s="300"/>
      <c r="K153" s="300"/>
      <c r="L153" s="300"/>
      <c r="M153" s="300"/>
      <c r="N153" s="301"/>
      <c r="O153" s="275"/>
    </row>
    <row r="154" spans="1:15">
      <c r="A154" s="259"/>
      <c r="E154" s="254"/>
      <c r="F154" s="298"/>
      <c r="G154" s="299"/>
      <c r="J154" s="300"/>
      <c r="K154" s="300"/>
      <c r="L154" s="300"/>
      <c r="M154" s="300"/>
      <c r="N154" s="301"/>
      <c r="O154" s="275"/>
    </row>
    <row r="155" spans="1:15">
      <c r="A155" s="259"/>
      <c r="E155" s="254"/>
      <c r="F155" s="298"/>
      <c r="G155" s="299"/>
      <c r="J155" s="300"/>
      <c r="K155" s="300"/>
      <c r="L155" s="300"/>
      <c r="M155" s="300"/>
      <c r="N155" s="301"/>
      <c r="O155" s="275"/>
    </row>
    <row r="156" spans="1:15">
      <c r="A156" s="259"/>
      <c r="E156" s="254"/>
      <c r="F156" s="298"/>
      <c r="G156" s="299"/>
      <c r="J156" s="300"/>
      <c r="K156" s="300"/>
      <c r="L156" s="300"/>
      <c r="M156" s="300"/>
      <c r="N156" s="301"/>
      <c r="O156" s="275"/>
    </row>
    <row r="157" spans="1:15">
      <c r="A157" s="259"/>
      <c r="E157" s="254"/>
      <c r="F157" s="298"/>
      <c r="G157" s="299"/>
      <c r="J157" s="300"/>
      <c r="K157" s="300"/>
      <c r="L157" s="300"/>
      <c r="M157" s="300"/>
      <c r="N157" s="301"/>
      <c r="O157" s="275"/>
    </row>
    <row r="158" spans="1:15">
      <c r="A158" s="259"/>
      <c r="E158" s="254"/>
      <c r="F158" s="298"/>
      <c r="G158" s="299"/>
      <c r="J158" s="300"/>
      <c r="K158" s="300"/>
      <c r="L158" s="300"/>
      <c r="M158" s="300"/>
      <c r="N158" s="301"/>
      <c r="O158" s="275"/>
    </row>
    <row r="159" spans="1:15">
      <c r="A159" s="259"/>
      <c r="E159" s="254"/>
      <c r="F159" s="298"/>
      <c r="G159" s="299"/>
      <c r="J159" s="300"/>
      <c r="K159" s="300"/>
      <c r="L159" s="300"/>
      <c r="M159" s="300"/>
      <c r="N159" s="301"/>
      <c r="O159" s="275"/>
    </row>
    <row r="160" spans="1:15">
      <c r="A160" s="259"/>
      <c r="E160" s="254"/>
      <c r="F160" s="298"/>
      <c r="G160" s="299"/>
      <c r="J160" s="300"/>
      <c r="K160" s="300"/>
      <c r="L160" s="300"/>
      <c r="M160" s="300"/>
      <c r="N160" s="301"/>
      <c r="O160" s="275"/>
    </row>
    <row r="161" spans="1:15">
      <c r="A161" s="259"/>
      <c r="B161" s="259"/>
      <c r="C161" s="259"/>
      <c r="D161" s="259"/>
      <c r="E161" s="254"/>
      <c r="F161" s="298"/>
      <c r="G161" s="299"/>
      <c r="J161" s="300"/>
      <c r="K161" s="300"/>
      <c r="L161" s="300"/>
      <c r="M161" s="300"/>
      <c r="N161" s="301"/>
      <c r="O161" s="275"/>
    </row>
    <row r="162" spans="1:15">
      <c r="A162" s="259"/>
      <c r="B162" s="259"/>
      <c r="C162" s="259"/>
      <c r="D162" s="259"/>
      <c r="E162" s="254"/>
      <c r="F162" s="298"/>
      <c r="G162" s="299"/>
      <c r="J162" s="300"/>
      <c r="K162" s="300"/>
      <c r="L162" s="300"/>
      <c r="M162" s="300"/>
      <c r="N162" s="301"/>
      <c r="O162" s="275"/>
    </row>
    <row r="163" spans="1:15">
      <c r="A163" s="259"/>
      <c r="B163" s="259"/>
      <c r="C163" s="259"/>
      <c r="D163" s="259"/>
      <c r="E163" s="254"/>
      <c r="F163" s="298"/>
      <c r="G163" s="299"/>
      <c r="J163" s="300"/>
      <c r="K163" s="300"/>
      <c r="L163" s="300"/>
      <c r="M163" s="300"/>
      <c r="N163" s="301"/>
      <c r="O163" s="275"/>
    </row>
    <row r="164" spans="1:15">
      <c r="A164" s="259"/>
      <c r="B164" s="259"/>
      <c r="C164" s="259"/>
      <c r="D164" s="259"/>
      <c r="E164" s="254"/>
      <c r="F164" s="298"/>
      <c r="G164" s="299"/>
      <c r="J164" s="300"/>
      <c r="K164" s="300"/>
      <c r="L164" s="300"/>
      <c r="M164" s="300"/>
      <c r="N164" s="301"/>
      <c r="O164" s="275"/>
    </row>
    <row r="165" spans="1:15">
      <c r="A165" s="259"/>
      <c r="B165" s="259"/>
      <c r="C165" s="259"/>
      <c r="D165" s="259"/>
      <c r="E165" s="254"/>
      <c r="F165" s="298"/>
      <c r="G165" s="299"/>
      <c r="J165" s="300"/>
      <c r="K165" s="300"/>
      <c r="L165" s="300"/>
      <c r="M165" s="300"/>
      <c r="N165" s="301"/>
      <c r="O165" s="275"/>
    </row>
    <row r="166" spans="1:15">
      <c r="A166" s="259"/>
      <c r="B166" s="259"/>
      <c r="C166" s="259"/>
      <c r="D166" s="259"/>
      <c r="E166" s="254"/>
      <c r="F166" s="298"/>
      <c r="G166" s="299"/>
      <c r="J166" s="300"/>
      <c r="K166" s="300"/>
      <c r="L166" s="300"/>
      <c r="M166" s="300"/>
      <c r="N166" s="301"/>
      <c r="O166" s="275"/>
    </row>
    <row r="167" spans="1:15">
      <c r="A167" s="259"/>
      <c r="B167" s="259"/>
      <c r="C167" s="259"/>
      <c r="D167" s="259"/>
      <c r="E167" s="254"/>
      <c r="F167" s="298"/>
      <c r="G167" s="299"/>
      <c r="J167" s="300"/>
      <c r="K167" s="300"/>
      <c r="L167" s="300"/>
      <c r="M167" s="300"/>
      <c r="N167" s="301"/>
      <c r="O167" s="275"/>
    </row>
    <row r="168" spans="1:15">
      <c r="A168" s="259"/>
      <c r="B168" s="259"/>
      <c r="C168" s="259"/>
      <c r="D168" s="259"/>
      <c r="E168" s="254"/>
      <c r="F168" s="298"/>
      <c r="G168" s="299"/>
      <c r="J168" s="300"/>
      <c r="K168" s="300"/>
      <c r="L168" s="300"/>
      <c r="M168" s="300"/>
      <c r="N168" s="301"/>
      <c r="O168" s="275"/>
    </row>
    <row r="169" spans="1:15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  <c r="O169" s="275"/>
    </row>
    <row r="170" spans="1:15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  <c r="O170" s="275"/>
    </row>
    <row r="171" spans="1:15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  <c r="O171" s="275"/>
    </row>
    <row r="172" spans="1:15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  <c r="O172" s="275"/>
    </row>
    <row r="173" spans="1:15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  <c r="O173" s="275"/>
    </row>
    <row r="174" spans="1:15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  <c r="O174" s="275"/>
    </row>
    <row r="175" spans="1:15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  <c r="O175" s="275"/>
    </row>
    <row r="176" spans="1:15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  <c r="O176" s="275"/>
    </row>
    <row r="177" spans="1:15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  <c r="O177" s="275"/>
    </row>
    <row r="178" spans="1:15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  <c r="O178" s="275"/>
    </row>
    <row r="179" spans="1:15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  <c r="O179" s="275"/>
    </row>
    <row r="180" spans="1:15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  <c r="O180" s="275"/>
    </row>
    <row r="181" spans="1:15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  <c r="O181" s="275"/>
    </row>
    <row r="182" spans="1:15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  <c r="O182" s="275"/>
    </row>
    <row r="183" spans="1:15">
      <c r="A183" s="259"/>
      <c r="B183" s="259"/>
      <c r="C183" s="259"/>
      <c r="D183" s="259"/>
      <c r="E183" s="254"/>
      <c r="F183" s="298"/>
      <c r="G183" s="299"/>
      <c r="L183" s="259"/>
      <c r="O183" s="254"/>
    </row>
    <row r="184" spans="1:15">
      <c r="A184" s="259"/>
      <c r="B184" s="259"/>
      <c r="C184" s="259"/>
      <c r="D184" s="259"/>
      <c r="E184" s="254"/>
      <c r="F184" s="298"/>
      <c r="G184" s="299"/>
      <c r="L184" s="259"/>
      <c r="O184" s="254"/>
    </row>
    <row r="185" spans="1:15">
      <c r="A185" s="259"/>
      <c r="B185" s="259"/>
      <c r="C185" s="259"/>
      <c r="D185" s="259"/>
      <c r="E185" s="254"/>
      <c r="F185" s="298"/>
      <c r="G185" s="299"/>
      <c r="L185" s="259"/>
      <c r="O185" s="254"/>
    </row>
    <row r="186" spans="1:15">
      <c r="A186" s="259"/>
      <c r="B186" s="259"/>
      <c r="C186" s="259"/>
      <c r="D186" s="259"/>
      <c r="E186" s="254"/>
      <c r="F186" s="298"/>
      <c r="G186" s="299"/>
      <c r="L186" s="259"/>
      <c r="O186" s="254"/>
    </row>
    <row r="187" spans="1:15">
      <c r="A187" s="259"/>
      <c r="B187" s="259"/>
      <c r="C187" s="259"/>
      <c r="D187" s="259"/>
      <c r="E187" s="302"/>
      <c r="F187" s="298"/>
      <c r="G187" s="299"/>
      <c r="L187" s="259"/>
      <c r="O187" s="254"/>
    </row>
    <row r="188" spans="1:15">
      <c r="A188" s="259"/>
      <c r="B188" s="259"/>
      <c r="C188" s="259"/>
      <c r="D188" s="259"/>
      <c r="E188" s="302"/>
      <c r="F188" s="298"/>
      <c r="G188" s="299"/>
      <c r="L188" s="259"/>
      <c r="O188" s="254"/>
    </row>
    <row r="189" spans="1:15">
      <c r="A189" s="259"/>
      <c r="B189" s="259"/>
      <c r="C189" s="259"/>
      <c r="D189" s="259"/>
      <c r="E189" s="254"/>
      <c r="F189" s="298"/>
      <c r="G189" s="299"/>
      <c r="L189" s="259"/>
      <c r="O189" s="254"/>
    </row>
    <row r="190" spans="1:15">
      <c r="A190" s="259"/>
      <c r="B190" s="259"/>
      <c r="C190" s="259"/>
      <c r="D190" s="259"/>
      <c r="E190" s="254"/>
      <c r="F190" s="298"/>
      <c r="G190" s="299"/>
      <c r="L190" s="259"/>
      <c r="O190" s="254"/>
    </row>
    <row r="191" spans="1:15">
      <c r="A191" s="259"/>
      <c r="B191" s="259"/>
      <c r="C191" s="259"/>
      <c r="D191" s="259"/>
      <c r="E191" s="254"/>
      <c r="F191" s="298"/>
      <c r="G191" s="299"/>
      <c r="L191" s="259"/>
      <c r="O191" s="254"/>
    </row>
    <row r="192" spans="1:15">
      <c r="A192" s="259"/>
      <c r="B192" s="259"/>
      <c r="C192" s="259"/>
      <c r="D192" s="259"/>
      <c r="E192" s="254"/>
      <c r="F192" s="298"/>
      <c r="G192" s="299"/>
      <c r="L192" s="259"/>
      <c r="O192" s="254"/>
    </row>
    <row r="193" spans="1:15">
      <c r="E193" s="254"/>
      <c r="F193" s="298"/>
      <c r="G193" s="299"/>
      <c r="L193" s="259"/>
      <c r="O193" s="254"/>
    </row>
    <row r="194" spans="1:15">
      <c r="E194" s="254"/>
      <c r="F194" s="298"/>
      <c r="G194" s="299"/>
      <c r="L194" s="259"/>
      <c r="O194" s="254"/>
    </row>
    <row r="195" spans="1:15">
      <c r="A195" s="259"/>
      <c r="E195" s="254"/>
      <c r="F195" s="298"/>
      <c r="G195" s="299"/>
      <c r="L195" s="259"/>
      <c r="O195" s="254"/>
    </row>
    <row r="196" spans="1:15">
      <c r="A196" s="259"/>
      <c r="E196" s="254"/>
      <c r="F196" s="298"/>
      <c r="G196" s="299"/>
      <c r="L196" s="259"/>
      <c r="O196" s="254"/>
    </row>
    <row r="197" spans="1:15">
      <c r="E197" s="254"/>
      <c r="F197" s="298"/>
      <c r="G197" s="299"/>
      <c r="L197" s="259"/>
      <c r="O197" s="254"/>
    </row>
    <row r="198" spans="1:15">
      <c r="E198" s="254"/>
      <c r="F198" s="298"/>
      <c r="G198" s="299"/>
      <c r="L198" s="259"/>
      <c r="O198" s="254"/>
    </row>
    <row r="199" spans="1:15">
      <c r="E199" s="254"/>
      <c r="F199" s="298"/>
      <c r="G199" s="245"/>
      <c r="L199" s="259"/>
      <c r="O199" s="254"/>
    </row>
    <row r="200" spans="1:15">
      <c r="E200" s="254"/>
      <c r="F200" s="298"/>
      <c r="G200" s="245"/>
      <c r="L200" s="259"/>
      <c r="O200" s="254"/>
    </row>
    <row r="201" spans="1:15">
      <c r="E201" s="254"/>
      <c r="F201" s="298"/>
      <c r="G201" s="245"/>
      <c r="L201" s="259"/>
      <c r="O201" s="254"/>
    </row>
    <row r="202" spans="1:15">
      <c r="E202" s="254"/>
      <c r="F202" s="298"/>
      <c r="G202" s="245"/>
      <c r="L202" s="259"/>
      <c r="O202" s="254"/>
    </row>
    <row r="203" spans="1:15">
      <c r="E203" s="254"/>
      <c r="F203" s="298"/>
      <c r="G203" s="245"/>
      <c r="L203" s="259"/>
      <c r="O203" s="254"/>
    </row>
    <row r="204" spans="1:15">
      <c r="E204" s="254"/>
      <c r="F204" s="298"/>
      <c r="G204" s="245"/>
      <c r="L204" s="259"/>
      <c r="O204" s="254"/>
    </row>
    <row r="205" spans="1:15">
      <c r="E205" s="254"/>
      <c r="F205" s="298"/>
      <c r="G205" s="245"/>
      <c r="L205" s="259"/>
      <c r="O205" s="254"/>
    </row>
    <row r="206" spans="1:15">
      <c r="E206" s="254"/>
      <c r="F206" s="298"/>
      <c r="G206" s="245"/>
      <c r="L206" s="259"/>
      <c r="O206" s="254"/>
    </row>
    <row r="207" spans="1:15">
      <c r="E207" s="254"/>
      <c r="F207" s="298"/>
      <c r="G207" s="245"/>
      <c r="L207" s="259"/>
      <c r="O207" s="254"/>
    </row>
    <row r="208" spans="1:15">
      <c r="E208" s="254"/>
      <c r="F208" s="298"/>
      <c r="G208" s="245"/>
      <c r="L208" s="259"/>
      <c r="O208" s="254"/>
    </row>
    <row r="209" spans="1:15">
      <c r="A209" s="259"/>
      <c r="B209" s="259"/>
      <c r="C209" s="259"/>
      <c r="D209" s="259"/>
      <c r="E209" s="254"/>
      <c r="F209" s="298"/>
      <c r="G209" s="245"/>
      <c r="L209" s="259"/>
      <c r="O209" s="254"/>
    </row>
    <row r="210" spans="1:15">
      <c r="A210" s="259"/>
      <c r="B210" s="259"/>
      <c r="C210" s="259"/>
      <c r="D210" s="259"/>
      <c r="E210" s="254"/>
      <c r="F210" s="298"/>
      <c r="G210" s="245"/>
      <c r="L210" s="259"/>
      <c r="O210" s="254"/>
    </row>
    <row r="211" spans="1:15">
      <c r="A211" s="259"/>
      <c r="B211" s="259"/>
      <c r="C211" s="259"/>
      <c r="D211" s="259"/>
      <c r="E211" s="254"/>
      <c r="F211" s="298"/>
      <c r="G211" s="245"/>
      <c r="L211" s="259"/>
      <c r="O211" s="254"/>
    </row>
    <row r="212" spans="1:15">
      <c r="A212" s="259"/>
      <c r="B212" s="259"/>
      <c r="C212" s="259"/>
      <c r="D212" s="259"/>
      <c r="E212" s="254"/>
      <c r="F212" s="298"/>
      <c r="G212" s="245"/>
      <c r="L212" s="259"/>
      <c r="O212" s="254"/>
    </row>
    <row r="213" spans="1:15">
      <c r="A213" s="259"/>
      <c r="B213" s="259"/>
      <c r="C213" s="259"/>
      <c r="D213" s="259"/>
      <c r="E213" s="254"/>
      <c r="F213" s="298"/>
      <c r="G213" s="245"/>
      <c r="L213" s="259"/>
      <c r="O213" s="254"/>
    </row>
    <row r="214" spans="1:15">
      <c r="A214" s="259"/>
      <c r="B214" s="259"/>
      <c r="C214" s="259"/>
      <c r="D214" s="259"/>
      <c r="E214" s="254"/>
      <c r="F214" s="298"/>
      <c r="G214" s="245"/>
      <c r="L214" s="259"/>
      <c r="O214" s="254"/>
    </row>
    <row r="215" spans="1:15">
      <c r="A215" s="259"/>
      <c r="B215" s="259"/>
      <c r="C215" s="259"/>
      <c r="D215" s="259"/>
      <c r="E215" s="254"/>
      <c r="F215" s="298"/>
      <c r="G215" s="245"/>
      <c r="L215" s="259"/>
      <c r="O215" s="254"/>
    </row>
    <row r="216" spans="1:15">
      <c r="A216" s="259"/>
      <c r="B216" s="259"/>
      <c r="C216" s="259"/>
      <c r="D216" s="259"/>
      <c r="E216" s="254"/>
      <c r="F216" s="298"/>
      <c r="G216" s="245"/>
      <c r="L216" s="259"/>
      <c r="O216" s="254"/>
    </row>
    <row r="217" spans="1:15">
      <c r="A217" s="259"/>
      <c r="B217" s="259"/>
      <c r="C217" s="259"/>
      <c r="D217" s="259"/>
      <c r="E217" s="254"/>
      <c r="F217" s="298"/>
      <c r="G217" s="245"/>
      <c r="L217" s="259"/>
      <c r="O217" s="254"/>
    </row>
    <row r="218" spans="1:15">
      <c r="A218" s="259"/>
      <c r="B218" s="259"/>
      <c r="C218" s="259"/>
      <c r="D218" s="259"/>
      <c r="E218" s="254"/>
      <c r="F218" s="298"/>
      <c r="G218" s="245"/>
      <c r="L218" s="259"/>
      <c r="O218" s="254"/>
    </row>
    <row r="219" spans="1:15">
      <c r="A219" s="259"/>
      <c r="B219" s="259"/>
      <c r="C219" s="259"/>
      <c r="D219" s="259"/>
      <c r="E219" s="254"/>
      <c r="F219" s="298"/>
      <c r="G219" s="245"/>
      <c r="L219" s="259"/>
      <c r="O219" s="254"/>
    </row>
    <row r="220" spans="1:15">
      <c r="A220" s="259"/>
      <c r="B220" s="259"/>
      <c r="C220" s="259"/>
      <c r="D220" s="259"/>
      <c r="E220" s="254"/>
      <c r="F220" s="298"/>
      <c r="G220" s="245"/>
      <c r="L220" s="259"/>
      <c r="O220" s="254"/>
    </row>
    <row r="221" spans="1:15">
      <c r="A221" s="259"/>
      <c r="B221" s="259"/>
      <c r="C221" s="259"/>
      <c r="D221" s="259"/>
      <c r="E221" s="254"/>
      <c r="F221" s="298"/>
      <c r="G221" s="245"/>
      <c r="L221" s="259"/>
      <c r="O221" s="254"/>
    </row>
    <row r="222" spans="1:15">
      <c r="A222" s="259"/>
      <c r="B222" s="259"/>
      <c r="C222" s="259"/>
      <c r="D222" s="259"/>
      <c r="E222" s="254"/>
      <c r="F222" s="298"/>
      <c r="G222" s="245"/>
      <c r="L222" s="259"/>
      <c r="O222" s="254"/>
    </row>
    <row r="223" spans="1:15">
      <c r="A223" s="259"/>
      <c r="B223" s="259"/>
      <c r="C223" s="259"/>
      <c r="D223" s="259"/>
      <c r="E223" s="254"/>
      <c r="F223" s="298"/>
      <c r="G223" s="245"/>
      <c r="L223" s="259"/>
      <c r="O223" s="254"/>
    </row>
    <row r="224" spans="1:15">
      <c r="A224" s="259"/>
      <c r="B224" s="259"/>
      <c r="C224" s="259"/>
      <c r="D224" s="259"/>
      <c r="E224" s="254"/>
      <c r="F224" s="298"/>
      <c r="G224" s="245"/>
      <c r="L224" s="259"/>
      <c r="O224" s="254"/>
    </row>
    <row r="225" spans="1:15">
      <c r="A225" s="259"/>
      <c r="B225" s="259"/>
      <c r="C225" s="259"/>
      <c r="D225" s="259"/>
      <c r="E225" s="254"/>
      <c r="F225" s="298"/>
      <c r="G225" s="245"/>
      <c r="L225" s="259"/>
      <c r="O225" s="254"/>
    </row>
    <row r="226" spans="1:15">
      <c r="A226" s="259"/>
      <c r="B226" s="259"/>
      <c r="C226" s="259"/>
      <c r="D226" s="259"/>
      <c r="E226" s="254"/>
      <c r="F226" s="298"/>
      <c r="G226" s="245"/>
      <c r="L226" s="259"/>
      <c r="O226" s="254"/>
    </row>
    <row r="227" spans="1:15">
      <c r="A227" s="259"/>
      <c r="B227" s="259"/>
      <c r="C227" s="259"/>
      <c r="D227" s="259"/>
      <c r="E227" s="254"/>
      <c r="F227" s="298"/>
      <c r="G227" s="245"/>
      <c r="L227" s="259"/>
      <c r="O227" s="254"/>
    </row>
    <row r="228" spans="1:15">
      <c r="A228" s="259"/>
      <c r="B228" s="259"/>
      <c r="C228" s="259"/>
      <c r="D228" s="259"/>
      <c r="E228" s="254"/>
      <c r="F228" s="298"/>
      <c r="G228" s="245"/>
      <c r="L228" s="259"/>
      <c r="O228" s="254"/>
    </row>
    <row r="229" spans="1:15">
      <c r="A229" s="259"/>
      <c r="B229" s="259"/>
      <c r="C229" s="259"/>
      <c r="D229" s="259"/>
      <c r="E229" s="254"/>
      <c r="F229" s="298"/>
      <c r="G229" s="245"/>
      <c r="L229" s="259"/>
      <c r="O229" s="254"/>
    </row>
    <row r="230" spans="1:15">
      <c r="A230" s="259"/>
      <c r="B230" s="259"/>
      <c r="C230" s="259"/>
      <c r="D230" s="259"/>
      <c r="E230" s="254"/>
      <c r="F230" s="298"/>
      <c r="G230" s="245"/>
      <c r="L230" s="259"/>
      <c r="O230" s="254"/>
    </row>
    <row r="231" spans="1:15">
      <c r="A231" s="259"/>
      <c r="B231" s="259"/>
      <c r="C231" s="259"/>
      <c r="D231" s="259"/>
      <c r="E231" s="254"/>
      <c r="F231" s="298"/>
      <c r="G231" s="245"/>
      <c r="L231" s="259"/>
      <c r="O231" s="254"/>
    </row>
    <row r="232" spans="1:15">
      <c r="A232" s="259"/>
      <c r="B232" s="259"/>
      <c r="C232" s="259"/>
      <c r="D232" s="259"/>
      <c r="E232" s="254"/>
      <c r="F232" s="298"/>
      <c r="G232" s="245"/>
      <c r="L232" s="259"/>
      <c r="O232" s="254"/>
    </row>
    <row r="233" spans="1:15">
      <c r="A233" s="259"/>
      <c r="B233" s="259"/>
      <c r="C233" s="259"/>
      <c r="D233" s="259"/>
      <c r="E233" s="254"/>
      <c r="F233" s="298"/>
      <c r="G233" s="245"/>
      <c r="L233" s="259"/>
      <c r="O233" s="254"/>
    </row>
    <row r="234" spans="1:15">
      <c r="A234" s="259"/>
      <c r="B234" s="259"/>
      <c r="C234" s="259"/>
      <c r="D234" s="259"/>
      <c r="E234" s="254"/>
      <c r="F234" s="298"/>
      <c r="G234" s="245"/>
      <c r="L234" s="259"/>
      <c r="O234" s="254"/>
    </row>
    <row r="235" spans="1:15">
      <c r="A235" s="259"/>
      <c r="B235" s="259"/>
      <c r="C235" s="259"/>
      <c r="D235" s="259"/>
      <c r="E235" s="254"/>
      <c r="F235" s="298"/>
      <c r="G235" s="245"/>
      <c r="L235" s="259"/>
      <c r="O235" s="254"/>
    </row>
    <row r="236" spans="1:15">
      <c r="A236" s="259"/>
      <c r="B236" s="259"/>
      <c r="C236" s="259"/>
      <c r="D236" s="259"/>
      <c r="E236" s="254"/>
      <c r="F236" s="298"/>
      <c r="G236" s="245"/>
      <c r="L236" s="259"/>
      <c r="O236" s="254"/>
    </row>
    <row r="237" spans="1:15">
      <c r="A237" s="259"/>
      <c r="B237" s="259"/>
      <c r="C237" s="259"/>
      <c r="D237" s="259"/>
      <c r="E237" s="254"/>
      <c r="F237" s="298"/>
      <c r="G237" s="245"/>
      <c r="L237" s="259"/>
      <c r="O237" s="254"/>
    </row>
    <row r="238" spans="1:15">
      <c r="A238" s="259"/>
      <c r="B238" s="259"/>
      <c r="C238" s="259"/>
      <c r="D238" s="259"/>
      <c r="E238" s="254"/>
      <c r="F238" s="298"/>
      <c r="G238" s="245"/>
      <c r="L238" s="259"/>
      <c r="O238" s="254"/>
    </row>
    <row r="239" spans="1:15">
      <c r="A239" s="259"/>
      <c r="B239" s="259"/>
      <c r="C239" s="259"/>
      <c r="D239" s="259"/>
      <c r="E239" s="254"/>
      <c r="F239" s="298"/>
      <c r="G239" s="245"/>
      <c r="L239" s="259"/>
      <c r="O239" s="254"/>
    </row>
    <row r="240" spans="1:15">
      <c r="A240" s="259"/>
      <c r="B240" s="259"/>
      <c r="C240" s="259"/>
      <c r="D240" s="259"/>
      <c r="E240" s="254"/>
      <c r="F240" s="298"/>
      <c r="G240" s="245"/>
      <c r="L240" s="259"/>
      <c r="O240" s="254"/>
    </row>
    <row r="241" spans="1:15">
      <c r="A241" s="259"/>
      <c r="B241" s="259"/>
      <c r="C241" s="259"/>
      <c r="D241" s="259"/>
      <c r="E241" s="254"/>
      <c r="F241" s="298"/>
      <c r="G241" s="245"/>
      <c r="L241" s="259"/>
      <c r="O241" s="254"/>
    </row>
    <row r="242" spans="1:15">
      <c r="A242" s="259"/>
      <c r="B242" s="259"/>
      <c r="C242" s="259"/>
      <c r="D242" s="259"/>
      <c r="E242" s="254"/>
      <c r="F242" s="298"/>
      <c r="G242" s="245"/>
      <c r="L242" s="259"/>
      <c r="O242" s="254"/>
    </row>
    <row r="243" spans="1:15">
      <c r="A243" s="259"/>
      <c r="B243" s="259"/>
      <c r="C243" s="259"/>
      <c r="D243" s="259"/>
      <c r="E243" s="254"/>
      <c r="F243" s="298"/>
      <c r="G243" s="245"/>
      <c r="L243" s="259"/>
      <c r="O243" s="254"/>
    </row>
    <row r="244" spans="1:15">
      <c r="A244" s="259"/>
      <c r="B244" s="259"/>
      <c r="C244" s="259"/>
      <c r="D244" s="259"/>
      <c r="E244" s="254"/>
      <c r="F244" s="298"/>
      <c r="G244" s="245"/>
      <c r="L244" s="259"/>
      <c r="O244" s="254"/>
    </row>
    <row r="245" spans="1:15">
      <c r="A245" s="259"/>
      <c r="B245" s="259"/>
      <c r="C245" s="259"/>
      <c r="D245" s="259"/>
      <c r="E245" s="254"/>
      <c r="F245" s="298"/>
      <c r="G245" s="245"/>
      <c r="L245" s="259"/>
      <c r="O245" s="254"/>
    </row>
    <row r="246" spans="1:15">
      <c r="A246" s="259"/>
      <c r="B246" s="259"/>
      <c r="C246" s="259"/>
      <c r="D246" s="259"/>
      <c r="E246" s="254"/>
      <c r="F246" s="298"/>
      <c r="G246" s="245"/>
      <c r="L246" s="259"/>
      <c r="O246" s="254"/>
    </row>
    <row r="247" spans="1:15">
      <c r="A247" s="259"/>
      <c r="B247" s="259"/>
      <c r="C247" s="259"/>
      <c r="D247" s="259"/>
      <c r="E247" s="254"/>
      <c r="F247" s="298"/>
      <c r="G247" s="245"/>
      <c r="L247" s="259"/>
      <c r="O247" s="254"/>
    </row>
    <row r="248" spans="1:15">
      <c r="A248" s="259"/>
      <c r="B248" s="259"/>
      <c r="C248" s="259"/>
      <c r="D248" s="259"/>
      <c r="E248" s="254"/>
      <c r="F248" s="298"/>
      <c r="G248" s="245"/>
      <c r="L248" s="259"/>
      <c r="O248" s="254"/>
    </row>
    <row r="249" spans="1:15">
      <c r="A249" s="259"/>
      <c r="B249" s="259"/>
      <c r="C249" s="259"/>
      <c r="D249" s="259"/>
      <c r="E249" s="254"/>
      <c r="F249" s="298"/>
      <c r="G249" s="245"/>
      <c r="L249" s="259"/>
      <c r="O249" s="254"/>
    </row>
    <row r="250" spans="1:15">
      <c r="A250" s="259"/>
      <c r="B250" s="259"/>
      <c r="C250" s="259"/>
      <c r="D250" s="259"/>
      <c r="E250" s="254"/>
      <c r="F250" s="298"/>
      <c r="G250" s="245"/>
      <c r="L250" s="259"/>
      <c r="O250" s="254"/>
    </row>
    <row r="251" spans="1:15">
      <c r="A251" s="259"/>
      <c r="B251" s="259"/>
      <c r="C251" s="259"/>
      <c r="D251" s="259"/>
      <c r="E251" s="254"/>
      <c r="F251" s="298"/>
      <c r="G251" s="245"/>
      <c r="L251" s="259"/>
      <c r="O251" s="254"/>
    </row>
    <row r="252" spans="1:15">
      <c r="A252" s="259"/>
      <c r="B252" s="259"/>
      <c r="C252" s="259"/>
      <c r="D252" s="259"/>
      <c r="E252" s="254"/>
      <c r="F252" s="298"/>
      <c r="G252" s="245"/>
      <c r="L252" s="259"/>
      <c r="O252" s="254"/>
    </row>
    <row r="253" spans="1:15">
      <c r="A253" s="259"/>
      <c r="B253" s="259"/>
      <c r="C253" s="259"/>
      <c r="D253" s="259"/>
      <c r="E253" s="254"/>
      <c r="F253" s="298"/>
      <c r="G253" s="245"/>
      <c r="L253" s="259"/>
      <c r="O253" s="254"/>
    </row>
    <row r="254" spans="1:15">
      <c r="A254" s="259"/>
      <c r="B254" s="259"/>
      <c r="C254" s="259"/>
      <c r="D254" s="259"/>
      <c r="E254" s="254"/>
      <c r="F254" s="298"/>
      <c r="G254" s="245"/>
      <c r="L254" s="259"/>
      <c r="O254" s="254"/>
    </row>
    <row r="255" spans="1:15">
      <c r="A255" s="259"/>
      <c r="B255" s="259"/>
      <c r="C255" s="259"/>
      <c r="D255" s="259"/>
      <c r="E255" s="254"/>
      <c r="F255" s="298"/>
      <c r="G255" s="245"/>
      <c r="L255" s="259"/>
      <c r="O255" s="254"/>
    </row>
    <row r="256" spans="1:15">
      <c r="A256" s="259"/>
      <c r="B256" s="259"/>
      <c r="C256" s="259"/>
      <c r="D256" s="259"/>
      <c r="E256" s="254"/>
      <c r="F256" s="298"/>
      <c r="G256" s="245"/>
      <c r="L256" s="259"/>
      <c r="O256" s="254"/>
    </row>
    <row r="257" spans="1:15">
      <c r="A257" s="259"/>
      <c r="B257" s="259"/>
      <c r="C257" s="259"/>
      <c r="D257" s="259"/>
      <c r="E257" s="254"/>
      <c r="F257" s="298"/>
      <c r="G257" s="245"/>
      <c r="L257" s="259"/>
      <c r="O257" s="254"/>
    </row>
    <row r="258" spans="1:15">
      <c r="A258" s="259"/>
      <c r="B258" s="259"/>
      <c r="C258" s="259"/>
      <c r="D258" s="259"/>
      <c r="E258" s="254"/>
      <c r="F258" s="298"/>
      <c r="G258" s="245"/>
      <c r="L258" s="259"/>
      <c r="O258" s="254"/>
    </row>
    <row r="259" spans="1:15">
      <c r="A259" s="259"/>
      <c r="B259" s="259"/>
      <c r="C259" s="259"/>
      <c r="D259" s="259"/>
      <c r="E259" s="254"/>
      <c r="F259" s="298"/>
      <c r="G259" s="245"/>
      <c r="L259" s="259"/>
      <c r="O259" s="254"/>
    </row>
    <row r="260" spans="1:15">
      <c r="A260" s="259"/>
      <c r="B260" s="259"/>
      <c r="C260" s="259"/>
      <c r="D260" s="259"/>
      <c r="E260" s="254"/>
      <c r="F260" s="298"/>
      <c r="G260" s="245"/>
      <c r="L260" s="259"/>
      <c r="O260" s="254"/>
    </row>
    <row r="261" spans="1:15">
      <c r="A261" s="259"/>
      <c r="B261" s="259"/>
      <c r="C261" s="259"/>
      <c r="D261" s="259"/>
      <c r="E261" s="254"/>
      <c r="F261" s="298"/>
      <c r="G261" s="245"/>
      <c r="L261" s="259"/>
      <c r="O261" s="254"/>
    </row>
    <row r="262" spans="1:15">
      <c r="A262" s="259"/>
      <c r="B262" s="259"/>
      <c r="C262" s="259"/>
      <c r="D262" s="259"/>
      <c r="E262" s="254"/>
      <c r="F262" s="298"/>
      <c r="G262" s="245"/>
      <c r="L262" s="259"/>
      <c r="O262" s="254"/>
    </row>
    <row r="263" spans="1:15">
      <c r="A263" s="259"/>
      <c r="B263" s="259"/>
      <c r="C263" s="259"/>
      <c r="D263" s="259"/>
      <c r="E263" s="254"/>
      <c r="F263" s="298"/>
      <c r="G263" s="245"/>
      <c r="L263" s="259"/>
      <c r="O263" s="254"/>
    </row>
    <row r="264" spans="1:15">
      <c r="A264" s="259"/>
      <c r="B264" s="259"/>
      <c r="C264" s="259"/>
      <c r="D264" s="259"/>
      <c r="E264" s="254"/>
      <c r="F264" s="298"/>
      <c r="G264" s="245"/>
      <c r="L264" s="259"/>
      <c r="O264" s="254"/>
    </row>
    <row r="265" spans="1:15">
      <c r="A265" s="259"/>
      <c r="B265" s="259"/>
      <c r="C265" s="259"/>
      <c r="D265" s="259"/>
      <c r="E265" s="254"/>
      <c r="F265" s="298"/>
      <c r="G265" s="245"/>
      <c r="L265" s="259"/>
      <c r="O265" s="254"/>
    </row>
    <row r="266" spans="1:15">
      <c r="A266" s="259"/>
      <c r="B266" s="259"/>
      <c r="C266" s="259"/>
      <c r="D266" s="259"/>
      <c r="E266" s="254"/>
      <c r="F266" s="298"/>
      <c r="G266" s="245"/>
      <c r="L266" s="259"/>
      <c r="O266" s="254"/>
    </row>
    <row r="267" spans="1:15">
      <c r="A267" s="259"/>
      <c r="B267" s="259"/>
      <c r="C267" s="259"/>
      <c r="D267" s="259"/>
      <c r="E267" s="254"/>
      <c r="F267" s="298"/>
      <c r="G267" s="245"/>
      <c r="L267" s="259"/>
      <c r="O267" s="254"/>
    </row>
    <row r="268" spans="1:15">
      <c r="A268" s="259"/>
      <c r="B268" s="259"/>
      <c r="C268" s="259"/>
      <c r="D268" s="259"/>
      <c r="E268" s="254"/>
      <c r="F268" s="298"/>
      <c r="G268" s="245"/>
      <c r="L268" s="259"/>
      <c r="O268" s="254"/>
    </row>
    <row r="269" spans="1:15">
      <c r="A269" s="259"/>
      <c r="B269" s="259"/>
      <c r="C269" s="259"/>
      <c r="D269" s="259"/>
      <c r="E269" s="254"/>
      <c r="F269" s="298"/>
      <c r="G269" s="245"/>
      <c r="L269" s="259"/>
      <c r="O269" s="254"/>
    </row>
    <row r="270" spans="1:15">
      <c r="A270" s="259"/>
      <c r="B270" s="259"/>
      <c r="C270" s="259"/>
      <c r="D270" s="259"/>
      <c r="E270" s="254"/>
      <c r="F270" s="298"/>
      <c r="G270" s="245"/>
      <c r="L270" s="259"/>
      <c r="O270" s="254"/>
    </row>
    <row r="271" spans="1:15">
      <c r="A271" s="259"/>
      <c r="B271" s="259"/>
      <c r="C271" s="259"/>
      <c r="D271" s="259"/>
      <c r="E271" s="254"/>
      <c r="F271" s="298"/>
      <c r="G271" s="245"/>
      <c r="L271" s="259"/>
      <c r="O271" s="254"/>
    </row>
    <row r="272" spans="1:15">
      <c r="A272" s="259"/>
      <c r="B272" s="259"/>
      <c r="C272" s="259"/>
      <c r="D272" s="259"/>
      <c r="E272" s="254"/>
      <c r="F272" s="298"/>
      <c r="G272" s="245"/>
      <c r="L272" s="259"/>
      <c r="O272" s="254"/>
    </row>
    <row r="273" spans="1:15">
      <c r="A273" s="259"/>
      <c r="B273" s="259"/>
      <c r="C273" s="259"/>
      <c r="D273" s="259"/>
      <c r="E273" s="254"/>
      <c r="F273" s="298"/>
      <c r="G273" s="245"/>
      <c r="L273" s="259"/>
      <c r="O273" s="254"/>
    </row>
    <row r="274" spans="1:15">
      <c r="A274" s="259"/>
      <c r="B274" s="259"/>
      <c r="C274" s="259"/>
      <c r="D274" s="259"/>
      <c r="E274" s="254"/>
      <c r="F274" s="298"/>
      <c r="G274" s="245"/>
      <c r="L274" s="259"/>
      <c r="O274" s="254"/>
    </row>
    <row r="275" spans="1:15">
      <c r="A275" s="259"/>
      <c r="B275" s="259"/>
      <c r="C275" s="259"/>
      <c r="D275" s="259"/>
      <c r="E275" s="254"/>
      <c r="F275" s="298"/>
      <c r="G275" s="245"/>
      <c r="L275" s="259"/>
      <c r="O275" s="254"/>
    </row>
    <row r="276" spans="1:15">
      <c r="A276" s="259"/>
      <c r="B276" s="259"/>
      <c r="C276" s="259"/>
      <c r="D276" s="259"/>
      <c r="E276" s="254"/>
      <c r="F276" s="298"/>
      <c r="G276" s="245"/>
      <c r="L276" s="259"/>
      <c r="O276" s="254"/>
    </row>
    <row r="277" spans="1:15">
      <c r="A277" s="259"/>
      <c r="B277" s="259"/>
      <c r="C277" s="259"/>
      <c r="D277" s="259"/>
      <c r="E277" s="254"/>
      <c r="F277" s="298"/>
      <c r="G277" s="245"/>
      <c r="L277" s="259"/>
      <c r="O277" s="254"/>
    </row>
    <row r="278" spans="1:15">
      <c r="A278" s="259"/>
      <c r="B278" s="259"/>
      <c r="C278" s="259"/>
      <c r="D278" s="259"/>
      <c r="E278" s="254"/>
      <c r="F278" s="298"/>
      <c r="G278" s="245"/>
      <c r="L278" s="259"/>
      <c r="O278" s="254"/>
    </row>
    <row r="279" spans="1:15">
      <c r="A279" s="259"/>
      <c r="B279" s="259"/>
      <c r="C279" s="259"/>
      <c r="D279" s="259"/>
      <c r="E279" s="254"/>
      <c r="F279" s="298"/>
      <c r="G279" s="245"/>
      <c r="L279" s="259"/>
      <c r="O279" s="254"/>
    </row>
    <row r="280" spans="1:15">
      <c r="A280" s="259"/>
      <c r="B280" s="259"/>
      <c r="C280" s="259"/>
      <c r="D280" s="259"/>
      <c r="E280" s="254"/>
      <c r="F280" s="298"/>
      <c r="G280" s="245"/>
      <c r="L280" s="259"/>
      <c r="O280" s="254"/>
    </row>
    <row r="281" spans="1:15">
      <c r="A281" s="259"/>
      <c r="B281" s="259"/>
      <c r="C281" s="259"/>
      <c r="D281" s="259"/>
      <c r="E281" s="254"/>
      <c r="F281" s="298"/>
      <c r="G281" s="245"/>
      <c r="L281" s="259"/>
      <c r="O281" s="254"/>
    </row>
    <row r="282" spans="1:15">
      <c r="A282" s="259"/>
      <c r="B282" s="259"/>
      <c r="C282" s="259"/>
      <c r="D282" s="259"/>
      <c r="E282" s="254"/>
      <c r="F282" s="298"/>
      <c r="G282" s="245"/>
      <c r="L282" s="259"/>
      <c r="O282" s="254"/>
    </row>
    <row r="283" spans="1:15">
      <c r="A283" s="259"/>
      <c r="B283" s="259"/>
      <c r="C283" s="259"/>
      <c r="D283" s="259"/>
      <c r="E283" s="254"/>
      <c r="F283" s="298"/>
      <c r="G283" s="245"/>
      <c r="L283" s="259"/>
      <c r="O283" s="254"/>
    </row>
    <row r="284" spans="1:15">
      <c r="A284" s="259"/>
      <c r="B284" s="259"/>
      <c r="C284" s="259"/>
      <c r="D284" s="259"/>
      <c r="E284" s="254"/>
      <c r="F284" s="298"/>
      <c r="G284" s="245"/>
      <c r="L284" s="259"/>
      <c r="O284" s="254"/>
    </row>
    <row r="285" spans="1:15">
      <c r="A285" s="259"/>
      <c r="B285" s="259"/>
      <c r="C285" s="259"/>
      <c r="D285" s="259"/>
      <c r="E285" s="254"/>
      <c r="F285" s="298"/>
      <c r="G285" s="245"/>
      <c r="L285" s="259"/>
      <c r="O285" s="254"/>
    </row>
    <row r="286" spans="1:15">
      <c r="A286" s="259"/>
      <c r="B286" s="259"/>
      <c r="C286" s="259"/>
      <c r="D286" s="259"/>
      <c r="E286" s="254"/>
      <c r="F286" s="298"/>
      <c r="G286" s="245"/>
      <c r="L286" s="259"/>
      <c r="O286" s="254"/>
    </row>
    <row r="287" spans="1:15">
      <c r="A287" s="259"/>
      <c r="B287" s="259"/>
      <c r="C287" s="259"/>
      <c r="D287" s="259"/>
      <c r="E287" s="254"/>
      <c r="F287" s="298"/>
      <c r="G287" s="245"/>
      <c r="L287" s="259"/>
      <c r="O287" s="254"/>
    </row>
    <row r="288" spans="1:15">
      <c r="A288" s="259"/>
      <c r="B288" s="259"/>
      <c r="C288" s="259"/>
      <c r="D288" s="259"/>
      <c r="E288" s="254"/>
      <c r="F288" s="298"/>
      <c r="G288" s="245"/>
      <c r="L288" s="259"/>
      <c r="O288" s="254"/>
    </row>
    <row r="289" spans="1:15">
      <c r="A289" s="259"/>
      <c r="B289" s="259"/>
      <c r="C289" s="259"/>
      <c r="D289" s="259"/>
      <c r="E289" s="254"/>
      <c r="F289" s="298"/>
      <c r="G289" s="245"/>
      <c r="L289" s="259"/>
      <c r="O289" s="254"/>
    </row>
    <row r="290" spans="1:15">
      <c r="A290" s="259"/>
      <c r="B290" s="259"/>
      <c r="C290" s="259"/>
      <c r="D290" s="259"/>
      <c r="E290" s="254"/>
      <c r="F290" s="298"/>
      <c r="G290" s="245"/>
      <c r="L290" s="259"/>
      <c r="O290" s="254"/>
    </row>
    <row r="291" spans="1:15">
      <c r="A291" s="259"/>
      <c r="B291" s="259"/>
      <c r="C291" s="259"/>
      <c r="D291" s="259"/>
      <c r="E291" s="254"/>
      <c r="F291" s="298"/>
      <c r="G291" s="245"/>
      <c r="L291" s="259"/>
      <c r="O291" s="254"/>
    </row>
    <row r="292" spans="1:15">
      <c r="A292" s="259"/>
      <c r="B292" s="259"/>
      <c r="C292" s="259"/>
      <c r="D292" s="259"/>
      <c r="E292" s="254"/>
      <c r="F292" s="298"/>
      <c r="G292" s="245"/>
      <c r="L292" s="259"/>
      <c r="O292" s="254"/>
    </row>
    <row r="293" spans="1:15">
      <c r="A293" s="259"/>
      <c r="B293" s="259"/>
      <c r="C293" s="259"/>
      <c r="D293" s="259"/>
      <c r="E293" s="254"/>
      <c r="F293" s="298"/>
      <c r="G293" s="245"/>
      <c r="L293" s="259"/>
      <c r="O293" s="254"/>
    </row>
    <row r="294" spans="1:15">
      <c r="A294" s="259"/>
      <c r="B294" s="259"/>
      <c r="C294" s="259"/>
      <c r="D294" s="259"/>
      <c r="E294" s="254"/>
      <c r="F294" s="298"/>
      <c r="G294" s="245"/>
      <c r="L294" s="259"/>
      <c r="O294" s="254"/>
    </row>
    <row r="295" spans="1:15">
      <c r="A295" s="259"/>
      <c r="B295" s="259"/>
      <c r="C295" s="259"/>
      <c r="D295" s="259"/>
      <c r="E295" s="254"/>
      <c r="F295" s="298"/>
      <c r="G295" s="245"/>
      <c r="L295" s="259"/>
      <c r="O295" s="254"/>
    </row>
    <row r="296" spans="1:15">
      <c r="A296" s="259"/>
      <c r="B296" s="259"/>
      <c r="C296" s="259"/>
      <c r="D296" s="259"/>
      <c r="E296" s="254"/>
      <c r="F296" s="298"/>
      <c r="G296" s="245"/>
      <c r="L296" s="259"/>
      <c r="O296" s="254"/>
    </row>
    <row r="297" spans="1:15">
      <c r="A297" s="259"/>
      <c r="B297" s="259"/>
      <c r="C297" s="259"/>
      <c r="D297" s="259"/>
      <c r="E297" s="254"/>
      <c r="F297" s="298"/>
      <c r="G297" s="245"/>
      <c r="L297" s="259"/>
      <c r="O297" s="254"/>
    </row>
    <row r="298" spans="1:15">
      <c r="A298" s="259"/>
      <c r="B298" s="259"/>
      <c r="C298" s="259"/>
      <c r="D298" s="259"/>
      <c r="E298" s="254"/>
      <c r="F298" s="298"/>
      <c r="G298" s="245"/>
      <c r="L298" s="259"/>
      <c r="O298" s="254"/>
    </row>
    <row r="299" spans="1:15">
      <c r="A299" s="259"/>
      <c r="B299" s="259"/>
      <c r="C299" s="259"/>
      <c r="D299" s="259"/>
      <c r="E299" s="254"/>
      <c r="F299" s="298"/>
      <c r="G299" s="245"/>
      <c r="L299" s="259"/>
      <c r="O299" s="254"/>
    </row>
    <row r="300" spans="1:15">
      <c r="A300" s="259"/>
      <c r="B300" s="259"/>
      <c r="C300" s="259"/>
      <c r="D300" s="259"/>
      <c r="E300" s="254"/>
      <c r="F300" s="298"/>
      <c r="G300" s="245"/>
      <c r="L300" s="259"/>
      <c r="O300" s="254"/>
    </row>
    <row r="301" spans="1:15">
      <c r="A301" s="259"/>
      <c r="B301" s="259"/>
      <c r="C301" s="259"/>
      <c r="D301" s="259"/>
      <c r="E301" s="254"/>
      <c r="F301" s="298"/>
      <c r="G301" s="245"/>
      <c r="L301" s="259"/>
      <c r="O301" s="254"/>
    </row>
    <row r="302" spans="1:15">
      <c r="A302" s="259"/>
      <c r="B302" s="259"/>
      <c r="C302" s="259"/>
      <c r="D302" s="259"/>
      <c r="E302" s="254"/>
      <c r="F302" s="298"/>
      <c r="G302" s="245"/>
      <c r="L302" s="259"/>
      <c r="O302" s="254"/>
    </row>
    <row r="303" spans="1:15">
      <c r="A303" s="259"/>
      <c r="B303" s="259"/>
      <c r="C303" s="259"/>
      <c r="D303" s="259"/>
      <c r="E303" s="254"/>
      <c r="F303" s="298"/>
      <c r="G303" s="245"/>
      <c r="L303" s="259"/>
      <c r="O303" s="254"/>
    </row>
    <row r="304" spans="1:15">
      <c r="A304" s="259"/>
      <c r="B304" s="259"/>
      <c r="C304" s="259"/>
      <c r="D304" s="259"/>
      <c r="E304" s="254"/>
      <c r="F304" s="298"/>
      <c r="G304" s="245"/>
      <c r="L304" s="259"/>
      <c r="O304" s="254"/>
    </row>
    <row r="305" spans="1:15">
      <c r="A305" s="259"/>
      <c r="B305" s="259"/>
      <c r="C305" s="259"/>
      <c r="D305" s="259"/>
      <c r="E305" s="254"/>
      <c r="F305" s="298"/>
      <c r="G305" s="245"/>
      <c r="L305" s="259"/>
      <c r="O305" s="254"/>
    </row>
    <row r="306" spans="1:15">
      <c r="A306" s="259"/>
      <c r="B306" s="259"/>
      <c r="C306" s="259"/>
      <c r="D306" s="259"/>
      <c r="E306" s="254"/>
      <c r="F306" s="298"/>
      <c r="G306" s="245"/>
      <c r="L306" s="259"/>
      <c r="O306" s="254"/>
    </row>
    <row r="307" spans="1:15">
      <c r="A307" s="259"/>
      <c r="B307" s="259"/>
      <c r="C307" s="259"/>
      <c r="D307" s="259"/>
      <c r="E307" s="254"/>
      <c r="F307" s="298"/>
      <c r="G307" s="245"/>
      <c r="L307" s="259"/>
      <c r="O307" s="254"/>
    </row>
    <row r="308" spans="1:15">
      <c r="A308" s="259"/>
      <c r="B308" s="259"/>
      <c r="C308" s="259"/>
      <c r="D308" s="259"/>
      <c r="E308" s="254"/>
      <c r="F308" s="298"/>
      <c r="G308" s="245"/>
      <c r="L308" s="259"/>
      <c r="O308" s="254"/>
    </row>
    <row r="309" spans="1:15">
      <c r="A309" s="259"/>
      <c r="B309" s="259"/>
      <c r="C309" s="259"/>
      <c r="D309" s="259"/>
      <c r="E309" s="254"/>
      <c r="F309" s="298"/>
      <c r="G309" s="245"/>
      <c r="L309" s="259"/>
      <c r="O309" s="254"/>
    </row>
    <row r="310" spans="1:15">
      <c r="A310" s="259"/>
      <c r="B310" s="259"/>
      <c r="C310" s="259"/>
      <c r="D310" s="259"/>
      <c r="E310" s="254"/>
      <c r="F310" s="298"/>
      <c r="G310" s="245"/>
      <c r="L310" s="259"/>
      <c r="O310" s="254"/>
    </row>
    <row r="311" spans="1:15">
      <c r="A311" s="259"/>
      <c r="B311" s="259"/>
      <c r="C311" s="259"/>
      <c r="D311" s="259"/>
      <c r="E311" s="254"/>
      <c r="F311" s="298"/>
      <c r="G311" s="245"/>
      <c r="L311" s="259"/>
      <c r="O311" s="254"/>
    </row>
    <row r="312" spans="1:15">
      <c r="A312" s="259"/>
      <c r="B312" s="259"/>
      <c r="C312" s="259"/>
      <c r="D312" s="259"/>
      <c r="E312" s="254"/>
      <c r="F312" s="298"/>
      <c r="G312" s="245"/>
      <c r="L312" s="259"/>
      <c r="O312" s="254"/>
    </row>
    <row r="313" spans="1:15">
      <c r="A313" s="259"/>
      <c r="B313" s="259"/>
      <c r="C313" s="259"/>
      <c r="D313" s="259"/>
      <c r="E313" s="254"/>
      <c r="F313" s="298"/>
      <c r="G313" s="245"/>
      <c r="L313" s="259"/>
      <c r="O313" s="254"/>
    </row>
    <row r="314" spans="1:15">
      <c r="A314" s="259"/>
      <c r="B314" s="259"/>
      <c r="C314" s="259"/>
      <c r="D314" s="259"/>
      <c r="E314" s="254"/>
      <c r="F314" s="298"/>
      <c r="G314" s="245"/>
      <c r="L314" s="259"/>
      <c r="O314" s="254"/>
    </row>
    <row r="315" spans="1:15">
      <c r="A315" s="259"/>
      <c r="B315" s="259"/>
      <c r="C315" s="259"/>
      <c r="D315" s="259"/>
      <c r="E315" s="254"/>
      <c r="F315" s="298"/>
      <c r="G315" s="245"/>
      <c r="L315" s="259"/>
      <c r="O315" s="254"/>
    </row>
    <row r="316" spans="1:15">
      <c r="A316" s="259"/>
      <c r="B316" s="259"/>
      <c r="C316" s="259"/>
      <c r="D316" s="259"/>
      <c r="E316" s="254"/>
      <c r="F316" s="298"/>
      <c r="G316" s="245"/>
      <c r="L316" s="259"/>
      <c r="O316" s="254"/>
    </row>
    <row r="317" spans="1:15">
      <c r="A317" s="259"/>
      <c r="B317" s="259"/>
      <c r="C317" s="259"/>
      <c r="D317" s="259"/>
      <c r="E317" s="254"/>
      <c r="F317" s="298"/>
      <c r="G317" s="245"/>
      <c r="L317" s="259"/>
      <c r="O317" s="254"/>
    </row>
    <row r="318" spans="1:15">
      <c r="A318" s="259"/>
      <c r="B318" s="259"/>
      <c r="C318" s="259"/>
      <c r="D318" s="259"/>
      <c r="E318" s="254"/>
      <c r="F318" s="298"/>
      <c r="G318" s="245"/>
      <c r="L318" s="259"/>
      <c r="O318" s="254"/>
    </row>
    <row r="319" spans="1:15">
      <c r="A319" s="259"/>
      <c r="B319" s="259"/>
      <c r="C319" s="259"/>
      <c r="D319" s="259"/>
      <c r="E319" s="254"/>
      <c r="F319" s="298"/>
      <c r="G319" s="245"/>
      <c r="L319" s="259"/>
      <c r="O319" s="254"/>
    </row>
    <row r="320" spans="1:15">
      <c r="A320" s="259"/>
      <c r="B320" s="259"/>
      <c r="C320" s="259"/>
      <c r="D320" s="259"/>
      <c r="E320" s="254"/>
      <c r="F320" s="298"/>
      <c r="G320" s="245"/>
      <c r="L320" s="259"/>
      <c r="O320" s="254"/>
    </row>
    <row r="321" spans="1:15">
      <c r="A321" s="259"/>
      <c r="B321" s="259"/>
      <c r="C321" s="259"/>
      <c r="D321" s="259"/>
      <c r="E321" s="254"/>
      <c r="F321" s="298"/>
      <c r="G321" s="245"/>
      <c r="L321" s="259"/>
      <c r="O321" s="254"/>
    </row>
    <row r="322" spans="1:15">
      <c r="A322" s="259"/>
      <c r="B322" s="259"/>
      <c r="C322" s="259"/>
      <c r="D322" s="259"/>
      <c r="E322" s="254"/>
      <c r="F322" s="298"/>
      <c r="G322" s="245"/>
      <c r="L322" s="259"/>
      <c r="O322" s="254"/>
    </row>
    <row r="323" spans="1:15">
      <c r="A323" s="259"/>
      <c r="B323" s="259"/>
      <c r="C323" s="259"/>
      <c r="D323" s="259"/>
      <c r="E323" s="254"/>
      <c r="F323" s="298"/>
      <c r="G323" s="245"/>
      <c r="L323" s="259"/>
      <c r="O323" s="254"/>
    </row>
    <row r="324" spans="1:15">
      <c r="A324" s="259"/>
      <c r="B324" s="259"/>
      <c r="C324" s="259"/>
      <c r="D324" s="259"/>
      <c r="E324" s="254"/>
      <c r="F324" s="298"/>
      <c r="G324" s="245"/>
      <c r="L324" s="259"/>
      <c r="O324" s="254"/>
    </row>
    <row r="325" spans="1:15">
      <c r="A325" s="259"/>
      <c r="B325" s="259"/>
      <c r="C325" s="259"/>
      <c r="D325" s="259"/>
      <c r="E325" s="254"/>
      <c r="F325" s="298"/>
      <c r="G325" s="245"/>
      <c r="L325" s="259"/>
      <c r="O325" s="254"/>
    </row>
    <row r="326" spans="1:15">
      <c r="A326" s="259"/>
      <c r="B326" s="259"/>
      <c r="C326" s="259"/>
      <c r="D326" s="259"/>
      <c r="E326" s="254"/>
      <c r="F326" s="298"/>
      <c r="G326" s="245"/>
      <c r="L326" s="259"/>
      <c r="O326" s="254"/>
    </row>
    <row r="327" spans="1:15">
      <c r="A327" s="259"/>
      <c r="B327" s="259"/>
      <c r="C327" s="259"/>
      <c r="D327" s="259"/>
      <c r="E327" s="254"/>
      <c r="F327" s="298"/>
      <c r="G327" s="245"/>
      <c r="L327" s="259"/>
      <c r="O327" s="254"/>
    </row>
    <row r="328" spans="1:15">
      <c r="A328" s="259"/>
      <c r="B328" s="259"/>
      <c r="C328" s="259"/>
      <c r="D328" s="259"/>
      <c r="E328" s="254"/>
      <c r="F328" s="298"/>
      <c r="G328" s="245"/>
      <c r="L328" s="259"/>
      <c r="O328" s="254"/>
    </row>
    <row r="329" spans="1:15">
      <c r="A329" s="259"/>
      <c r="B329" s="259"/>
      <c r="C329" s="259"/>
      <c r="D329" s="259"/>
      <c r="E329" s="254"/>
      <c r="F329" s="298"/>
      <c r="G329" s="245"/>
      <c r="L329" s="259"/>
      <c r="O329" s="254"/>
    </row>
    <row r="330" spans="1:15">
      <c r="A330" s="259"/>
      <c r="B330" s="259"/>
      <c r="C330" s="259"/>
      <c r="D330" s="259"/>
      <c r="E330" s="254"/>
      <c r="F330" s="298"/>
      <c r="G330" s="245"/>
      <c r="L330" s="259"/>
      <c r="O330" s="254"/>
    </row>
    <row r="331" spans="1:15">
      <c r="A331" s="259"/>
      <c r="B331" s="259"/>
      <c r="C331" s="259"/>
      <c r="D331" s="259"/>
      <c r="E331" s="254"/>
      <c r="F331" s="298"/>
      <c r="G331" s="245"/>
      <c r="L331" s="259"/>
      <c r="O331" s="254"/>
    </row>
    <row r="332" spans="1:15">
      <c r="A332" s="259"/>
      <c r="B332" s="259"/>
      <c r="C332" s="259"/>
      <c r="D332" s="259"/>
      <c r="E332" s="254"/>
      <c r="F332" s="298"/>
      <c r="G332" s="245"/>
      <c r="L332" s="259"/>
      <c r="O332" s="254"/>
    </row>
    <row r="333" spans="1:15">
      <c r="A333" s="259"/>
      <c r="B333" s="259"/>
      <c r="C333" s="259"/>
      <c r="D333" s="259"/>
      <c r="E333" s="254"/>
      <c r="F333" s="298"/>
      <c r="G333" s="245"/>
      <c r="L333" s="259"/>
      <c r="O333" s="254"/>
    </row>
    <row r="334" spans="1:15">
      <c r="A334" s="259"/>
      <c r="B334" s="259"/>
      <c r="C334" s="259"/>
      <c r="D334" s="259"/>
      <c r="E334" s="254"/>
      <c r="F334" s="298"/>
      <c r="G334" s="245"/>
      <c r="L334" s="259"/>
      <c r="O334" s="254"/>
    </row>
    <row r="335" spans="1:15">
      <c r="A335" s="259"/>
      <c r="B335" s="259"/>
      <c r="C335" s="259"/>
      <c r="D335" s="259"/>
      <c r="E335" s="254"/>
      <c r="F335" s="298"/>
      <c r="G335" s="245"/>
      <c r="L335" s="259"/>
      <c r="O335" s="254"/>
    </row>
    <row r="336" spans="1:15">
      <c r="A336" s="259"/>
      <c r="B336" s="259"/>
      <c r="C336" s="259"/>
      <c r="D336" s="259"/>
      <c r="E336" s="254"/>
      <c r="F336" s="298"/>
      <c r="G336" s="245"/>
      <c r="L336" s="259"/>
      <c r="O336" s="254"/>
    </row>
    <row r="337" spans="1:15">
      <c r="A337" s="259"/>
      <c r="B337" s="259"/>
      <c r="C337" s="259"/>
      <c r="D337" s="259"/>
      <c r="E337" s="254"/>
      <c r="F337" s="298"/>
      <c r="G337" s="245"/>
      <c r="L337" s="259"/>
      <c r="O337" s="254"/>
    </row>
    <row r="338" spans="1:15">
      <c r="A338" s="259"/>
      <c r="B338" s="259"/>
      <c r="C338" s="259"/>
      <c r="D338" s="259"/>
      <c r="E338" s="254"/>
      <c r="F338" s="298"/>
      <c r="G338" s="245"/>
      <c r="L338" s="259"/>
      <c r="O338" s="254"/>
    </row>
    <row r="339" spans="1:15">
      <c r="A339" s="259"/>
      <c r="B339" s="259"/>
      <c r="C339" s="259"/>
      <c r="D339" s="259"/>
      <c r="E339" s="254"/>
      <c r="F339" s="298"/>
      <c r="G339" s="245"/>
      <c r="L339" s="259"/>
      <c r="O339" s="254"/>
    </row>
    <row r="340" spans="1:15">
      <c r="A340" s="259"/>
      <c r="B340" s="259"/>
      <c r="C340" s="259"/>
      <c r="D340" s="259"/>
      <c r="E340" s="254"/>
      <c r="F340" s="298"/>
      <c r="G340" s="245"/>
      <c r="L340" s="259"/>
      <c r="O340" s="254"/>
    </row>
    <row r="341" spans="1:15">
      <c r="A341" s="259"/>
      <c r="B341" s="259"/>
      <c r="C341" s="259"/>
      <c r="D341" s="259"/>
      <c r="E341" s="254"/>
      <c r="F341" s="298"/>
      <c r="G341" s="245"/>
      <c r="L341" s="259"/>
      <c r="O341" s="254"/>
    </row>
    <row r="342" spans="1:15">
      <c r="A342" s="259"/>
      <c r="B342" s="259"/>
      <c r="C342" s="259"/>
      <c r="D342" s="259"/>
      <c r="E342" s="254"/>
      <c r="F342" s="298"/>
      <c r="G342" s="245"/>
      <c r="L342" s="259"/>
      <c r="O342" s="254"/>
    </row>
    <row r="343" spans="1:15">
      <c r="A343" s="259"/>
      <c r="B343" s="259"/>
      <c r="C343" s="259"/>
      <c r="D343" s="259"/>
      <c r="E343" s="254"/>
      <c r="F343" s="298"/>
      <c r="G343" s="245"/>
      <c r="L343" s="259"/>
      <c r="O343" s="254"/>
    </row>
    <row r="344" spans="1:15">
      <c r="A344" s="259"/>
      <c r="B344" s="259"/>
      <c r="C344" s="259"/>
      <c r="D344" s="259"/>
      <c r="E344" s="254"/>
      <c r="F344" s="298"/>
      <c r="G344" s="245"/>
      <c r="L344" s="259"/>
      <c r="O344" s="254"/>
    </row>
    <row r="345" spans="1:15">
      <c r="A345" s="259"/>
      <c r="B345" s="259"/>
      <c r="C345" s="259"/>
      <c r="D345" s="259"/>
      <c r="E345" s="254"/>
      <c r="F345" s="298"/>
      <c r="G345" s="245"/>
      <c r="L345" s="259"/>
      <c r="O345" s="254"/>
    </row>
    <row r="346" spans="1:15">
      <c r="A346" s="259"/>
      <c r="B346" s="259"/>
      <c r="C346" s="259"/>
      <c r="D346" s="259"/>
      <c r="E346" s="254"/>
      <c r="F346" s="298"/>
      <c r="G346" s="245"/>
      <c r="L346" s="259"/>
      <c r="O346" s="254"/>
    </row>
    <row r="347" spans="1:15">
      <c r="A347" s="259"/>
      <c r="B347" s="259"/>
      <c r="C347" s="259"/>
      <c r="D347" s="259"/>
      <c r="E347" s="254"/>
      <c r="F347" s="298"/>
      <c r="G347" s="245"/>
      <c r="L347" s="259"/>
      <c r="O347" s="254"/>
    </row>
    <row r="348" spans="1:15">
      <c r="A348" s="259"/>
      <c r="B348" s="259"/>
      <c r="C348" s="259"/>
      <c r="D348" s="259"/>
      <c r="E348" s="254"/>
      <c r="F348" s="298"/>
      <c r="G348" s="245"/>
      <c r="L348" s="259"/>
      <c r="O348" s="254"/>
    </row>
    <row r="349" spans="1:15">
      <c r="A349" s="259"/>
      <c r="B349" s="259"/>
      <c r="C349" s="259"/>
      <c r="D349" s="259"/>
      <c r="E349" s="254"/>
      <c r="F349" s="298"/>
      <c r="G349" s="245"/>
      <c r="L349" s="259"/>
      <c r="O349" s="254"/>
    </row>
    <row r="350" spans="1:15">
      <c r="A350" s="259"/>
      <c r="B350" s="259"/>
      <c r="C350" s="259"/>
      <c r="D350" s="259"/>
      <c r="E350" s="254"/>
      <c r="F350" s="298"/>
      <c r="G350" s="245"/>
      <c r="L350" s="259"/>
      <c r="O350" s="254"/>
    </row>
    <row r="351" spans="1:15">
      <c r="A351" s="259"/>
      <c r="B351" s="259"/>
      <c r="C351" s="259"/>
      <c r="D351" s="259"/>
      <c r="E351" s="254"/>
      <c r="F351" s="298"/>
      <c r="G351" s="245"/>
      <c r="L351" s="259"/>
      <c r="O351" s="254"/>
    </row>
    <row r="352" spans="1:15">
      <c r="A352" s="259"/>
      <c r="B352" s="259"/>
      <c r="C352" s="259"/>
      <c r="D352" s="259"/>
      <c r="E352" s="254"/>
      <c r="F352" s="298"/>
      <c r="G352" s="245"/>
      <c r="L352" s="259"/>
      <c r="O352" s="254"/>
    </row>
    <row r="353" spans="1:15">
      <c r="A353" s="259"/>
      <c r="B353" s="259"/>
      <c r="C353" s="259"/>
      <c r="D353" s="259"/>
      <c r="E353" s="254"/>
      <c r="F353" s="298"/>
      <c r="G353" s="245"/>
      <c r="L353" s="259"/>
      <c r="O353" s="254"/>
    </row>
    <row r="354" spans="1:15">
      <c r="A354" s="259"/>
      <c r="B354" s="259"/>
      <c r="C354" s="259"/>
      <c r="D354" s="259"/>
      <c r="E354" s="254"/>
      <c r="F354" s="298"/>
      <c r="G354" s="245"/>
      <c r="L354" s="259"/>
      <c r="O354" s="254"/>
    </row>
    <row r="355" spans="1:15">
      <c r="A355" s="259"/>
      <c r="B355" s="259"/>
      <c r="C355" s="259"/>
      <c r="D355" s="259"/>
      <c r="E355" s="254"/>
      <c r="F355" s="298"/>
      <c r="G355" s="245"/>
      <c r="L355" s="259"/>
      <c r="O355" s="254"/>
    </row>
    <row r="356" spans="1:15">
      <c r="A356" s="259"/>
      <c r="B356" s="259"/>
      <c r="C356" s="259"/>
      <c r="D356" s="259"/>
      <c r="E356" s="254"/>
      <c r="F356" s="298"/>
      <c r="G356" s="245"/>
      <c r="L356" s="259"/>
      <c r="O356" s="254"/>
    </row>
    <row r="357" spans="1:15">
      <c r="A357" s="259"/>
      <c r="B357" s="259"/>
      <c r="C357" s="259"/>
      <c r="D357" s="259"/>
      <c r="E357" s="254"/>
      <c r="F357" s="298"/>
      <c r="G357" s="245"/>
      <c r="L357" s="259"/>
      <c r="O357" s="254"/>
    </row>
    <row r="358" spans="1:15">
      <c r="A358" s="259"/>
      <c r="B358" s="259"/>
      <c r="C358" s="259"/>
      <c r="D358" s="259"/>
      <c r="E358" s="254"/>
      <c r="F358" s="298"/>
      <c r="G358" s="245"/>
      <c r="L358" s="259"/>
      <c r="O358" s="254"/>
    </row>
    <row r="359" spans="1:15">
      <c r="A359" s="259"/>
      <c r="B359" s="259"/>
      <c r="C359" s="259"/>
      <c r="D359" s="259"/>
      <c r="E359" s="254"/>
      <c r="F359" s="298"/>
      <c r="G359" s="245"/>
      <c r="L359" s="259"/>
      <c r="O359" s="254"/>
    </row>
    <row r="360" spans="1:15">
      <c r="A360" s="259"/>
      <c r="B360" s="259"/>
      <c r="C360" s="259"/>
      <c r="D360" s="259"/>
      <c r="E360" s="254"/>
      <c r="F360" s="298"/>
      <c r="G360" s="245"/>
      <c r="L360" s="259"/>
      <c r="O360" s="254"/>
    </row>
    <row r="361" spans="1:15">
      <c r="A361" s="259"/>
      <c r="B361" s="259"/>
      <c r="C361" s="259"/>
      <c r="D361" s="259"/>
      <c r="E361" s="254"/>
      <c r="F361" s="298"/>
      <c r="G361" s="245"/>
      <c r="L361" s="259"/>
      <c r="O361" s="254"/>
    </row>
    <row r="362" spans="1:15">
      <c r="A362" s="259"/>
      <c r="B362" s="259"/>
      <c r="C362" s="259"/>
      <c r="D362" s="259"/>
      <c r="E362" s="254"/>
      <c r="F362" s="298"/>
      <c r="G362" s="245"/>
      <c r="L362" s="259"/>
      <c r="O362" s="254"/>
    </row>
    <row r="363" spans="1:15">
      <c r="A363" s="259"/>
      <c r="B363" s="259"/>
      <c r="C363" s="259"/>
      <c r="D363" s="259"/>
      <c r="E363" s="254"/>
      <c r="F363" s="298"/>
      <c r="G363" s="245"/>
      <c r="L363" s="259"/>
      <c r="O363" s="254"/>
    </row>
    <row r="364" spans="1:15">
      <c r="A364" s="259"/>
      <c r="B364" s="259"/>
      <c r="C364" s="259"/>
      <c r="D364" s="259"/>
      <c r="E364" s="254"/>
      <c r="F364" s="298"/>
      <c r="G364" s="245"/>
      <c r="L364" s="259"/>
      <c r="O364" s="254"/>
    </row>
    <row r="365" spans="1:15">
      <c r="A365" s="259"/>
      <c r="B365" s="259"/>
      <c r="C365" s="259"/>
      <c r="D365" s="259"/>
      <c r="E365" s="254"/>
      <c r="F365" s="298"/>
      <c r="G365" s="245"/>
      <c r="L365" s="259"/>
      <c r="O365" s="254"/>
    </row>
    <row r="366" spans="1:15">
      <c r="A366" s="259"/>
      <c r="B366" s="259"/>
      <c r="C366" s="259"/>
      <c r="D366" s="259"/>
      <c r="E366" s="254"/>
      <c r="F366" s="298"/>
      <c r="G366" s="245"/>
      <c r="L366" s="259"/>
      <c r="O366" s="254"/>
    </row>
    <row r="367" spans="1:15">
      <c r="A367" s="259"/>
      <c r="B367" s="259"/>
      <c r="C367" s="259"/>
      <c r="D367" s="259"/>
      <c r="E367" s="254"/>
      <c r="F367" s="298"/>
      <c r="G367" s="245"/>
      <c r="L367" s="259"/>
      <c r="O367" s="254"/>
    </row>
    <row r="368" spans="1:15">
      <c r="A368" s="259"/>
      <c r="B368" s="259"/>
      <c r="C368" s="259"/>
      <c r="D368" s="259"/>
      <c r="E368" s="254"/>
      <c r="F368" s="298"/>
      <c r="G368" s="245"/>
      <c r="L368" s="259"/>
      <c r="O368" s="254"/>
    </row>
    <row r="369" spans="1:15">
      <c r="A369" s="259"/>
      <c r="B369" s="259"/>
      <c r="C369" s="259"/>
      <c r="D369" s="259"/>
      <c r="E369" s="254"/>
      <c r="F369" s="298"/>
      <c r="G369" s="245"/>
      <c r="L369" s="259"/>
      <c r="O369" s="254"/>
    </row>
    <row r="370" spans="1:15">
      <c r="A370" s="259"/>
      <c r="B370" s="259"/>
      <c r="C370" s="259"/>
      <c r="D370" s="259"/>
      <c r="E370" s="254"/>
      <c r="F370" s="298"/>
      <c r="G370" s="245"/>
      <c r="L370" s="259"/>
      <c r="O370" s="254"/>
    </row>
    <row r="371" spans="1:15">
      <c r="A371" s="259"/>
      <c r="B371" s="259"/>
      <c r="C371" s="259"/>
      <c r="D371" s="259"/>
      <c r="E371" s="254"/>
      <c r="F371" s="298"/>
      <c r="G371" s="245"/>
      <c r="L371" s="259"/>
      <c r="O371" s="254"/>
    </row>
    <row r="372" spans="1:15">
      <c r="A372" s="259"/>
      <c r="B372" s="259"/>
      <c r="C372" s="259"/>
      <c r="D372" s="259"/>
      <c r="E372" s="254"/>
      <c r="F372" s="298"/>
      <c r="G372" s="245"/>
      <c r="L372" s="259"/>
      <c r="O372" s="254"/>
    </row>
    <row r="373" spans="1:15">
      <c r="A373" s="259"/>
      <c r="B373" s="259"/>
      <c r="C373" s="259"/>
      <c r="D373" s="259"/>
      <c r="E373" s="254"/>
      <c r="F373" s="298"/>
      <c r="G373" s="245"/>
      <c r="L373" s="259"/>
      <c r="O373" s="254"/>
    </row>
    <row r="374" spans="1:15">
      <c r="A374" s="259"/>
      <c r="B374" s="259"/>
      <c r="C374" s="259"/>
      <c r="D374" s="259"/>
      <c r="E374" s="254"/>
      <c r="F374" s="298"/>
      <c r="G374" s="245"/>
      <c r="L374" s="259"/>
      <c r="O374" s="254"/>
    </row>
    <row r="375" spans="1:15">
      <c r="A375" s="259"/>
      <c r="B375" s="259"/>
      <c r="C375" s="259"/>
      <c r="D375" s="259"/>
      <c r="E375" s="254"/>
      <c r="F375" s="298"/>
      <c r="G375" s="245"/>
      <c r="L375" s="259"/>
      <c r="O375" s="254"/>
    </row>
    <row r="376" spans="1:15">
      <c r="A376" s="259"/>
      <c r="B376" s="259"/>
      <c r="C376" s="259"/>
      <c r="D376" s="259"/>
      <c r="E376" s="254"/>
      <c r="F376" s="298"/>
      <c r="G376" s="245"/>
      <c r="L376" s="259"/>
      <c r="O376" s="254"/>
    </row>
    <row r="377" spans="1:15">
      <c r="A377" s="259"/>
      <c r="B377" s="259"/>
      <c r="C377" s="259"/>
      <c r="D377" s="259"/>
      <c r="E377" s="254"/>
      <c r="F377" s="298"/>
      <c r="G377" s="245"/>
      <c r="L377" s="259"/>
      <c r="O377" s="254"/>
    </row>
    <row r="378" spans="1:15">
      <c r="A378" s="259"/>
      <c r="B378" s="259"/>
      <c r="C378" s="259"/>
      <c r="D378" s="259"/>
      <c r="E378" s="254"/>
      <c r="F378" s="298"/>
      <c r="G378" s="245"/>
      <c r="L378" s="259"/>
      <c r="O378" s="254"/>
    </row>
    <row r="379" spans="1:15">
      <c r="A379" s="259"/>
      <c r="B379" s="259"/>
      <c r="C379" s="259"/>
      <c r="D379" s="259"/>
      <c r="E379" s="254"/>
      <c r="F379" s="298"/>
      <c r="G379" s="245"/>
      <c r="L379" s="259"/>
      <c r="O379" s="254"/>
    </row>
    <row r="380" spans="1:15">
      <c r="A380" s="259"/>
      <c r="B380" s="259"/>
      <c r="C380" s="259"/>
      <c r="D380" s="259"/>
      <c r="E380" s="254"/>
      <c r="F380" s="298"/>
      <c r="G380" s="245"/>
      <c r="L380" s="259"/>
      <c r="O380" s="254"/>
    </row>
    <row r="381" spans="1:15">
      <c r="A381" s="259"/>
      <c r="B381" s="259"/>
      <c r="C381" s="259"/>
      <c r="D381" s="259"/>
      <c r="E381" s="254"/>
      <c r="F381" s="298"/>
      <c r="G381" s="245"/>
      <c r="L381" s="259"/>
      <c r="O381" s="254"/>
    </row>
    <row r="382" spans="1:15">
      <c r="A382" s="259"/>
      <c r="B382" s="259"/>
      <c r="C382" s="259"/>
      <c r="D382" s="259"/>
      <c r="E382" s="254"/>
      <c r="F382" s="298"/>
      <c r="G382" s="245"/>
      <c r="L382" s="259"/>
      <c r="O382" s="254"/>
    </row>
    <row r="383" spans="1:15">
      <c r="A383" s="259"/>
      <c r="B383" s="259"/>
      <c r="C383" s="259"/>
      <c r="D383" s="259"/>
      <c r="E383" s="254"/>
      <c r="F383" s="298"/>
      <c r="G383" s="245"/>
      <c r="L383" s="259"/>
      <c r="O383" s="254"/>
    </row>
    <row r="384" spans="1:15">
      <c r="A384" s="259"/>
      <c r="B384" s="259"/>
      <c r="C384" s="259"/>
      <c r="D384" s="259"/>
      <c r="E384" s="254"/>
      <c r="F384" s="298"/>
      <c r="G384" s="245"/>
      <c r="L384" s="259"/>
      <c r="O384" s="254"/>
    </row>
    <row r="385" spans="1:15">
      <c r="A385" s="259"/>
      <c r="B385" s="259"/>
      <c r="C385" s="259"/>
      <c r="D385" s="259"/>
      <c r="E385" s="254"/>
      <c r="F385" s="298"/>
      <c r="G385" s="245"/>
      <c r="L385" s="259"/>
      <c r="O385" s="254"/>
    </row>
    <row r="386" spans="1:15">
      <c r="A386" s="259"/>
      <c r="B386" s="259"/>
      <c r="C386" s="259"/>
      <c r="D386" s="259"/>
      <c r="E386" s="254"/>
      <c r="F386" s="298"/>
      <c r="G386" s="245"/>
      <c r="L386" s="259"/>
      <c r="O386" s="254"/>
    </row>
    <row r="387" spans="1:15">
      <c r="A387" s="259"/>
      <c r="B387" s="259"/>
      <c r="C387" s="259"/>
      <c r="D387" s="259"/>
      <c r="E387" s="254"/>
      <c r="F387" s="298"/>
      <c r="G387" s="245"/>
      <c r="L387" s="259"/>
      <c r="O387" s="254"/>
    </row>
    <row r="388" spans="1:15">
      <c r="A388" s="259"/>
      <c r="B388" s="259"/>
      <c r="C388" s="259"/>
      <c r="D388" s="259"/>
      <c r="E388" s="254"/>
      <c r="F388" s="298"/>
      <c r="G388" s="245"/>
      <c r="L388" s="259"/>
      <c r="O388" s="254"/>
    </row>
    <row r="389" spans="1:15">
      <c r="A389" s="259"/>
      <c r="B389" s="259"/>
      <c r="C389" s="259"/>
      <c r="D389" s="259"/>
      <c r="E389" s="254"/>
      <c r="F389" s="298"/>
      <c r="G389" s="245"/>
      <c r="L389" s="259"/>
      <c r="O389" s="254"/>
    </row>
    <row r="390" spans="1:15">
      <c r="A390" s="259"/>
      <c r="B390" s="259"/>
      <c r="C390" s="259"/>
      <c r="D390" s="259"/>
      <c r="E390" s="254"/>
      <c r="F390" s="298"/>
      <c r="G390" s="245"/>
      <c r="L390" s="259"/>
      <c r="O390" s="254"/>
    </row>
    <row r="391" spans="1:15">
      <c r="A391" s="259"/>
      <c r="B391" s="259"/>
      <c r="C391" s="259"/>
      <c r="D391" s="259"/>
      <c r="E391" s="254"/>
      <c r="F391" s="298"/>
      <c r="G391" s="245"/>
      <c r="L391" s="259"/>
      <c r="O391" s="254"/>
    </row>
    <row r="392" spans="1:15">
      <c r="A392" s="259"/>
      <c r="B392" s="259"/>
      <c r="C392" s="259"/>
      <c r="D392" s="259"/>
      <c r="E392" s="254"/>
      <c r="F392" s="298"/>
      <c r="G392" s="245"/>
      <c r="L392" s="259"/>
      <c r="O392" s="254"/>
    </row>
    <row r="393" spans="1:15">
      <c r="A393" s="259"/>
      <c r="B393" s="259"/>
      <c r="C393" s="259"/>
      <c r="D393" s="259"/>
      <c r="E393" s="254"/>
      <c r="F393" s="298"/>
      <c r="G393" s="245"/>
      <c r="L393" s="259"/>
      <c r="O393" s="254"/>
    </row>
    <row r="394" spans="1:15">
      <c r="A394" s="259"/>
      <c r="B394" s="259"/>
      <c r="C394" s="259"/>
      <c r="D394" s="259"/>
      <c r="E394" s="254"/>
      <c r="F394" s="298"/>
      <c r="G394" s="245"/>
      <c r="L394" s="259"/>
      <c r="O394" s="254"/>
    </row>
    <row r="395" spans="1:15">
      <c r="A395" s="259"/>
      <c r="B395" s="259"/>
      <c r="C395" s="259"/>
      <c r="D395" s="259"/>
      <c r="E395" s="254"/>
      <c r="F395" s="298"/>
      <c r="G395" s="245"/>
      <c r="L395" s="259"/>
      <c r="O395" s="254"/>
    </row>
    <row r="396" spans="1:15">
      <c r="A396" s="259"/>
      <c r="B396" s="259"/>
      <c r="C396" s="259"/>
      <c r="D396" s="259"/>
      <c r="E396" s="254"/>
      <c r="F396" s="298"/>
      <c r="G396" s="245"/>
      <c r="L396" s="259"/>
      <c r="O396" s="254"/>
    </row>
    <row r="397" spans="1:15">
      <c r="A397" s="259"/>
      <c r="B397" s="259"/>
      <c r="C397" s="259"/>
      <c r="D397" s="259"/>
      <c r="E397" s="254"/>
      <c r="F397" s="298"/>
      <c r="G397" s="245"/>
      <c r="L397" s="259"/>
      <c r="O397" s="254"/>
    </row>
    <row r="398" spans="1:15">
      <c r="A398" s="259"/>
      <c r="B398" s="259"/>
      <c r="C398" s="259"/>
      <c r="D398" s="259"/>
      <c r="E398" s="254"/>
      <c r="F398" s="298"/>
      <c r="G398" s="245"/>
      <c r="L398" s="259"/>
      <c r="O398" s="254"/>
    </row>
    <row r="399" spans="1:15">
      <c r="A399" s="259"/>
      <c r="B399" s="259"/>
      <c r="C399" s="259"/>
      <c r="D399" s="259"/>
      <c r="E399" s="254"/>
      <c r="F399" s="298"/>
      <c r="G399" s="245"/>
      <c r="L399" s="259"/>
      <c r="O399" s="254"/>
    </row>
    <row r="400" spans="1:15">
      <c r="A400" s="259"/>
      <c r="B400" s="259"/>
      <c r="C400" s="259"/>
      <c r="D400" s="259"/>
      <c r="E400" s="254"/>
      <c r="F400" s="298"/>
      <c r="G400" s="245"/>
      <c r="L400" s="259"/>
      <c r="O400" s="254"/>
    </row>
    <row r="401" spans="1:15">
      <c r="A401" s="259"/>
      <c r="B401" s="259"/>
      <c r="C401" s="259"/>
      <c r="D401" s="259"/>
      <c r="E401" s="254"/>
      <c r="F401" s="298"/>
      <c r="G401" s="245"/>
      <c r="L401" s="259"/>
      <c r="O401" s="254"/>
    </row>
    <row r="402" spans="1:15">
      <c r="A402" s="259"/>
      <c r="B402" s="259"/>
      <c r="C402" s="259"/>
      <c r="D402" s="259"/>
      <c r="E402" s="254"/>
      <c r="F402" s="298"/>
      <c r="G402" s="245"/>
      <c r="L402" s="259"/>
      <c r="O402" s="254"/>
    </row>
    <row r="403" spans="1:15">
      <c r="A403" s="259"/>
      <c r="B403" s="259"/>
      <c r="C403" s="259"/>
      <c r="D403" s="259"/>
      <c r="E403" s="254"/>
      <c r="F403" s="298"/>
      <c r="G403" s="245"/>
      <c r="L403" s="259"/>
      <c r="O403" s="254"/>
    </row>
    <row r="404" spans="1:15">
      <c r="A404" s="259"/>
      <c r="B404" s="259"/>
      <c r="C404" s="259"/>
      <c r="D404" s="259"/>
      <c r="E404" s="254"/>
      <c r="F404" s="298"/>
      <c r="G404" s="245"/>
      <c r="L404" s="259"/>
      <c r="O404" s="254"/>
    </row>
    <row r="405" spans="1:15">
      <c r="A405" s="259"/>
      <c r="B405" s="259"/>
      <c r="C405" s="259"/>
      <c r="D405" s="259"/>
      <c r="E405" s="254"/>
      <c r="F405" s="298"/>
      <c r="G405" s="245"/>
      <c r="L405" s="259"/>
      <c r="O405" s="254"/>
    </row>
    <row r="406" spans="1:15">
      <c r="A406" s="259"/>
      <c r="B406" s="259"/>
      <c r="C406" s="259"/>
      <c r="D406" s="259"/>
      <c r="E406" s="254"/>
      <c r="F406" s="298"/>
      <c r="G406" s="245"/>
      <c r="L406" s="259"/>
      <c r="O406" s="254"/>
    </row>
    <row r="407" spans="1:15">
      <c r="A407" s="259"/>
      <c r="B407" s="259"/>
      <c r="C407" s="259"/>
      <c r="D407" s="259"/>
      <c r="E407" s="254"/>
      <c r="F407" s="298"/>
      <c r="G407" s="245"/>
      <c r="L407" s="259"/>
      <c r="O407" s="254"/>
    </row>
    <row r="408" spans="1:15">
      <c r="A408" s="259"/>
      <c r="B408" s="259"/>
      <c r="C408" s="259"/>
      <c r="D408" s="259"/>
      <c r="E408" s="254"/>
      <c r="F408" s="298"/>
      <c r="G408" s="245"/>
      <c r="L408" s="259"/>
      <c r="O408" s="254"/>
    </row>
    <row r="409" spans="1:15">
      <c r="A409" s="259"/>
      <c r="B409" s="259"/>
      <c r="C409" s="259"/>
      <c r="D409" s="259"/>
      <c r="E409" s="254"/>
      <c r="F409" s="298"/>
      <c r="G409" s="245"/>
      <c r="L409" s="259"/>
      <c r="O409" s="254"/>
    </row>
    <row r="410" spans="1:15">
      <c r="A410" s="259"/>
      <c r="B410" s="259"/>
      <c r="C410" s="259"/>
      <c r="D410" s="259"/>
      <c r="E410" s="254"/>
      <c r="F410" s="298"/>
      <c r="G410" s="245"/>
      <c r="L410" s="259"/>
      <c r="O410" s="254"/>
    </row>
    <row r="411" spans="1:15">
      <c r="A411" s="259"/>
      <c r="B411" s="259"/>
      <c r="C411" s="259"/>
      <c r="D411" s="259"/>
      <c r="E411" s="254"/>
      <c r="F411" s="298"/>
      <c r="G411" s="245"/>
      <c r="L411" s="259"/>
      <c r="O411" s="254"/>
    </row>
    <row r="412" spans="1:15">
      <c r="A412" s="259"/>
      <c r="B412" s="259"/>
      <c r="C412" s="259"/>
      <c r="D412" s="259"/>
      <c r="E412" s="254"/>
      <c r="F412" s="298"/>
      <c r="G412" s="245"/>
      <c r="L412" s="259"/>
      <c r="O412" s="254"/>
    </row>
    <row r="413" spans="1:15">
      <c r="A413" s="259"/>
      <c r="B413" s="259"/>
      <c r="C413" s="259"/>
      <c r="D413" s="259"/>
      <c r="E413" s="254"/>
      <c r="F413" s="298"/>
      <c r="G413" s="245"/>
      <c r="L413" s="259"/>
      <c r="O413" s="254"/>
    </row>
    <row r="414" spans="1:15">
      <c r="A414" s="259"/>
      <c r="B414" s="259"/>
      <c r="C414" s="259"/>
      <c r="D414" s="259"/>
      <c r="E414" s="254"/>
      <c r="F414" s="298"/>
      <c r="G414" s="245"/>
      <c r="L414" s="259"/>
      <c r="O414" s="254"/>
    </row>
    <row r="415" spans="1:15">
      <c r="A415" s="259"/>
      <c r="B415" s="259"/>
      <c r="C415" s="259"/>
      <c r="D415" s="259"/>
      <c r="E415" s="254"/>
      <c r="F415" s="298"/>
      <c r="G415" s="245"/>
      <c r="L415" s="259"/>
      <c r="O415" s="254"/>
    </row>
    <row r="416" spans="1:15">
      <c r="A416" s="259"/>
      <c r="B416" s="259"/>
      <c r="C416" s="259"/>
      <c r="D416" s="259"/>
      <c r="E416" s="254"/>
      <c r="F416" s="298"/>
      <c r="G416" s="245"/>
      <c r="L416" s="259"/>
      <c r="O416" s="254"/>
    </row>
    <row r="417" spans="1:15">
      <c r="A417" s="259"/>
      <c r="B417" s="259"/>
      <c r="C417" s="259"/>
      <c r="D417" s="259"/>
      <c r="E417" s="254"/>
      <c r="F417" s="298"/>
      <c r="G417" s="245"/>
      <c r="L417" s="259"/>
      <c r="O417" s="254"/>
    </row>
    <row r="418" spans="1:15">
      <c r="A418" s="259"/>
      <c r="B418" s="259"/>
      <c r="C418" s="259"/>
      <c r="D418" s="259"/>
      <c r="E418" s="254"/>
      <c r="F418" s="298"/>
      <c r="G418" s="245"/>
      <c r="L418" s="259"/>
      <c r="O418" s="254"/>
    </row>
    <row r="419" spans="1:15">
      <c r="A419" s="259"/>
      <c r="B419" s="259"/>
      <c r="C419" s="259"/>
      <c r="D419" s="259"/>
      <c r="E419" s="254"/>
      <c r="F419" s="298"/>
      <c r="G419" s="245"/>
      <c r="L419" s="259"/>
      <c r="O419" s="254"/>
    </row>
    <row r="420" spans="1:15">
      <c r="A420" s="259"/>
      <c r="B420" s="259"/>
      <c r="C420" s="259"/>
      <c r="D420" s="259"/>
      <c r="E420" s="254"/>
      <c r="F420" s="298"/>
      <c r="G420" s="245"/>
      <c r="L420" s="259"/>
      <c r="O420" s="254"/>
    </row>
    <row r="421" spans="1:15">
      <c r="A421" s="259"/>
      <c r="B421" s="259"/>
      <c r="C421" s="259"/>
      <c r="D421" s="259"/>
      <c r="E421" s="254"/>
      <c r="F421" s="298"/>
      <c r="G421" s="245"/>
      <c r="L421" s="259"/>
      <c r="O421" s="254"/>
    </row>
    <row r="422" spans="1:15">
      <c r="A422" s="259"/>
      <c r="B422" s="259"/>
      <c r="C422" s="259"/>
      <c r="D422" s="259"/>
      <c r="E422" s="254"/>
      <c r="F422" s="298"/>
      <c r="G422" s="245"/>
      <c r="L422" s="259"/>
      <c r="O422" s="254"/>
    </row>
    <row r="423" spans="1:15">
      <c r="A423" s="259"/>
      <c r="B423" s="259"/>
      <c r="C423" s="259"/>
      <c r="D423" s="259"/>
      <c r="E423" s="254"/>
      <c r="F423" s="298"/>
      <c r="G423" s="245"/>
      <c r="L423" s="259"/>
      <c r="O423" s="254"/>
    </row>
    <row r="424" spans="1:15">
      <c r="A424" s="259"/>
      <c r="B424" s="259"/>
      <c r="C424" s="259"/>
      <c r="D424" s="259"/>
      <c r="E424" s="254"/>
      <c r="F424" s="298"/>
      <c r="G424" s="245"/>
      <c r="L424" s="259"/>
      <c r="O424" s="254"/>
    </row>
    <row r="425" spans="1:15">
      <c r="A425" s="259"/>
      <c r="B425" s="259"/>
      <c r="C425" s="259"/>
      <c r="D425" s="259"/>
      <c r="E425" s="254"/>
      <c r="F425" s="298"/>
      <c r="G425" s="245"/>
      <c r="L425" s="259"/>
      <c r="O425" s="254"/>
    </row>
    <row r="426" spans="1:15">
      <c r="A426" s="259"/>
      <c r="B426" s="259"/>
      <c r="C426" s="259"/>
      <c r="D426" s="259"/>
      <c r="E426" s="254"/>
      <c r="F426" s="298"/>
      <c r="G426" s="245"/>
      <c r="L426" s="259"/>
      <c r="O426" s="254"/>
    </row>
    <row r="427" spans="1:15">
      <c r="A427" s="259"/>
      <c r="B427" s="259"/>
      <c r="C427" s="259"/>
      <c r="D427" s="259"/>
      <c r="E427" s="254"/>
      <c r="F427" s="298"/>
      <c r="G427" s="245"/>
      <c r="L427" s="259"/>
      <c r="O427" s="254"/>
    </row>
    <row r="428" spans="1:15">
      <c r="A428" s="259"/>
      <c r="B428" s="259"/>
      <c r="C428" s="259"/>
      <c r="D428" s="259"/>
      <c r="E428" s="254"/>
      <c r="F428" s="298"/>
      <c r="G428" s="245"/>
      <c r="L428" s="259"/>
      <c r="O428" s="254"/>
    </row>
    <row r="429" spans="1:15">
      <c r="A429" s="259"/>
      <c r="B429" s="259"/>
      <c r="C429" s="259"/>
      <c r="D429" s="259"/>
      <c r="E429" s="254"/>
      <c r="F429" s="298"/>
      <c r="G429" s="245"/>
      <c r="L429" s="259"/>
      <c r="O429" s="254"/>
    </row>
    <row r="430" spans="1:15">
      <c r="A430" s="259"/>
      <c r="B430" s="259"/>
      <c r="C430" s="259"/>
      <c r="D430" s="259"/>
      <c r="E430" s="254"/>
      <c r="F430" s="298"/>
      <c r="G430" s="245"/>
      <c r="L430" s="259"/>
      <c r="O430" s="254"/>
    </row>
    <row r="431" spans="1:15">
      <c r="A431" s="259"/>
      <c r="B431" s="259"/>
      <c r="C431" s="259"/>
      <c r="D431" s="259"/>
      <c r="E431" s="254"/>
      <c r="F431" s="298"/>
      <c r="G431" s="245"/>
      <c r="L431" s="259"/>
      <c r="O431" s="254"/>
    </row>
    <row r="432" spans="1:15">
      <c r="A432" s="259"/>
      <c r="B432" s="259"/>
      <c r="C432" s="259"/>
      <c r="D432" s="259"/>
      <c r="E432" s="254"/>
      <c r="F432" s="298"/>
      <c r="G432" s="245"/>
      <c r="L432" s="259"/>
      <c r="O432" s="254"/>
    </row>
    <row r="433" spans="1:15">
      <c r="A433" s="259"/>
      <c r="B433" s="259"/>
      <c r="C433" s="259"/>
      <c r="D433" s="259"/>
      <c r="E433" s="254"/>
      <c r="F433" s="298"/>
      <c r="G433" s="245"/>
      <c r="L433" s="259"/>
      <c r="O433" s="254"/>
    </row>
    <row r="434" spans="1:15">
      <c r="A434" s="259"/>
      <c r="B434" s="259"/>
      <c r="C434" s="259"/>
      <c r="D434" s="259"/>
      <c r="E434" s="254"/>
      <c r="F434" s="298"/>
      <c r="G434" s="245"/>
      <c r="L434" s="259"/>
      <c r="O434" s="254"/>
    </row>
    <row r="435" spans="1:15">
      <c r="A435" s="259"/>
      <c r="B435" s="259"/>
      <c r="C435" s="259"/>
      <c r="D435" s="259"/>
      <c r="E435" s="254"/>
      <c r="F435" s="298"/>
      <c r="G435" s="245"/>
      <c r="L435" s="259"/>
      <c r="O435" s="254"/>
    </row>
    <row r="436" spans="1:15">
      <c r="A436" s="259"/>
      <c r="B436" s="259"/>
      <c r="C436" s="259"/>
      <c r="D436" s="259"/>
      <c r="E436" s="254"/>
      <c r="F436" s="298"/>
      <c r="G436" s="245"/>
      <c r="L436" s="259"/>
      <c r="O436" s="254"/>
    </row>
    <row r="437" spans="1:15">
      <c r="A437" s="259"/>
      <c r="B437" s="259"/>
      <c r="C437" s="259"/>
      <c r="D437" s="259"/>
      <c r="E437" s="254"/>
      <c r="F437" s="298"/>
      <c r="G437" s="245"/>
      <c r="L437" s="259"/>
      <c r="O437" s="254"/>
    </row>
    <row r="438" spans="1:15">
      <c r="A438" s="259"/>
      <c r="B438" s="259"/>
      <c r="C438" s="259"/>
      <c r="D438" s="259"/>
      <c r="E438" s="254"/>
      <c r="F438" s="298"/>
      <c r="G438" s="245"/>
      <c r="L438" s="259"/>
      <c r="O438" s="254"/>
    </row>
    <row r="439" spans="1:15">
      <c r="A439" s="259"/>
      <c r="B439" s="259"/>
      <c r="C439" s="259"/>
      <c r="D439" s="259"/>
      <c r="E439" s="254"/>
      <c r="F439" s="298"/>
      <c r="G439" s="245"/>
      <c r="L439" s="259"/>
      <c r="O439" s="254"/>
    </row>
    <row r="440" spans="1:15">
      <c r="A440" s="259"/>
      <c r="B440" s="259"/>
      <c r="C440" s="259"/>
      <c r="D440" s="259"/>
      <c r="E440" s="254"/>
      <c r="F440" s="298"/>
      <c r="G440" s="245"/>
      <c r="L440" s="259"/>
      <c r="O440" s="254"/>
    </row>
    <row r="441" spans="1:15">
      <c r="A441" s="259"/>
      <c r="B441" s="259"/>
      <c r="C441" s="259"/>
      <c r="D441" s="259"/>
      <c r="E441" s="254"/>
      <c r="F441" s="298"/>
      <c r="G441" s="245"/>
      <c r="L441" s="259"/>
      <c r="O441" s="254"/>
    </row>
    <row r="442" spans="1:15">
      <c r="A442" s="259"/>
      <c r="B442" s="259"/>
      <c r="C442" s="259"/>
      <c r="D442" s="259"/>
      <c r="E442" s="254"/>
      <c r="F442" s="298"/>
      <c r="G442" s="245"/>
      <c r="L442" s="259"/>
      <c r="O442" s="254"/>
    </row>
    <row r="443" spans="1:15">
      <c r="A443" s="259"/>
      <c r="B443" s="259"/>
      <c r="C443" s="259"/>
      <c r="D443" s="259"/>
      <c r="E443" s="254"/>
      <c r="F443" s="298"/>
      <c r="G443" s="245"/>
      <c r="L443" s="259"/>
      <c r="O443" s="254"/>
    </row>
    <row r="444" spans="1:15">
      <c r="A444" s="259"/>
      <c r="B444" s="259"/>
      <c r="C444" s="259"/>
      <c r="D444" s="259"/>
      <c r="E444" s="254"/>
      <c r="F444" s="298"/>
      <c r="G444" s="245"/>
      <c r="L444" s="259"/>
      <c r="O444" s="254"/>
    </row>
    <row r="445" spans="1:15">
      <c r="A445" s="259"/>
      <c r="B445" s="259"/>
      <c r="C445" s="259"/>
      <c r="D445" s="259"/>
      <c r="E445" s="254"/>
      <c r="F445" s="298"/>
      <c r="G445" s="245"/>
      <c r="L445" s="259"/>
      <c r="O445" s="254"/>
    </row>
    <row r="446" spans="1:15">
      <c r="A446" s="259"/>
      <c r="B446" s="259"/>
      <c r="C446" s="259"/>
      <c r="D446" s="259"/>
      <c r="E446" s="254"/>
      <c r="F446" s="298"/>
      <c r="G446" s="245"/>
      <c r="L446" s="259"/>
      <c r="O446" s="254"/>
    </row>
    <row r="447" spans="1:15">
      <c r="A447" s="259"/>
      <c r="B447" s="259"/>
      <c r="C447" s="259"/>
      <c r="D447" s="259"/>
      <c r="E447" s="254"/>
      <c r="F447" s="298"/>
      <c r="G447" s="245"/>
      <c r="L447" s="259"/>
      <c r="O447" s="254"/>
    </row>
    <row r="448" spans="1:15">
      <c r="A448" s="259"/>
      <c r="B448" s="259"/>
      <c r="C448" s="259"/>
      <c r="D448" s="259"/>
      <c r="E448" s="254"/>
      <c r="F448" s="298"/>
      <c r="G448" s="245"/>
      <c r="L448" s="259"/>
      <c r="O448" s="254"/>
    </row>
    <row r="449" spans="1:15">
      <c r="A449" s="259"/>
      <c r="B449" s="259"/>
      <c r="C449" s="259"/>
      <c r="D449" s="259"/>
      <c r="E449" s="254"/>
      <c r="F449" s="298"/>
      <c r="G449" s="245"/>
      <c r="L449" s="259"/>
      <c r="O449" s="254"/>
    </row>
    <row r="450" spans="1:15">
      <c r="A450" s="259"/>
      <c r="B450" s="259"/>
      <c r="C450" s="259"/>
      <c r="D450" s="259"/>
      <c r="E450" s="254"/>
      <c r="F450" s="298"/>
      <c r="G450" s="245"/>
      <c r="L450" s="259"/>
      <c r="O450" s="254"/>
    </row>
    <row r="451" spans="1:15">
      <c r="A451" s="259"/>
      <c r="B451" s="259"/>
      <c r="C451" s="259"/>
      <c r="D451" s="259"/>
      <c r="E451" s="254"/>
      <c r="F451" s="298"/>
      <c r="G451" s="245"/>
      <c r="L451" s="259"/>
      <c r="O451" s="254"/>
    </row>
    <row r="452" spans="1:15">
      <c r="A452" s="259"/>
      <c r="B452" s="259"/>
      <c r="C452" s="259"/>
      <c r="D452" s="259"/>
      <c r="E452" s="254"/>
      <c r="F452" s="298"/>
      <c r="G452" s="245"/>
      <c r="L452" s="259"/>
      <c r="O452" s="254"/>
    </row>
    <row r="453" spans="1:15">
      <c r="A453" s="259"/>
      <c r="B453" s="259"/>
      <c r="C453" s="259"/>
      <c r="D453" s="259"/>
      <c r="E453" s="254"/>
      <c r="F453" s="298"/>
      <c r="G453" s="245"/>
      <c r="L453" s="259"/>
      <c r="O453" s="254"/>
    </row>
    <row r="454" spans="1:15">
      <c r="A454" s="259"/>
      <c r="B454" s="259"/>
      <c r="C454" s="259"/>
      <c r="D454" s="259"/>
      <c r="E454" s="254"/>
      <c r="F454" s="298"/>
      <c r="G454" s="245"/>
      <c r="L454" s="259"/>
      <c r="O454" s="254"/>
    </row>
    <row r="455" spans="1:15">
      <c r="A455" s="259"/>
      <c r="B455" s="259"/>
      <c r="C455" s="259"/>
      <c r="D455" s="259"/>
      <c r="E455" s="254"/>
      <c r="F455" s="298"/>
      <c r="G455" s="245"/>
      <c r="L455" s="259"/>
      <c r="O455" s="254"/>
    </row>
    <row r="456" spans="1:15">
      <c r="A456" s="259"/>
      <c r="B456" s="259"/>
      <c r="C456" s="259"/>
      <c r="D456" s="259"/>
      <c r="E456" s="254"/>
      <c r="F456" s="298"/>
      <c r="G456" s="245"/>
      <c r="L456" s="259"/>
      <c r="O456" s="254"/>
    </row>
    <row r="457" spans="1:15">
      <c r="A457" s="259"/>
      <c r="B457" s="259"/>
      <c r="C457" s="259"/>
      <c r="D457" s="259"/>
      <c r="E457" s="254"/>
      <c r="F457" s="298"/>
      <c r="G457" s="245"/>
      <c r="L457" s="259"/>
      <c r="O457" s="254"/>
    </row>
    <row r="458" spans="1:15">
      <c r="A458" s="259"/>
      <c r="B458" s="259"/>
      <c r="C458" s="259"/>
      <c r="D458" s="259"/>
      <c r="E458" s="254"/>
      <c r="F458" s="298"/>
      <c r="G458" s="245"/>
      <c r="L458" s="259"/>
      <c r="O458" s="254"/>
    </row>
    <row r="459" spans="1:15">
      <c r="A459" s="259"/>
      <c r="B459" s="259"/>
      <c r="C459" s="259"/>
      <c r="D459" s="259"/>
      <c r="E459" s="254"/>
      <c r="F459" s="298"/>
      <c r="G459" s="245"/>
      <c r="L459" s="259"/>
      <c r="O459" s="254"/>
    </row>
    <row r="460" spans="1:15">
      <c r="A460" s="259"/>
      <c r="B460" s="259"/>
      <c r="C460" s="259"/>
      <c r="D460" s="259"/>
      <c r="E460" s="254"/>
      <c r="F460" s="298"/>
      <c r="G460" s="245"/>
      <c r="L460" s="259"/>
      <c r="O460" s="254"/>
    </row>
    <row r="461" spans="1:15">
      <c r="A461" s="259"/>
      <c r="B461" s="259"/>
      <c r="C461" s="259"/>
      <c r="D461" s="259"/>
      <c r="E461" s="254"/>
      <c r="F461" s="298"/>
      <c r="G461" s="245"/>
      <c r="L461" s="259"/>
      <c r="O461" s="254"/>
    </row>
    <row r="462" spans="1:15">
      <c r="A462" s="259"/>
      <c r="B462" s="259"/>
      <c r="C462" s="259"/>
      <c r="D462" s="259"/>
      <c r="E462" s="254"/>
      <c r="F462" s="298"/>
      <c r="G462" s="245"/>
      <c r="L462" s="259"/>
      <c r="O462" s="254"/>
    </row>
    <row r="463" spans="1:15">
      <c r="A463" s="259"/>
      <c r="B463" s="259"/>
      <c r="C463" s="259"/>
      <c r="D463" s="259"/>
      <c r="E463" s="254"/>
      <c r="F463" s="298"/>
      <c r="G463" s="245"/>
      <c r="L463" s="259"/>
      <c r="O463" s="254"/>
    </row>
    <row r="464" spans="1:15">
      <c r="A464" s="259"/>
      <c r="B464" s="259"/>
      <c r="C464" s="259"/>
      <c r="D464" s="259"/>
      <c r="E464" s="254"/>
      <c r="F464" s="298"/>
      <c r="G464" s="245"/>
      <c r="L464" s="259"/>
      <c r="O464" s="254"/>
    </row>
    <row r="465" spans="1:15">
      <c r="A465" s="259"/>
      <c r="B465" s="259"/>
      <c r="C465" s="259"/>
      <c r="D465" s="259"/>
      <c r="E465" s="254"/>
      <c r="F465" s="298"/>
      <c r="G465" s="245"/>
      <c r="L465" s="259"/>
      <c r="O465" s="254"/>
    </row>
    <row r="466" spans="1:15">
      <c r="A466" s="259"/>
      <c r="B466" s="259"/>
      <c r="C466" s="259"/>
      <c r="D466" s="259"/>
      <c r="E466" s="254"/>
      <c r="F466" s="298"/>
      <c r="G466" s="245"/>
      <c r="L466" s="259"/>
      <c r="O466" s="254"/>
    </row>
    <row r="467" spans="1:15">
      <c r="A467" s="259"/>
      <c r="B467" s="259"/>
      <c r="C467" s="259"/>
      <c r="D467" s="259"/>
      <c r="E467" s="254"/>
      <c r="F467" s="298"/>
      <c r="G467" s="245"/>
      <c r="L467" s="259"/>
      <c r="O467" s="254"/>
    </row>
    <row r="468" spans="1:15">
      <c r="A468" s="259"/>
      <c r="B468" s="259"/>
      <c r="C468" s="259"/>
      <c r="D468" s="259"/>
      <c r="E468" s="254"/>
      <c r="F468" s="298"/>
      <c r="G468" s="245"/>
      <c r="L468" s="259"/>
      <c r="O468" s="254"/>
    </row>
    <row r="469" spans="1:15">
      <c r="A469" s="259"/>
      <c r="B469" s="259"/>
      <c r="C469" s="259"/>
      <c r="D469" s="259"/>
      <c r="E469" s="254"/>
      <c r="F469" s="298"/>
      <c r="G469" s="245"/>
      <c r="L469" s="259"/>
      <c r="O469" s="254"/>
    </row>
    <row r="470" spans="1:15">
      <c r="A470" s="259"/>
      <c r="B470" s="259"/>
      <c r="C470" s="259"/>
      <c r="D470" s="259"/>
      <c r="E470" s="254"/>
      <c r="F470" s="298"/>
      <c r="G470" s="245"/>
      <c r="L470" s="259"/>
      <c r="O470" s="254"/>
    </row>
    <row r="471" spans="1:15">
      <c r="A471" s="259"/>
      <c r="B471" s="259"/>
      <c r="C471" s="259"/>
      <c r="D471" s="259"/>
      <c r="E471" s="254"/>
      <c r="F471" s="298"/>
      <c r="G471" s="245"/>
      <c r="L471" s="259"/>
      <c r="O471" s="254"/>
    </row>
    <row r="472" spans="1:15">
      <c r="A472" s="259"/>
      <c r="B472" s="259"/>
      <c r="C472" s="259"/>
      <c r="D472" s="259"/>
      <c r="E472" s="254"/>
      <c r="F472" s="298"/>
      <c r="G472" s="245"/>
      <c r="L472" s="259"/>
      <c r="O472" s="254"/>
    </row>
    <row r="473" spans="1:15">
      <c r="A473" s="259"/>
      <c r="B473" s="259"/>
      <c r="C473" s="259"/>
      <c r="D473" s="259"/>
      <c r="E473" s="254"/>
      <c r="F473" s="298"/>
      <c r="G473" s="245"/>
      <c r="L473" s="259"/>
      <c r="O473" s="254"/>
    </row>
    <row r="474" spans="1:15">
      <c r="A474" s="259"/>
      <c r="B474" s="259"/>
      <c r="C474" s="259"/>
      <c r="D474" s="259"/>
      <c r="E474" s="254"/>
      <c r="F474" s="298"/>
      <c r="G474" s="245"/>
      <c r="L474" s="259"/>
      <c r="O474" s="254"/>
    </row>
    <row r="475" spans="1:15">
      <c r="A475" s="259"/>
      <c r="B475" s="259"/>
      <c r="C475" s="259"/>
      <c r="D475" s="259"/>
      <c r="E475" s="254"/>
      <c r="F475" s="298"/>
      <c r="G475" s="245"/>
      <c r="L475" s="259"/>
      <c r="O475" s="254"/>
    </row>
    <row r="476" spans="1:15">
      <c r="A476" s="259"/>
      <c r="B476" s="259"/>
      <c r="C476" s="259"/>
      <c r="D476" s="259"/>
      <c r="E476" s="254"/>
      <c r="F476" s="298"/>
      <c r="G476" s="245"/>
      <c r="L476" s="259"/>
      <c r="O476" s="254"/>
    </row>
    <row r="477" spans="1:15">
      <c r="A477" s="259"/>
      <c r="B477" s="259"/>
      <c r="C477" s="259"/>
      <c r="D477" s="259"/>
      <c r="E477" s="254"/>
      <c r="F477" s="298"/>
      <c r="G477" s="245"/>
      <c r="L477" s="259"/>
      <c r="O477" s="254"/>
    </row>
    <row r="478" spans="1:15">
      <c r="A478" s="259"/>
      <c r="B478" s="259"/>
      <c r="C478" s="259"/>
      <c r="D478" s="259"/>
      <c r="E478" s="254"/>
      <c r="F478" s="298"/>
      <c r="G478" s="245"/>
      <c r="L478" s="259"/>
      <c r="O478" s="254"/>
    </row>
    <row r="479" spans="1:15">
      <c r="A479" s="259"/>
      <c r="B479" s="259"/>
      <c r="C479" s="259"/>
      <c r="D479" s="259"/>
      <c r="E479" s="254"/>
      <c r="F479" s="298"/>
      <c r="G479" s="245"/>
      <c r="L479" s="259"/>
      <c r="O479" s="254"/>
    </row>
    <row r="480" spans="1:15">
      <c r="A480" s="259"/>
      <c r="B480" s="259"/>
      <c r="C480" s="259"/>
      <c r="D480" s="259"/>
      <c r="E480" s="254"/>
      <c r="F480" s="298"/>
      <c r="G480" s="245"/>
      <c r="L480" s="259"/>
      <c r="O480" s="254"/>
    </row>
    <row r="481" spans="1:15">
      <c r="A481" s="259"/>
      <c r="B481" s="259"/>
      <c r="C481" s="259"/>
      <c r="D481" s="259"/>
      <c r="E481" s="254"/>
      <c r="F481" s="298"/>
      <c r="G481" s="245"/>
      <c r="L481" s="259"/>
      <c r="O481" s="254"/>
    </row>
    <row r="482" spans="1:15">
      <c r="A482" s="259"/>
      <c r="B482" s="259"/>
      <c r="C482" s="259"/>
      <c r="D482" s="259"/>
      <c r="E482" s="254"/>
      <c r="F482" s="298"/>
      <c r="G482" s="245"/>
      <c r="L482" s="259"/>
      <c r="O482" s="254"/>
    </row>
    <row r="483" spans="1:15">
      <c r="A483" s="259"/>
      <c r="B483" s="259"/>
      <c r="C483" s="259"/>
      <c r="D483" s="259"/>
      <c r="E483" s="254"/>
      <c r="F483" s="298"/>
      <c r="G483" s="245"/>
      <c r="L483" s="259"/>
      <c r="O483" s="254"/>
    </row>
    <row r="484" spans="1:15">
      <c r="A484" s="259"/>
      <c r="B484" s="259"/>
      <c r="C484" s="259"/>
      <c r="D484" s="259"/>
      <c r="E484" s="254"/>
      <c r="F484" s="298"/>
      <c r="G484" s="245"/>
      <c r="L484" s="259"/>
      <c r="O484" s="254"/>
    </row>
    <row r="485" spans="1:15">
      <c r="A485" s="259"/>
      <c r="B485" s="259"/>
      <c r="C485" s="259"/>
      <c r="D485" s="259"/>
      <c r="E485" s="254"/>
      <c r="F485" s="298"/>
      <c r="G485" s="245"/>
      <c r="L485" s="259"/>
      <c r="O485" s="254"/>
    </row>
    <row r="486" spans="1:15">
      <c r="A486" s="259"/>
      <c r="B486" s="259"/>
      <c r="C486" s="259"/>
      <c r="D486" s="259"/>
      <c r="E486" s="254"/>
      <c r="F486" s="298"/>
      <c r="G486" s="245"/>
      <c r="L486" s="259"/>
      <c r="O486" s="254"/>
    </row>
    <row r="487" spans="1:15">
      <c r="A487" s="259"/>
      <c r="B487" s="259"/>
      <c r="C487" s="259"/>
      <c r="D487" s="259"/>
      <c r="E487" s="254"/>
      <c r="F487" s="298"/>
      <c r="G487" s="245"/>
      <c r="L487" s="259"/>
      <c r="O487" s="254"/>
    </row>
    <row r="488" spans="1:15">
      <c r="A488" s="259"/>
      <c r="B488" s="259"/>
      <c r="C488" s="259"/>
      <c r="D488" s="259"/>
      <c r="E488" s="254"/>
      <c r="F488" s="298"/>
      <c r="G488" s="245"/>
      <c r="L488" s="259"/>
      <c r="O488" s="254"/>
    </row>
    <row r="489" spans="1:15">
      <c r="A489" s="259"/>
      <c r="B489" s="259"/>
      <c r="C489" s="259"/>
      <c r="D489" s="259"/>
      <c r="E489" s="254"/>
      <c r="F489" s="298"/>
      <c r="G489" s="245"/>
      <c r="L489" s="259"/>
      <c r="O489" s="254"/>
    </row>
    <row r="490" spans="1:15">
      <c r="A490" s="259"/>
      <c r="B490" s="259"/>
      <c r="C490" s="259"/>
      <c r="D490" s="259"/>
      <c r="E490" s="254"/>
      <c r="F490" s="298"/>
      <c r="G490" s="245"/>
      <c r="L490" s="259"/>
      <c r="O490" s="254"/>
    </row>
    <row r="491" spans="1:15">
      <c r="A491" s="259"/>
      <c r="B491" s="259"/>
      <c r="C491" s="259"/>
      <c r="D491" s="259"/>
      <c r="E491" s="254"/>
      <c r="F491" s="298"/>
      <c r="G491" s="245"/>
      <c r="L491" s="259"/>
      <c r="O491" s="254"/>
    </row>
    <row r="492" spans="1:15">
      <c r="A492" s="259"/>
      <c r="B492" s="259"/>
      <c r="C492" s="259"/>
      <c r="D492" s="259"/>
      <c r="E492" s="254"/>
      <c r="F492" s="298"/>
      <c r="G492" s="245"/>
      <c r="L492" s="259"/>
      <c r="O492" s="254"/>
    </row>
    <row r="493" spans="1:15">
      <c r="A493" s="259"/>
      <c r="B493" s="259"/>
      <c r="C493" s="259"/>
      <c r="D493" s="259"/>
      <c r="E493" s="254"/>
      <c r="F493" s="298"/>
      <c r="G493" s="245"/>
      <c r="L493" s="259"/>
      <c r="O493" s="254"/>
    </row>
    <row r="494" spans="1:15">
      <c r="A494" s="259"/>
      <c r="B494" s="259"/>
      <c r="C494" s="259"/>
      <c r="D494" s="259"/>
      <c r="E494" s="254"/>
      <c r="F494" s="298"/>
      <c r="G494" s="245"/>
      <c r="L494" s="259"/>
      <c r="O494" s="254"/>
    </row>
    <row r="495" spans="1:15">
      <c r="A495" s="259"/>
      <c r="B495" s="259"/>
      <c r="C495" s="259"/>
      <c r="D495" s="259"/>
      <c r="E495" s="254"/>
      <c r="F495" s="298"/>
      <c r="G495" s="245"/>
      <c r="L495" s="259"/>
      <c r="O495" s="254"/>
    </row>
    <row r="496" spans="1:15">
      <c r="A496" s="259"/>
      <c r="B496" s="259"/>
      <c r="C496" s="259"/>
      <c r="D496" s="259"/>
      <c r="E496" s="254"/>
      <c r="F496" s="298"/>
      <c r="G496" s="245"/>
      <c r="L496" s="259"/>
      <c r="O496" s="254"/>
    </row>
    <row r="497" spans="1:15">
      <c r="A497" s="259"/>
      <c r="B497" s="259"/>
      <c r="C497" s="259"/>
      <c r="D497" s="259"/>
      <c r="E497" s="254"/>
      <c r="F497" s="298"/>
      <c r="G497" s="245"/>
      <c r="L497" s="259"/>
      <c r="O497" s="254"/>
    </row>
    <row r="498" spans="1:15">
      <c r="A498" s="259"/>
      <c r="B498" s="259"/>
      <c r="C498" s="259"/>
      <c r="D498" s="259"/>
      <c r="E498" s="254"/>
      <c r="F498" s="298"/>
      <c r="G498" s="245"/>
      <c r="L498" s="259"/>
      <c r="O498" s="254"/>
    </row>
    <row r="499" spans="1:15">
      <c r="A499" s="259"/>
      <c r="B499" s="259"/>
      <c r="C499" s="259"/>
      <c r="D499" s="259"/>
      <c r="E499" s="254"/>
      <c r="F499" s="298"/>
      <c r="G499" s="245"/>
      <c r="L499" s="259"/>
      <c r="O499" s="254"/>
    </row>
    <row r="500" spans="1:15">
      <c r="A500" s="259"/>
      <c r="B500" s="259"/>
      <c r="C500" s="259"/>
      <c r="D500" s="259"/>
      <c r="E500" s="254"/>
      <c r="F500" s="298"/>
      <c r="G500" s="245"/>
      <c r="L500" s="259"/>
      <c r="O500" s="254"/>
    </row>
    <row r="501" spans="1:15">
      <c r="A501" s="259"/>
      <c r="B501" s="259"/>
      <c r="C501" s="259"/>
      <c r="D501" s="259"/>
      <c r="E501" s="254"/>
      <c r="F501" s="298"/>
      <c r="G501" s="245"/>
      <c r="L501" s="259"/>
      <c r="O501" s="254"/>
    </row>
    <row r="502" spans="1:15">
      <c r="A502" s="259"/>
      <c r="B502" s="259"/>
      <c r="C502" s="259"/>
      <c r="D502" s="259"/>
      <c r="E502" s="254"/>
      <c r="F502" s="298"/>
      <c r="G502" s="245"/>
      <c r="L502" s="259"/>
      <c r="O502" s="254"/>
    </row>
    <row r="503" spans="1:15">
      <c r="A503" s="259"/>
      <c r="B503" s="259"/>
      <c r="C503" s="259"/>
      <c r="D503" s="259"/>
      <c r="E503" s="254"/>
      <c r="F503" s="298"/>
      <c r="G503" s="245"/>
      <c r="L503" s="259"/>
      <c r="O503" s="254"/>
    </row>
    <row r="504" spans="1:15">
      <c r="A504" s="259"/>
      <c r="B504" s="259"/>
      <c r="C504" s="259"/>
      <c r="D504" s="259"/>
      <c r="E504" s="254"/>
      <c r="F504" s="298"/>
      <c r="G504" s="245"/>
      <c r="L504" s="259"/>
      <c r="O504" s="254"/>
    </row>
    <row r="505" spans="1:15">
      <c r="A505" s="259"/>
      <c r="B505" s="259"/>
      <c r="C505" s="259"/>
      <c r="D505" s="259"/>
      <c r="E505" s="254"/>
      <c r="F505" s="298"/>
      <c r="G505" s="245"/>
      <c r="L505" s="259"/>
      <c r="O505" s="254"/>
    </row>
    <row r="506" spans="1:15">
      <c r="A506" s="259"/>
      <c r="B506" s="259"/>
      <c r="C506" s="259"/>
      <c r="D506" s="259"/>
      <c r="E506" s="254"/>
      <c r="F506" s="298"/>
      <c r="G506" s="245"/>
      <c r="L506" s="259"/>
      <c r="O506" s="254"/>
    </row>
    <row r="507" spans="1:15">
      <c r="A507" s="259"/>
      <c r="B507" s="259"/>
      <c r="C507" s="259"/>
      <c r="D507" s="259"/>
      <c r="E507" s="254"/>
      <c r="F507" s="298"/>
      <c r="G507" s="245"/>
      <c r="L507" s="259"/>
      <c r="O507" s="254"/>
    </row>
    <row r="508" spans="1:15">
      <c r="A508" s="259"/>
      <c r="B508" s="259"/>
      <c r="C508" s="259"/>
      <c r="D508" s="259"/>
      <c r="E508" s="254"/>
      <c r="F508" s="298"/>
      <c r="G508" s="245"/>
      <c r="L508" s="259"/>
      <c r="O508" s="254"/>
    </row>
    <row r="509" spans="1:15">
      <c r="A509" s="259"/>
      <c r="B509" s="259"/>
      <c r="C509" s="259"/>
      <c r="D509" s="259"/>
      <c r="E509" s="254"/>
      <c r="F509" s="298"/>
      <c r="G509" s="245"/>
      <c r="L509" s="259"/>
      <c r="O509" s="254"/>
    </row>
    <row r="510" spans="1:15">
      <c r="A510" s="259"/>
      <c r="B510" s="259"/>
      <c r="C510" s="259"/>
      <c r="D510" s="259"/>
      <c r="E510" s="254"/>
      <c r="F510" s="298"/>
      <c r="G510" s="245"/>
      <c r="L510" s="259"/>
      <c r="O510" s="254"/>
    </row>
    <row r="511" spans="1:15">
      <c r="A511" s="259"/>
      <c r="B511" s="259"/>
      <c r="C511" s="259"/>
      <c r="D511" s="259"/>
      <c r="E511" s="254"/>
      <c r="F511" s="298"/>
      <c r="G511" s="245"/>
      <c r="L511" s="259"/>
      <c r="O511" s="254"/>
    </row>
    <row r="512" spans="1:15">
      <c r="A512" s="259"/>
      <c r="B512" s="259"/>
      <c r="C512" s="259"/>
      <c r="D512" s="259"/>
      <c r="E512" s="254"/>
      <c r="F512" s="298"/>
      <c r="G512" s="245"/>
      <c r="L512" s="259"/>
      <c r="O512" s="254"/>
    </row>
    <row r="513" spans="1:15">
      <c r="A513" s="259"/>
      <c r="B513" s="259"/>
      <c r="C513" s="259"/>
      <c r="D513" s="259"/>
      <c r="E513" s="254"/>
      <c r="F513" s="298"/>
      <c r="G513" s="245"/>
      <c r="L513" s="259"/>
      <c r="O513" s="254"/>
    </row>
    <row r="514" spans="1:15">
      <c r="A514" s="259"/>
      <c r="B514" s="259"/>
      <c r="C514" s="259"/>
      <c r="D514" s="259"/>
      <c r="E514" s="254"/>
      <c r="F514" s="298"/>
      <c r="G514" s="245"/>
      <c r="L514" s="259"/>
      <c r="O514" s="254"/>
    </row>
    <row r="515" spans="1:15">
      <c r="A515" s="259"/>
      <c r="B515" s="259"/>
      <c r="C515" s="259"/>
      <c r="D515" s="259"/>
      <c r="E515" s="254"/>
      <c r="F515" s="298"/>
      <c r="G515" s="245"/>
      <c r="L515" s="259"/>
      <c r="O515" s="254"/>
    </row>
    <row r="516" spans="1:15">
      <c r="A516" s="259"/>
      <c r="B516" s="259"/>
      <c r="C516" s="259"/>
      <c r="D516" s="259"/>
      <c r="E516" s="254"/>
      <c r="F516" s="298"/>
      <c r="G516" s="245"/>
      <c r="L516" s="259"/>
      <c r="O516" s="254"/>
    </row>
    <row r="517" spans="1:15">
      <c r="A517" s="259"/>
      <c r="B517" s="259"/>
      <c r="C517" s="259"/>
      <c r="D517" s="259"/>
      <c r="E517" s="254"/>
      <c r="F517" s="298"/>
      <c r="G517" s="245"/>
      <c r="L517" s="259"/>
      <c r="O517" s="254"/>
    </row>
    <row r="518" spans="1:15">
      <c r="A518" s="259"/>
      <c r="B518" s="259"/>
      <c r="C518" s="259"/>
      <c r="D518" s="259"/>
      <c r="E518" s="254"/>
      <c r="F518" s="298"/>
      <c r="G518" s="245"/>
      <c r="L518" s="259"/>
      <c r="O518" s="254"/>
    </row>
    <row r="519" spans="1:15">
      <c r="A519" s="259"/>
      <c r="B519" s="259"/>
      <c r="C519" s="259"/>
      <c r="D519" s="259"/>
      <c r="E519" s="254"/>
      <c r="F519" s="298"/>
      <c r="G519" s="245"/>
      <c r="L519" s="259"/>
      <c r="O519" s="254"/>
    </row>
    <row r="520" spans="1:15">
      <c r="A520" s="259"/>
      <c r="B520" s="259"/>
      <c r="C520" s="259"/>
      <c r="D520" s="259"/>
      <c r="E520" s="254"/>
      <c r="F520" s="298"/>
      <c r="G520" s="245"/>
      <c r="L520" s="259"/>
      <c r="O520" s="254"/>
    </row>
    <row r="521" spans="1:15">
      <c r="A521" s="259"/>
      <c r="B521" s="259"/>
      <c r="C521" s="259"/>
      <c r="D521" s="259"/>
      <c r="E521" s="254"/>
      <c r="F521" s="298"/>
      <c r="G521" s="245"/>
      <c r="L521" s="259"/>
      <c r="O521" s="254"/>
    </row>
    <row r="522" spans="1:15">
      <c r="A522" s="259"/>
      <c r="B522" s="259"/>
      <c r="C522" s="259"/>
      <c r="D522" s="259"/>
      <c r="E522" s="254"/>
      <c r="F522" s="298"/>
      <c r="G522" s="245"/>
      <c r="L522" s="259"/>
      <c r="O522" s="254"/>
    </row>
    <row r="523" spans="1:15">
      <c r="A523" s="259"/>
      <c r="B523" s="259"/>
      <c r="C523" s="259"/>
      <c r="D523" s="259"/>
      <c r="E523" s="254"/>
      <c r="F523" s="298"/>
      <c r="G523" s="245"/>
      <c r="L523" s="259"/>
      <c r="O523" s="254"/>
    </row>
    <row r="524" spans="1:15">
      <c r="A524" s="259"/>
      <c r="B524" s="259"/>
      <c r="C524" s="259"/>
      <c r="D524" s="259"/>
      <c r="E524" s="254"/>
      <c r="F524" s="298"/>
      <c r="G524" s="245"/>
      <c r="L524" s="259"/>
      <c r="O524" s="254"/>
    </row>
    <row r="525" spans="1:15">
      <c r="A525" s="259"/>
      <c r="B525" s="259"/>
      <c r="C525" s="259"/>
      <c r="D525" s="259"/>
      <c r="E525" s="254"/>
      <c r="F525" s="298"/>
      <c r="G525" s="245"/>
      <c r="L525" s="259"/>
      <c r="O525" s="254"/>
    </row>
    <row r="526" spans="1:15">
      <c r="A526" s="259"/>
      <c r="B526" s="259"/>
      <c r="C526" s="259"/>
      <c r="D526" s="259"/>
      <c r="E526" s="254"/>
      <c r="F526" s="298"/>
      <c r="G526" s="245"/>
      <c r="L526" s="259"/>
      <c r="O526" s="254"/>
    </row>
    <row r="527" spans="1:15">
      <c r="A527" s="259"/>
      <c r="B527" s="259"/>
      <c r="C527" s="259"/>
      <c r="D527" s="259"/>
      <c r="E527" s="254"/>
      <c r="F527" s="298"/>
      <c r="G527" s="245"/>
      <c r="L527" s="259"/>
      <c r="O527" s="254"/>
    </row>
    <row r="528" spans="1:15">
      <c r="A528" s="259"/>
      <c r="B528" s="259"/>
      <c r="C528" s="259"/>
      <c r="D528" s="259"/>
      <c r="E528" s="254"/>
      <c r="F528" s="298"/>
      <c r="G528" s="245"/>
      <c r="L528" s="259"/>
      <c r="O528" s="254"/>
    </row>
    <row r="529" spans="1:15">
      <c r="A529" s="259"/>
      <c r="B529" s="259"/>
      <c r="C529" s="259"/>
      <c r="D529" s="259"/>
      <c r="E529" s="254"/>
      <c r="F529" s="298"/>
      <c r="G529" s="245"/>
      <c r="L529" s="259"/>
      <c r="O529" s="254"/>
    </row>
    <row r="530" spans="1:15">
      <c r="A530" s="259"/>
      <c r="B530" s="259"/>
      <c r="C530" s="259"/>
      <c r="D530" s="259"/>
      <c r="E530" s="254"/>
      <c r="F530" s="298"/>
      <c r="G530" s="245"/>
      <c r="L530" s="259"/>
      <c r="O530" s="254"/>
    </row>
    <row r="531" spans="1:15">
      <c r="A531" s="259"/>
      <c r="B531" s="259"/>
      <c r="C531" s="259"/>
      <c r="D531" s="259"/>
      <c r="E531" s="254"/>
      <c r="F531" s="298"/>
      <c r="G531" s="245"/>
      <c r="L531" s="259"/>
      <c r="O531" s="254"/>
    </row>
    <row r="532" spans="1:15">
      <c r="A532" s="259"/>
      <c r="B532" s="259"/>
      <c r="C532" s="259"/>
      <c r="D532" s="259"/>
      <c r="E532" s="254"/>
      <c r="F532" s="298"/>
      <c r="G532" s="245"/>
      <c r="L532" s="259"/>
      <c r="O532" s="254"/>
    </row>
    <row r="533" spans="1:15">
      <c r="A533" s="259"/>
      <c r="B533" s="259"/>
      <c r="C533" s="259"/>
      <c r="D533" s="259"/>
      <c r="E533" s="254"/>
      <c r="F533" s="298"/>
      <c r="G533" s="245"/>
      <c r="L533" s="259"/>
      <c r="O533" s="254"/>
    </row>
    <row r="534" spans="1:15">
      <c r="A534" s="259"/>
      <c r="B534" s="259"/>
      <c r="C534" s="259"/>
      <c r="D534" s="259"/>
      <c r="E534" s="254"/>
      <c r="F534" s="298"/>
      <c r="G534" s="245"/>
      <c r="L534" s="259"/>
      <c r="O534" s="254"/>
    </row>
    <row r="535" spans="1:15">
      <c r="A535" s="259"/>
      <c r="B535" s="259"/>
      <c r="C535" s="259"/>
      <c r="D535" s="259"/>
      <c r="E535" s="254"/>
      <c r="F535" s="298"/>
      <c r="G535" s="245"/>
      <c r="L535" s="259"/>
      <c r="O535" s="254"/>
    </row>
    <row r="536" spans="1:15">
      <c r="A536" s="259"/>
      <c r="B536" s="259"/>
      <c r="C536" s="259"/>
      <c r="D536" s="259"/>
      <c r="E536" s="254"/>
      <c r="F536" s="298"/>
      <c r="G536" s="245"/>
      <c r="L536" s="259"/>
      <c r="O536" s="254"/>
    </row>
    <row r="537" spans="1:15">
      <c r="A537" s="259"/>
      <c r="B537" s="259"/>
      <c r="C537" s="259"/>
      <c r="D537" s="259"/>
      <c r="E537" s="254"/>
      <c r="F537" s="298"/>
      <c r="G537" s="245"/>
      <c r="L537" s="259"/>
      <c r="O537" s="254"/>
    </row>
    <row r="538" spans="1:15">
      <c r="A538" s="259"/>
      <c r="B538" s="259"/>
      <c r="C538" s="259"/>
      <c r="D538" s="259"/>
      <c r="E538" s="254"/>
      <c r="F538" s="298"/>
      <c r="G538" s="245"/>
      <c r="L538" s="259"/>
      <c r="O538" s="254"/>
    </row>
    <row r="539" spans="1:15">
      <c r="A539" s="259"/>
      <c r="B539" s="259"/>
      <c r="C539" s="259"/>
      <c r="D539" s="259"/>
      <c r="E539" s="254"/>
      <c r="F539" s="298"/>
      <c r="G539" s="245"/>
      <c r="L539" s="259"/>
      <c r="O539" s="254"/>
    </row>
    <row r="540" spans="1:15">
      <c r="A540" s="259"/>
      <c r="B540" s="259"/>
      <c r="C540" s="259"/>
      <c r="D540" s="259"/>
      <c r="E540" s="254"/>
      <c r="F540" s="298"/>
      <c r="G540" s="245"/>
      <c r="L540" s="259"/>
      <c r="O540" s="254"/>
    </row>
    <row r="541" spans="1:15">
      <c r="A541" s="259"/>
      <c r="B541" s="259"/>
      <c r="C541" s="259"/>
      <c r="D541" s="259"/>
      <c r="E541" s="254"/>
      <c r="F541" s="298"/>
      <c r="G541" s="245"/>
      <c r="L541" s="259"/>
      <c r="O541" s="254"/>
    </row>
    <row r="542" spans="1:15">
      <c r="A542" s="259"/>
      <c r="B542" s="259"/>
      <c r="C542" s="259"/>
      <c r="D542" s="259"/>
      <c r="E542" s="254"/>
      <c r="F542" s="298"/>
      <c r="G542" s="245"/>
      <c r="L542" s="259"/>
      <c r="O542" s="254"/>
    </row>
    <row r="543" spans="1:15">
      <c r="A543" s="259"/>
      <c r="B543" s="259"/>
      <c r="C543" s="259"/>
      <c r="D543" s="259"/>
      <c r="E543" s="254"/>
      <c r="F543" s="298"/>
      <c r="G543" s="245"/>
      <c r="L543" s="259"/>
      <c r="O543" s="254"/>
    </row>
    <row r="544" spans="1:15">
      <c r="A544" s="259"/>
      <c r="B544" s="259"/>
      <c r="C544" s="259"/>
      <c r="D544" s="259"/>
      <c r="E544" s="254"/>
      <c r="F544" s="298"/>
      <c r="G544" s="245"/>
      <c r="L544" s="259"/>
      <c r="O544" s="254"/>
    </row>
    <row r="545" spans="1:15">
      <c r="A545" s="259"/>
      <c r="B545" s="259"/>
      <c r="C545" s="259"/>
      <c r="D545" s="259"/>
      <c r="E545" s="254"/>
      <c r="F545" s="298"/>
      <c r="G545" s="245"/>
      <c r="L545" s="259"/>
      <c r="O545" s="254"/>
    </row>
    <row r="546" spans="1:15">
      <c r="A546" s="259"/>
      <c r="B546" s="259"/>
      <c r="C546" s="259"/>
      <c r="D546" s="259"/>
      <c r="E546" s="254"/>
      <c r="F546" s="298"/>
      <c r="G546" s="245"/>
      <c r="L546" s="259"/>
      <c r="O546" s="254"/>
    </row>
    <row r="547" spans="1:15">
      <c r="A547" s="259"/>
      <c r="B547" s="259"/>
      <c r="C547" s="259"/>
      <c r="D547" s="259"/>
      <c r="E547" s="254"/>
      <c r="F547" s="298"/>
      <c r="G547" s="245"/>
      <c r="L547" s="259"/>
      <c r="O547" s="254"/>
    </row>
    <row r="548" spans="1:15">
      <c r="A548" s="259"/>
      <c r="B548" s="259"/>
      <c r="C548" s="259"/>
      <c r="D548" s="259"/>
      <c r="E548" s="254"/>
      <c r="F548" s="298"/>
      <c r="G548" s="245"/>
      <c r="L548" s="259"/>
      <c r="O548" s="254"/>
    </row>
    <row r="549" spans="1:15">
      <c r="A549" s="259"/>
      <c r="B549" s="259"/>
      <c r="C549" s="259"/>
      <c r="D549" s="259"/>
      <c r="E549" s="254"/>
      <c r="F549" s="298"/>
      <c r="G549" s="245"/>
      <c r="L549" s="259"/>
      <c r="O549" s="254"/>
    </row>
    <row r="550" spans="1:15">
      <c r="A550" s="259"/>
      <c r="B550" s="259"/>
      <c r="C550" s="259"/>
      <c r="D550" s="259"/>
      <c r="E550" s="254"/>
      <c r="F550" s="298"/>
      <c r="G550" s="245"/>
      <c r="L550" s="259"/>
      <c r="O550" s="254"/>
    </row>
    <row r="551" spans="1:15">
      <c r="A551" s="259"/>
      <c r="B551" s="259"/>
      <c r="C551" s="259"/>
      <c r="D551" s="259"/>
      <c r="E551" s="254"/>
      <c r="F551" s="298"/>
      <c r="G551" s="245"/>
      <c r="L551" s="259"/>
      <c r="O551" s="254"/>
    </row>
    <row r="552" spans="1:15">
      <c r="A552" s="259"/>
      <c r="B552" s="259"/>
      <c r="C552" s="259"/>
      <c r="D552" s="259"/>
      <c r="E552" s="254"/>
      <c r="F552" s="298"/>
      <c r="G552" s="245"/>
      <c r="L552" s="259"/>
      <c r="O552" s="254"/>
    </row>
    <row r="553" spans="1:15">
      <c r="A553" s="259"/>
      <c r="B553" s="259"/>
      <c r="C553" s="259"/>
      <c r="D553" s="259"/>
      <c r="E553" s="254"/>
      <c r="F553" s="298"/>
      <c r="G553" s="245"/>
      <c r="L553" s="259"/>
      <c r="O553" s="254"/>
    </row>
    <row r="554" spans="1:15">
      <c r="A554" s="259"/>
      <c r="B554" s="259"/>
      <c r="C554" s="259"/>
      <c r="D554" s="259"/>
      <c r="E554" s="254"/>
      <c r="F554" s="298"/>
      <c r="G554" s="245"/>
      <c r="L554" s="259"/>
      <c r="O554" s="254"/>
    </row>
    <row r="555" spans="1:15">
      <c r="A555" s="259"/>
      <c r="B555" s="259"/>
      <c r="C555" s="259"/>
      <c r="D555" s="259"/>
      <c r="E555" s="254"/>
      <c r="F555" s="298"/>
      <c r="G555" s="245"/>
      <c r="L555" s="259"/>
      <c r="O555" s="254"/>
    </row>
    <row r="556" spans="1:15">
      <c r="A556" s="259"/>
      <c r="B556" s="259"/>
      <c r="C556" s="259"/>
      <c r="D556" s="259"/>
      <c r="E556" s="254"/>
      <c r="F556" s="298"/>
      <c r="G556" s="245"/>
      <c r="L556" s="259"/>
      <c r="O556" s="254"/>
    </row>
    <row r="557" spans="1:15">
      <c r="A557" s="259"/>
      <c r="B557" s="259"/>
      <c r="C557" s="259"/>
      <c r="D557" s="259"/>
      <c r="E557" s="254"/>
      <c r="F557" s="298"/>
      <c r="G557" s="245"/>
      <c r="L557" s="259"/>
      <c r="O557" s="254"/>
    </row>
    <row r="558" spans="1:15">
      <c r="A558" s="259"/>
      <c r="B558" s="259"/>
      <c r="C558" s="259"/>
      <c r="D558" s="259"/>
      <c r="E558" s="254"/>
      <c r="F558" s="298"/>
      <c r="G558" s="245"/>
      <c r="L558" s="259"/>
      <c r="O558" s="254"/>
    </row>
    <row r="559" spans="1:15">
      <c r="A559" s="259"/>
      <c r="B559" s="259"/>
      <c r="C559" s="259"/>
      <c r="D559" s="259"/>
      <c r="E559" s="254"/>
      <c r="F559" s="298"/>
      <c r="G559" s="245"/>
      <c r="L559" s="259"/>
      <c r="O559" s="254"/>
    </row>
    <row r="560" spans="1:15">
      <c r="A560" s="259"/>
      <c r="B560" s="259"/>
      <c r="C560" s="259"/>
      <c r="D560" s="259"/>
      <c r="E560" s="254"/>
      <c r="F560" s="298"/>
      <c r="G560" s="245"/>
      <c r="L560" s="259"/>
      <c r="O560" s="254"/>
    </row>
    <row r="561" spans="1:15">
      <c r="A561" s="259"/>
      <c r="B561" s="259"/>
      <c r="C561" s="259"/>
      <c r="D561" s="259"/>
      <c r="E561" s="254"/>
      <c r="F561" s="298"/>
      <c r="G561" s="245"/>
      <c r="L561" s="259"/>
      <c r="O561" s="254"/>
    </row>
    <row r="562" spans="1:15">
      <c r="A562" s="259"/>
      <c r="B562" s="259"/>
      <c r="C562" s="259"/>
      <c r="D562" s="259"/>
      <c r="E562" s="254"/>
      <c r="F562" s="298"/>
      <c r="G562" s="245"/>
      <c r="L562" s="259"/>
      <c r="O562" s="254"/>
    </row>
    <row r="563" spans="1:15">
      <c r="A563" s="259"/>
      <c r="B563" s="259"/>
      <c r="C563" s="259"/>
      <c r="D563" s="259"/>
      <c r="E563" s="254"/>
      <c r="F563" s="298"/>
      <c r="G563" s="245"/>
      <c r="L563" s="259"/>
      <c r="O563" s="254"/>
    </row>
    <row r="564" spans="1:15">
      <c r="A564" s="259"/>
      <c r="B564" s="259"/>
      <c r="C564" s="259"/>
      <c r="D564" s="259"/>
      <c r="E564" s="254"/>
      <c r="F564" s="298"/>
      <c r="G564" s="245"/>
      <c r="L564" s="259"/>
      <c r="O564" s="254"/>
    </row>
    <row r="565" spans="1:15">
      <c r="A565" s="259"/>
      <c r="B565" s="259"/>
      <c r="C565" s="259"/>
      <c r="D565" s="259"/>
      <c r="E565" s="254"/>
      <c r="F565" s="298"/>
      <c r="G565" s="245"/>
      <c r="L565" s="259"/>
      <c r="O565" s="254"/>
    </row>
    <row r="566" spans="1:15">
      <c r="A566" s="259"/>
      <c r="B566" s="259"/>
      <c r="C566" s="259"/>
      <c r="D566" s="259"/>
      <c r="E566" s="254"/>
      <c r="F566" s="298"/>
      <c r="G566" s="245"/>
      <c r="L566" s="259"/>
      <c r="O566" s="254"/>
    </row>
    <row r="567" spans="1:15">
      <c r="A567" s="259"/>
      <c r="B567" s="259"/>
      <c r="C567" s="259"/>
      <c r="D567" s="259"/>
      <c r="E567" s="254"/>
      <c r="F567" s="298"/>
      <c r="G567" s="245"/>
      <c r="L567" s="259"/>
      <c r="O567" s="254"/>
    </row>
    <row r="568" spans="1:15">
      <c r="A568" s="259"/>
      <c r="B568" s="259"/>
      <c r="C568" s="259"/>
      <c r="D568" s="259"/>
      <c r="E568" s="254"/>
      <c r="F568" s="298"/>
      <c r="G568" s="245"/>
      <c r="L568" s="259"/>
      <c r="O568" s="254"/>
    </row>
    <row r="569" spans="1:15">
      <c r="A569" s="259"/>
      <c r="B569" s="259"/>
      <c r="C569" s="259"/>
      <c r="D569" s="259"/>
      <c r="E569" s="254"/>
      <c r="F569" s="298"/>
      <c r="G569" s="245"/>
      <c r="L569" s="259"/>
      <c r="O569" s="254"/>
    </row>
    <row r="570" spans="1:15">
      <c r="A570" s="259"/>
      <c r="B570" s="259"/>
      <c r="C570" s="259"/>
      <c r="D570" s="259"/>
      <c r="E570" s="254"/>
      <c r="F570" s="298"/>
      <c r="G570" s="245"/>
      <c r="L570" s="259"/>
      <c r="O570" s="254"/>
    </row>
    <row r="571" spans="1:15">
      <c r="A571" s="259"/>
      <c r="B571" s="259"/>
      <c r="C571" s="259"/>
      <c r="D571" s="259"/>
      <c r="E571" s="254"/>
      <c r="F571" s="298"/>
      <c r="G571" s="245"/>
      <c r="L571" s="259"/>
      <c r="O571" s="254"/>
    </row>
    <row r="572" spans="1:15">
      <c r="A572" s="259"/>
      <c r="B572" s="259"/>
      <c r="C572" s="259"/>
      <c r="D572" s="259"/>
      <c r="E572" s="254"/>
      <c r="F572" s="298"/>
      <c r="G572" s="245"/>
      <c r="L572" s="259"/>
      <c r="O572" s="254"/>
    </row>
    <row r="573" spans="1:15">
      <c r="A573" s="259"/>
      <c r="B573" s="259"/>
      <c r="C573" s="259"/>
      <c r="D573" s="259"/>
      <c r="E573" s="254"/>
      <c r="F573" s="298"/>
      <c r="G573" s="245"/>
      <c r="L573" s="259"/>
      <c r="O573" s="254"/>
    </row>
    <row r="574" spans="1:15">
      <c r="A574" s="259"/>
      <c r="B574" s="259"/>
      <c r="C574" s="259"/>
      <c r="D574" s="259"/>
      <c r="E574" s="254"/>
      <c r="F574" s="298"/>
      <c r="G574" s="245"/>
      <c r="L574" s="259"/>
      <c r="O574" s="254"/>
    </row>
    <row r="575" spans="1:15">
      <c r="A575" s="259"/>
      <c r="B575" s="259"/>
      <c r="C575" s="259"/>
      <c r="D575" s="259"/>
      <c r="E575" s="254"/>
      <c r="F575" s="298"/>
      <c r="G575" s="245"/>
      <c r="L575" s="259"/>
      <c r="O575" s="254"/>
    </row>
    <row r="576" spans="1:15">
      <c r="A576" s="259"/>
      <c r="B576" s="259"/>
      <c r="C576" s="259"/>
      <c r="D576" s="259"/>
      <c r="E576" s="254"/>
      <c r="F576" s="298"/>
      <c r="G576" s="245"/>
      <c r="L576" s="259"/>
      <c r="O576" s="254"/>
    </row>
    <row r="577" spans="1:15">
      <c r="A577" s="259"/>
      <c r="B577" s="259"/>
      <c r="C577" s="259"/>
      <c r="D577" s="259"/>
      <c r="E577" s="254"/>
      <c r="F577" s="298"/>
      <c r="G577" s="245"/>
      <c r="L577" s="259"/>
      <c r="O577" s="254"/>
    </row>
    <row r="578" spans="1:15">
      <c r="A578" s="259"/>
      <c r="B578" s="259"/>
      <c r="C578" s="259"/>
      <c r="D578" s="259"/>
      <c r="E578" s="254"/>
      <c r="F578" s="298"/>
      <c r="G578" s="245"/>
      <c r="L578" s="259"/>
      <c r="O578" s="254"/>
    </row>
    <row r="579" spans="1:15">
      <c r="A579" s="259"/>
      <c r="B579" s="259"/>
      <c r="C579" s="259"/>
      <c r="D579" s="259"/>
      <c r="E579" s="254"/>
      <c r="F579" s="298"/>
      <c r="G579" s="245"/>
      <c r="L579" s="259"/>
      <c r="O579" s="254"/>
    </row>
    <row r="580" spans="1:15">
      <c r="A580" s="259"/>
      <c r="B580" s="259"/>
      <c r="C580" s="259"/>
      <c r="D580" s="259"/>
      <c r="E580" s="254"/>
      <c r="F580" s="298"/>
      <c r="G580" s="245"/>
      <c r="L580" s="259"/>
      <c r="O580" s="254"/>
    </row>
    <row r="581" spans="1:15">
      <c r="A581" s="259"/>
      <c r="B581" s="259"/>
      <c r="C581" s="259"/>
      <c r="D581" s="259"/>
      <c r="E581" s="254"/>
      <c r="F581" s="298"/>
      <c r="G581" s="245"/>
      <c r="L581" s="259"/>
      <c r="O581" s="254"/>
    </row>
    <row r="582" spans="1:15">
      <c r="A582" s="259"/>
      <c r="B582" s="259"/>
      <c r="C582" s="259"/>
      <c r="D582" s="259"/>
      <c r="E582" s="254"/>
      <c r="F582" s="298"/>
      <c r="G582" s="245"/>
      <c r="L582" s="259"/>
      <c r="O582" s="254"/>
    </row>
    <row r="583" spans="1:15">
      <c r="A583" s="259"/>
      <c r="B583" s="259"/>
      <c r="C583" s="259"/>
      <c r="D583" s="259"/>
      <c r="E583" s="254"/>
      <c r="F583" s="298"/>
      <c r="G583" s="245"/>
      <c r="L583" s="259"/>
      <c r="O583" s="254"/>
    </row>
    <row r="584" spans="1:15">
      <c r="A584" s="259"/>
      <c r="B584" s="259"/>
      <c r="C584" s="259"/>
      <c r="D584" s="259"/>
      <c r="E584" s="254"/>
      <c r="F584" s="298"/>
      <c r="G584" s="245"/>
      <c r="L584" s="259"/>
      <c r="O584" s="254"/>
    </row>
    <row r="585" spans="1:15">
      <c r="A585" s="259"/>
      <c r="B585" s="259"/>
      <c r="C585" s="259"/>
      <c r="D585" s="259"/>
      <c r="E585" s="254"/>
      <c r="F585" s="298"/>
      <c r="G585" s="245"/>
      <c r="L585" s="259"/>
      <c r="O585" s="254"/>
    </row>
    <row r="586" spans="1:15">
      <c r="A586" s="259"/>
      <c r="B586" s="259"/>
      <c r="C586" s="259"/>
      <c r="D586" s="259"/>
      <c r="E586" s="254"/>
      <c r="F586" s="298"/>
      <c r="G586" s="245"/>
      <c r="L586" s="259"/>
      <c r="O586" s="254"/>
    </row>
    <row r="587" spans="1:15">
      <c r="A587" s="259"/>
      <c r="B587" s="259"/>
      <c r="C587" s="259"/>
      <c r="D587" s="259"/>
      <c r="E587" s="254"/>
      <c r="F587" s="298"/>
      <c r="G587" s="245"/>
      <c r="L587" s="259"/>
      <c r="O587" s="254"/>
    </row>
    <row r="588" spans="1:15">
      <c r="A588" s="259"/>
      <c r="B588" s="259"/>
      <c r="C588" s="259"/>
      <c r="D588" s="259"/>
      <c r="E588" s="254"/>
      <c r="F588" s="298"/>
      <c r="G588" s="245"/>
      <c r="L588" s="259"/>
      <c r="O588" s="254"/>
    </row>
    <row r="589" spans="1:15">
      <c r="A589" s="259"/>
      <c r="B589" s="259"/>
      <c r="C589" s="259"/>
      <c r="D589" s="259"/>
      <c r="E589" s="254"/>
      <c r="F589" s="298"/>
      <c r="G589" s="245"/>
      <c r="L589" s="259"/>
      <c r="O589" s="254"/>
    </row>
    <row r="590" spans="1:15">
      <c r="A590" s="259"/>
      <c r="B590" s="259"/>
      <c r="C590" s="259"/>
      <c r="D590" s="259"/>
      <c r="E590" s="254"/>
      <c r="F590" s="298"/>
      <c r="G590" s="245"/>
      <c r="L590" s="259"/>
      <c r="O590" s="254"/>
    </row>
    <row r="591" spans="1:15">
      <c r="A591" s="259"/>
      <c r="B591" s="259"/>
      <c r="C591" s="259"/>
      <c r="D591" s="259"/>
      <c r="E591" s="254"/>
      <c r="F591" s="298"/>
      <c r="G591" s="245"/>
      <c r="L591" s="259"/>
      <c r="O591" s="254"/>
    </row>
    <row r="592" spans="1:15">
      <c r="A592" s="259"/>
      <c r="B592" s="259"/>
      <c r="C592" s="259"/>
      <c r="D592" s="259"/>
      <c r="E592" s="254"/>
      <c r="F592" s="298"/>
      <c r="G592" s="245"/>
      <c r="L592" s="259"/>
      <c r="O592" s="254"/>
    </row>
    <row r="593" spans="1:15">
      <c r="A593" s="259"/>
      <c r="B593" s="259"/>
      <c r="C593" s="259"/>
      <c r="D593" s="259"/>
      <c r="E593" s="254"/>
      <c r="F593" s="298"/>
      <c r="G593" s="245"/>
      <c r="L593" s="259"/>
      <c r="O593" s="254"/>
    </row>
    <row r="594" spans="1:15">
      <c r="A594" s="259"/>
      <c r="B594" s="259"/>
      <c r="C594" s="259"/>
      <c r="D594" s="259"/>
      <c r="E594" s="254"/>
      <c r="F594" s="298"/>
      <c r="G594" s="245"/>
      <c r="L594" s="259"/>
      <c r="O594" s="254"/>
    </row>
    <row r="595" spans="1:15">
      <c r="A595" s="259"/>
      <c r="B595" s="259"/>
      <c r="C595" s="259"/>
      <c r="D595" s="259"/>
      <c r="E595" s="254"/>
      <c r="F595" s="298"/>
      <c r="G595" s="245"/>
      <c r="L595" s="259"/>
      <c r="O595" s="254"/>
    </row>
    <row r="596" spans="1:15">
      <c r="A596" s="259"/>
      <c r="B596" s="259"/>
      <c r="C596" s="259"/>
      <c r="D596" s="259"/>
      <c r="E596" s="254"/>
      <c r="F596" s="298"/>
      <c r="G596" s="245"/>
      <c r="L596" s="259"/>
      <c r="O596" s="254"/>
    </row>
    <row r="597" spans="1:15">
      <c r="A597" s="259"/>
      <c r="B597" s="259"/>
      <c r="C597" s="259"/>
      <c r="D597" s="259"/>
      <c r="E597" s="254"/>
      <c r="F597" s="298"/>
      <c r="G597" s="245"/>
      <c r="L597" s="259"/>
      <c r="O597" s="254"/>
    </row>
    <row r="598" spans="1:15">
      <c r="A598" s="259"/>
      <c r="B598" s="259"/>
      <c r="C598" s="259"/>
      <c r="D598" s="259"/>
      <c r="E598" s="254"/>
      <c r="F598" s="298"/>
      <c r="G598" s="245"/>
      <c r="L598" s="259"/>
      <c r="O598" s="254"/>
    </row>
    <row r="599" spans="1:15">
      <c r="A599" s="259"/>
      <c r="B599" s="259"/>
      <c r="C599" s="259"/>
      <c r="D599" s="259"/>
      <c r="E599" s="254"/>
      <c r="F599" s="298"/>
      <c r="G599" s="245"/>
      <c r="L599" s="259"/>
      <c r="O599" s="254"/>
    </row>
    <row r="600" spans="1:15">
      <c r="A600" s="259"/>
      <c r="B600" s="259"/>
      <c r="C600" s="259"/>
      <c r="D600" s="259"/>
      <c r="E600" s="254"/>
      <c r="F600" s="298"/>
      <c r="G600" s="245"/>
      <c r="L600" s="259"/>
      <c r="O600" s="254"/>
    </row>
    <row r="601" spans="1:15">
      <c r="A601" s="259"/>
      <c r="B601" s="259"/>
      <c r="C601" s="259"/>
      <c r="D601" s="259"/>
      <c r="E601" s="254"/>
      <c r="F601" s="298"/>
      <c r="G601" s="245"/>
      <c r="L601" s="259"/>
      <c r="O601" s="254"/>
    </row>
    <row r="602" spans="1:15">
      <c r="A602" s="259"/>
      <c r="B602" s="259"/>
      <c r="C602" s="259"/>
      <c r="D602" s="259"/>
      <c r="E602" s="254"/>
      <c r="F602" s="298"/>
      <c r="G602" s="245"/>
      <c r="L602" s="259"/>
      <c r="O602" s="254"/>
    </row>
    <row r="603" spans="1:15">
      <c r="A603" s="259"/>
      <c r="B603" s="259"/>
      <c r="C603" s="259"/>
      <c r="D603" s="259"/>
      <c r="E603" s="254"/>
      <c r="F603" s="298"/>
      <c r="G603" s="245"/>
      <c r="L603" s="259"/>
      <c r="O603" s="254"/>
    </row>
    <row r="604" spans="1:15">
      <c r="A604" s="259"/>
      <c r="B604" s="259"/>
      <c r="C604" s="259"/>
      <c r="D604" s="259"/>
      <c r="E604" s="254"/>
      <c r="F604" s="298"/>
      <c r="G604" s="245"/>
      <c r="L604" s="259"/>
      <c r="O604" s="254"/>
    </row>
    <row r="605" spans="1:15">
      <c r="A605" s="259"/>
      <c r="B605" s="259"/>
      <c r="C605" s="259"/>
      <c r="D605" s="259"/>
      <c r="E605" s="254"/>
      <c r="F605" s="298"/>
      <c r="G605" s="245"/>
      <c r="L605" s="259"/>
      <c r="O605" s="254"/>
    </row>
    <row r="606" spans="1:15">
      <c r="A606" s="259"/>
      <c r="B606" s="259"/>
      <c r="C606" s="259"/>
      <c r="D606" s="259"/>
      <c r="E606" s="254"/>
      <c r="F606" s="298"/>
      <c r="G606" s="245"/>
      <c r="L606" s="259"/>
      <c r="O606" s="254"/>
    </row>
    <row r="607" spans="1:15">
      <c r="A607" s="259"/>
      <c r="B607" s="259"/>
      <c r="C607" s="259"/>
      <c r="D607" s="259"/>
      <c r="E607" s="254"/>
      <c r="F607" s="298"/>
      <c r="G607" s="245"/>
      <c r="L607" s="259"/>
      <c r="O607" s="254"/>
    </row>
    <row r="608" spans="1:15">
      <c r="A608" s="259"/>
      <c r="B608" s="259"/>
      <c r="C608" s="259"/>
      <c r="D608" s="259"/>
      <c r="E608" s="254"/>
      <c r="F608" s="298"/>
      <c r="G608" s="245"/>
      <c r="L608" s="259"/>
      <c r="O608" s="254"/>
    </row>
    <row r="609" spans="1:15">
      <c r="A609" s="259"/>
      <c r="B609" s="259"/>
      <c r="C609" s="259"/>
      <c r="D609" s="259"/>
      <c r="E609" s="254"/>
      <c r="F609" s="298"/>
      <c r="G609" s="245"/>
      <c r="L609" s="259"/>
      <c r="O609" s="254"/>
    </row>
    <row r="610" spans="1:15">
      <c r="A610" s="259"/>
      <c r="B610" s="259"/>
      <c r="C610" s="259"/>
      <c r="D610" s="259"/>
      <c r="E610" s="254"/>
      <c r="F610" s="298"/>
      <c r="G610" s="245"/>
      <c r="L610" s="259"/>
      <c r="O610" s="254"/>
    </row>
    <row r="611" spans="1:15">
      <c r="A611" s="259"/>
      <c r="B611" s="259"/>
      <c r="C611" s="259"/>
      <c r="D611" s="259"/>
      <c r="E611" s="254"/>
      <c r="F611" s="298"/>
      <c r="G611" s="245"/>
      <c r="L611" s="259"/>
      <c r="O611" s="254"/>
    </row>
    <row r="612" spans="1:15">
      <c r="A612" s="259"/>
      <c r="B612" s="259"/>
      <c r="C612" s="259"/>
      <c r="D612" s="259"/>
      <c r="E612" s="254"/>
      <c r="F612" s="298"/>
      <c r="G612" s="245"/>
      <c r="L612" s="259"/>
      <c r="O612" s="254"/>
    </row>
    <row r="613" spans="1:15">
      <c r="A613" s="259"/>
      <c r="B613" s="259"/>
      <c r="C613" s="259"/>
      <c r="D613" s="259"/>
      <c r="E613" s="254"/>
      <c r="F613" s="298"/>
      <c r="G613" s="245"/>
      <c r="L613" s="259"/>
      <c r="O613" s="254"/>
    </row>
    <row r="614" spans="1:15">
      <c r="A614" s="259"/>
      <c r="B614" s="259"/>
      <c r="C614" s="259"/>
      <c r="D614" s="259"/>
      <c r="E614" s="254"/>
      <c r="F614" s="298"/>
      <c r="G614" s="245"/>
      <c r="L614" s="259"/>
      <c r="O614" s="254"/>
    </row>
    <row r="615" spans="1:15">
      <c r="A615" s="259"/>
      <c r="B615" s="259"/>
      <c r="C615" s="259"/>
      <c r="D615" s="259"/>
      <c r="E615" s="254"/>
      <c r="F615" s="298"/>
      <c r="G615" s="245"/>
      <c r="L615" s="259"/>
      <c r="O615" s="254"/>
    </row>
    <row r="616" spans="1:15">
      <c r="A616" s="259"/>
      <c r="B616" s="259"/>
      <c r="C616" s="259"/>
      <c r="D616" s="259"/>
      <c r="E616" s="254"/>
      <c r="F616" s="298"/>
      <c r="G616" s="245"/>
      <c r="L616" s="259"/>
      <c r="O616" s="254"/>
    </row>
    <row r="617" spans="1:15">
      <c r="A617" s="259"/>
      <c r="B617" s="259"/>
      <c r="C617" s="259"/>
      <c r="D617" s="259"/>
      <c r="E617" s="254"/>
      <c r="F617" s="298"/>
      <c r="G617" s="245"/>
      <c r="L617" s="259"/>
      <c r="O617" s="254"/>
    </row>
    <row r="618" spans="1:15">
      <c r="A618" s="259"/>
      <c r="B618" s="259"/>
      <c r="C618" s="259"/>
      <c r="D618" s="259"/>
      <c r="E618" s="254"/>
      <c r="F618" s="298"/>
      <c r="G618" s="245"/>
      <c r="L618" s="259"/>
      <c r="O618" s="254"/>
    </row>
    <row r="619" spans="1:15">
      <c r="A619" s="259"/>
      <c r="B619" s="259"/>
      <c r="C619" s="259"/>
      <c r="D619" s="259"/>
      <c r="E619" s="254"/>
      <c r="F619" s="298"/>
      <c r="G619" s="245"/>
      <c r="L619" s="259"/>
      <c r="O619" s="254"/>
    </row>
    <row r="620" spans="1:15">
      <c r="A620" s="259"/>
      <c r="B620" s="259"/>
      <c r="C620" s="259"/>
      <c r="D620" s="259"/>
      <c r="E620" s="254"/>
      <c r="F620" s="298"/>
      <c r="G620" s="245"/>
      <c r="L620" s="259"/>
      <c r="O620" s="254"/>
    </row>
    <row r="621" spans="1:15">
      <c r="A621" s="259"/>
      <c r="B621" s="259"/>
      <c r="C621" s="259"/>
      <c r="D621" s="259"/>
      <c r="E621" s="254"/>
      <c r="F621" s="298"/>
      <c r="G621" s="245"/>
      <c r="L621" s="259"/>
      <c r="O621" s="254"/>
    </row>
    <row r="622" spans="1:15">
      <c r="A622" s="259"/>
      <c r="B622" s="259"/>
      <c r="C622" s="259"/>
      <c r="D622" s="259"/>
      <c r="E622" s="254"/>
      <c r="F622" s="298"/>
      <c r="G622" s="245"/>
      <c r="L622" s="259"/>
      <c r="O622" s="254"/>
    </row>
    <row r="623" spans="1:15">
      <c r="A623" s="259"/>
      <c r="B623" s="259"/>
      <c r="C623" s="259"/>
      <c r="D623" s="259"/>
      <c r="E623" s="254"/>
      <c r="F623" s="298"/>
      <c r="G623" s="245"/>
      <c r="L623" s="259"/>
      <c r="O623" s="254"/>
    </row>
    <row r="624" spans="1:15">
      <c r="A624" s="259"/>
      <c r="B624" s="259"/>
      <c r="C624" s="259"/>
      <c r="D624" s="259"/>
      <c r="E624" s="254"/>
      <c r="F624" s="298"/>
      <c r="G624" s="245"/>
      <c r="L624" s="259"/>
      <c r="O624" s="254"/>
    </row>
    <row r="625" spans="1:15">
      <c r="A625" s="259"/>
      <c r="B625" s="259"/>
      <c r="C625" s="259"/>
      <c r="D625" s="259"/>
      <c r="E625" s="254"/>
      <c r="F625" s="298"/>
      <c r="G625" s="245"/>
      <c r="L625" s="259"/>
      <c r="O625" s="254"/>
    </row>
    <row r="626" spans="1:15">
      <c r="A626" s="259"/>
      <c r="B626" s="259"/>
      <c r="C626" s="259"/>
      <c r="D626" s="259"/>
      <c r="E626" s="254"/>
      <c r="F626" s="298"/>
      <c r="G626" s="245"/>
      <c r="L626" s="259"/>
      <c r="O626" s="254"/>
    </row>
    <row r="627" spans="1:15">
      <c r="A627" s="259"/>
      <c r="B627" s="259"/>
      <c r="C627" s="259"/>
      <c r="D627" s="259"/>
      <c r="E627" s="254"/>
      <c r="F627" s="298"/>
      <c r="G627" s="245"/>
      <c r="L627" s="259"/>
      <c r="O627" s="254"/>
    </row>
    <row r="628" spans="1:15">
      <c r="A628" s="259"/>
      <c r="B628" s="259"/>
      <c r="C628" s="259"/>
      <c r="D628" s="259"/>
      <c r="E628" s="254"/>
      <c r="F628" s="298"/>
      <c r="G628" s="245"/>
      <c r="L628" s="259"/>
      <c r="O628" s="254"/>
    </row>
    <row r="629" spans="1:15">
      <c r="A629" s="259"/>
      <c r="B629" s="259"/>
      <c r="C629" s="259"/>
      <c r="D629" s="259"/>
      <c r="E629" s="254"/>
      <c r="F629" s="298"/>
      <c r="G629" s="245"/>
      <c r="L629" s="259"/>
      <c r="O629" s="254"/>
    </row>
    <row r="630" spans="1:15">
      <c r="A630" s="259"/>
      <c r="B630" s="259"/>
      <c r="C630" s="259"/>
      <c r="D630" s="259"/>
      <c r="E630" s="254"/>
      <c r="F630" s="298"/>
      <c r="G630" s="245"/>
      <c r="L630" s="259"/>
      <c r="O630" s="254"/>
    </row>
    <row r="631" spans="1:15">
      <c r="A631" s="259"/>
      <c r="B631" s="259"/>
      <c r="C631" s="259"/>
      <c r="D631" s="259"/>
      <c r="E631" s="254"/>
      <c r="F631" s="298"/>
      <c r="G631" s="245"/>
      <c r="L631" s="259"/>
      <c r="O631" s="254"/>
    </row>
    <row r="632" spans="1:15">
      <c r="A632" s="259"/>
      <c r="B632" s="259"/>
      <c r="C632" s="259"/>
      <c r="D632" s="259"/>
      <c r="E632" s="254"/>
      <c r="F632" s="298"/>
      <c r="G632" s="245"/>
      <c r="L632" s="259"/>
      <c r="O632" s="254"/>
    </row>
    <row r="633" spans="1:15">
      <c r="A633" s="259"/>
      <c r="B633" s="259"/>
      <c r="C633" s="259"/>
      <c r="D633" s="259"/>
      <c r="E633" s="254"/>
      <c r="F633" s="298"/>
      <c r="G633" s="245"/>
      <c r="L633" s="259"/>
      <c r="O633" s="254"/>
    </row>
    <row r="634" spans="1:15">
      <c r="A634" s="259"/>
      <c r="B634" s="259"/>
      <c r="C634" s="259"/>
      <c r="D634" s="259"/>
      <c r="E634" s="254"/>
      <c r="F634" s="298"/>
      <c r="G634" s="245"/>
      <c r="L634" s="259"/>
      <c r="O634" s="254"/>
    </row>
    <row r="635" spans="1:15">
      <c r="A635" s="259"/>
      <c r="B635" s="259"/>
      <c r="C635" s="259"/>
      <c r="D635" s="259"/>
      <c r="E635" s="254"/>
      <c r="F635" s="298"/>
      <c r="G635" s="245"/>
      <c r="L635" s="259"/>
      <c r="O635" s="254"/>
    </row>
    <row r="636" spans="1:15">
      <c r="A636" s="259"/>
      <c r="B636" s="259"/>
      <c r="C636" s="259"/>
      <c r="D636" s="259"/>
      <c r="E636" s="254"/>
      <c r="F636" s="298"/>
      <c r="G636" s="245"/>
      <c r="L636" s="259"/>
      <c r="O636" s="254"/>
    </row>
    <row r="637" spans="1:15">
      <c r="A637" s="259"/>
      <c r="B637" s="259"/>
      <c r="C637" s="259"/>
      <c r="D637" s="259"/>
      <c r="E637" s="254"/>
      <c r="F637" s="298"/>
      <c r="G637" s="245"/>
      <c r="L637" s="259"/>
      <c r="O637" s="254"/>
    </row>
    <row r="638" spans="1:15">
      <c r="A638" s="259"/>
      <c r="B638" s="259"/>
      <c r="C638" s="259"/>
      <c r="D638" s="259"/>
      <c r="E638" s="254"/>
      <c r="F638" s="298"/>
      <c r="G638" s="245"/>
      <c r="L638" s="259"/>
      <c r="O638" s="254"/>
    </row>
    <row r="639" spans="1:15">
      <c r="A639" s="259"/>
      <c r="B639" s="259"/>
      <c r="C639" s="259"/>
      <c r="D639" s="259"/>
      <c r="E639" s="254"/>
      <c r="F639" s="298"/>
      <c r="G639" s="245"/>
      <c r="L639" s="259"/>
      <c r="O639" s="254"/>
    </row>
    <row r="640" spans="1:15">
      <c r="A640" s="259"/>
      <c r="B640" s="259"/>
      <c r="C640" s="259"/>
      <c r="D640" s="259"/>
      <c r="E640" s="254"/>
      <c r="F640" s="298"/>
      <c r="G640" s="245"/>
      <c r="L640" s="259"/>
      <c r="O640" s="254"/>
    </row>
    <row r="641" spans="1:15">
      <c r="A641" s="259"/>
      <c r="B641" s="259"/>
      <c r="C641" s="259"/>
      <c r="D641" s="259"/>
      <c r="E641" s="254"/>
      <c r="F641" s="298"/>
      <c r="G641" s="245"/>
      <c r="L641" s="259"/>
      <c r="O641" s="254"/>
    </row>
    <row r="642" spans="1:15">
      <c r="A642" s="259"/>
      <c r="B642" s="259"/>
      <c r="C642" s="259"/>
      <c r="D642" s="259"/>
      <c r="E642" s="254"/>
      <c r="F642" s="298"/>
      <c r="G642" s="245"/>
      <c r="L642" s="259"/>
      <c r="O642" s="254"/>
    </row>
    <row r="643" spans="1:15">
      <c r="A643" s="259"/>
      <c r="B643" s="259"/>
      <c r="C643" s="259"/>
      <c r="D643" s="259"/>
      <c r="E643" s="254"/>
      <c r="F643" s="298"/>
      <c r="G643" s="245"/>
      <c r="L643" s="259"/>
      <c r="O643" s="254"/>
    </row>
    <row r="644" spans="1:15">
      <c r="A644" s="259"/>
      <c r="B644" s="259"/>
      <c r="C644" s="259"/>
      <c r="D644" s="259"/>
      <c r="E644" s="254"/>
      <c r="F644" s="298"/>
      <c r="G644" s="245"/>
      <c r="L644" s="259"/>
      <c r="O644" s="254"/>
    </row>
    <row r="645" spans="1:15">
      <c r="A645" s="259"/>
      <c r="B645" s="259"/>
      <c r="C645" s="259"/>
      <c r="D645" s="259"/>
      <c r="E645" s="254"/>
      <c r="F645" s="298"/>
      <c r="G645" s="245"/>
      <c r="L645" s="259"/>
      <c r="O645" s="254"/>
    </row>
    <row r="646" spans="1:15">
      <c r="A646" s="259"/>
      <c r="B646" s="259"/>
      <c r="C646" s="259"/>
      <c r="D646" s="259"/>
      <c r="E646" s="254"/>
      <c r="F646" s="298"/>
      <c r="G646" s="245"/>
      <c r="L646" s="259"/>
      <c r="O646" s="254"/>
    </row>
    <row r="647" spans="1:15">
      <c r="A647" s="259"/>
      <c r="B647" s="259"/>
      <c r="C647" s="259"/>
      <c r="D647" s="259"/>
      <c r="E647" s="254"/>
      <c r="F647" s="298"/>
      <c r="G647" s="245"/>
      <c r="L647" s="259"/>
      <c r="O647" s="254"/>
    </row>
    <row r="648" spans="1:15">
      <c r="A648" s="259"/>
      <c r="B648" s="259"/>
      <c r="C648" s="259"/>
      <c r="D648" s="259"/>
      <c r="E648" s="254"/>
      <c r="F648" s="298"/>
      <c r="G648" s="245"/>
      <c r="L648" s="259"/>
      <c r="O648" s="254"/>
    </row>
    <row r="649" spans="1:15">
      <c r="A649" s="259"/>
      <c r="B649" s="259"/>
      <c r="C649" s="259"/>
      <c r="D649" s="259"/>
      <c r="E649" s="254"/>
      <c r="F649" s="298"/>
      <c r="G649" s="245"/>
      <c r="L649" s="259"/>
      <c r="O649" s="254"/>
    </row>
    <row r="650" spans="1:15">
      <c r="A650" s="259"/>
      <c r="B650" s="259"/>
      <c r="C650" s="259"/>
      <c r="D650" s="259"/>
      <c r="E650" s="254"/>
      <c r="F650" s="298"/>
      <c r="G650" s="245"/>
      <c r="L650" s="259"/>
      <c r="O650" s="254"/>
    </row>
    <row r="651" spans="1:15">
      <c r="A651" s="259"/>
      <c r="B651" s="259"/>
      <c r="C651" s="259"/>
      <c r="D651" s="259"/>
      <c r="E651" s="254"/>
      <c r="F651" s="298"/>
      <c r="G651" s="245"/>
      <c r="L651" s="259"/>
      <c r="O651" s="254"/>
    </row>
    <row r="652" spans="1:15">
      <c r="A652" s="259"/>
      <c r="B652" s="259"/>
      <c r="C652" s="259"/>
      <c r="D652" s="259"/>
      <c r="E652" s="254"/>
      <c r="F652" s="298"/>
      <c r="G652" s="245"/>
      <c r="L652" s="259"/>
      <c r="O652" s="254"/>
    </row>
    <row r="653" spans="1:15">
      <c r="A653" s="259"/>
      <c r="B653" s="259"/>
      <c r="C653" s="259"/>
      <c r="D653" s="259"/>
      <c r="E653" s="254"/>
      <c r="F653" s="298"/>
      <c r="G653" s="245"/>
      <c r="L653" s="259"/>
      <c r="O653" s="254"/>
    </row>
    <row r="654" spans="1:15">
      <c r="A654" s="259"/>
      <c r="B654" s="259"/>
      <c r="C654" s="259"/>
      <c r="D654" s="259"/>
      <c r="E654" s="254"/>
      <c r="F654" s="298"/>
      <c r="G654" s="245"/>
      <c r="L654" s="259"/>
      <c r="O654" s="254"/>
    </row>
    <row r="655" spans="1:15">
      <c r="A655" s="259"/>
      <c r="B655" s="259"/>
      <c r="C655" s="259"/>
      <c r="D655" s="259"/>
      <c r="E655" s="254"/>
      <c r="F655" s="298"/>
      <c r="G655" s="245"/>
      <c r="L655" s="259"/>
      <c r="O655" s="254"/>
    </row>
    <row r="656" spans="1:15">
      <c r="A656" s="259"/>
      <c r="B656" s="259"/>
      <c r="C656" s="259"/>
      <c r="D656" s="259"/>
      <c r="E656" s="254"/>
      <c r="F656" s="298"/>
      <c r="G656" s="245"/>
      <c r="L656" s="259"/>
      <c r="O656" s="254"/>
    </row>
    <row r="657" spans="1:15">
      <c r="A657" s="259"/>
      <c r="B657" s="259"/>
      <c r="C657" s="259"/>
      <c r="D657" s="259"/>
      <c r="E657" s="254"/>
      <c r="F657" s="298"/>
      <c r="G657" s="245"/>
      <c r="L657" s="259"/>
      <c r="O657" s="254"/>
    </row>
    <row r="658" spans="1:15">
      <c r="A658" s="259"/>
      <c r="B658" s="259"/>
      <c r="C658" s="259"/>
      <c r="D658" s="259"/>
      <c r="E658" s="254"/>
      <c r="F658" s="298"/>
      <c r="G658" s="245"/>
      <c r="L658" s="259"/>
      <c r="O658" s="254"/>
    </row>
    <row r="659" spans="1:15">
      <c r="A659" s="259"/>
      <c r="B659" s="259"/>
      <c r="C659" s="259"/>
      <c r="D659" s="259"/>
      <c r="E659" s="254"/>
      <c r="F659" s="298"/>
      <c r="G659" s="245"/>
      <c r="L659" s="259"/>
      <c r="O659" s="254"/>
    </row>
    <row r="660" spans="1:15">
      <c r="A660" s="259"/>
      <c r="B660" s="259"/>
      <c r="C660" s="259"/>
      <c r="D660" s="259"/>
      <c r="E660" s="254"/>
      <c r="F660" s="298"/>
      <c r="G660" s="245"/>
      <c r="L660" s="259"/>
      <c r="O660" s="254"/>
    </row>
    <row r="661" spans="1:15">
      <c r="A661" s="259"/>
      <c r="B661" s="259"/>
      <c r="C661" s="259"/>
      <c r="D661" s="259"/>
      <c r="E661" s="254"/>
      <c r="F661" s="298"/>
      <c r="G661" s="245"/>
      <c r="L661" s="259"/>
      <c r="O661" s="254"/>
    </row>
    <row r="662" spans="1:15">
      <c r="A662" s="259"/>
      <c r="B662" s="259"/>
      <c r="C662" s="259"/>
      <c r="D662" s="259"/>
      <c r="E662" s="254"/>
      <c r="F662" s="298"/>
      <c r="G662" s="245"/>
      <c r="L662" s="259"/>
      <c r="O662" s="254"/>
    </row>
    <row r="663" spans="1:15">
      <c r="A663" s="259"/>
      <c r="B663" s="259"/>
      <c r="C663" s="259"/>
      <c r="D663" s="259"/>
      <c r="E663" s="254"/>
      <c r="F663" s="298"/>
      <c r="G663" s="245"/>
      <c r="L663" s="259"/>
      <c r="O663" s="254"/>
    </row>
    <row r="664" spans="1:15">
      <c r="A664" s="259"/>
      <c r="B664" s="259"/>
      <c r="C664" s="259"/>
      <c r="D664" s="259"/>
      <c r="E664" s="254"/>
      <c r="F664" s="298"/>
      <c r="G664" s="245"/>
      <c r="L664" s="259"/>
      <c r="O664" s="254"/>
    </row>
    <row r="665" spans="1:15">
      <c r="A665" s="259"/>
      <c r="B665" s="259"/>
      <c r="C665" s="259"/>
      <c r="D665" s="259"/>
      <c r="E665" s="254"/>
      <c r="F665" s="298"/>
      <c r="G665" s="245"/>
      <c r="L665" s="259"/>
      <c r="O665" s="254"/>
    </row>
    <row r="666" spans="1:15">
      <c r="A666" s="259"/>
      <c r="B666" s="259"/>
      <c r="C666" s="259"/>
      <c r="D666" s="259"/>
      <c r="E666" s="254"/>
      <c r="F666" s="298"/>
      <c r="G666" s="245"/>
      <c r="L666" s="259"/>
      <c r="O666" s="254"/>
    </row>
    <row r="667" spans="1:15">
      <c r="A667" s="259"/>
      <c r="B667" s="259"/>
      <c r="C667" s="259"/>
      <c r="D667" s="259"/>
      <c r="E667" s="254"/>
      <c r="F667" s="298"/>
      <c r="G667" s="245"/>
      <c r="L667" s="259"/>
      <c r="O667" s="254"/>
    </row>
    <row r="668" spans="1:15">
      <c r="A668" s="259"/>
      <c r="B668" s="259"/>
      <c r="C668" s="259"/>
      <c r="D668" s="259"/>
      <c r="E668" s="254"/>
      <c r="F668" s="298"/>
      <c r="G668" s="245"/>
      <c r="L668" s="259"/>
      <c r="O668" s="254"/>
    </row>
    <row r="669" spans="1:15">
      <c r="A669" s="259"/>
      <c r="B669" s="259"/>
      <c r="C669" s="259"/>
      <c r="D669" s="259"/>
      <c r="E669" s="254"/>
      <c r="F669" s="298"/>
      <c r="G669" s="245"/>
      <c r="L669" s="259"/>
      <c r="O669" s="254"/>
    </row>
    <row r="670" spans="1:15">
      <c r="A670" s="259"/>
      <c r="B670" s="259"/>
      <c r="C670" s="259"/>
      <c r="D670" s="259"/>
      <c r="E670" s="254"/>
      <c r="F670" s="298"/>
      <c r="G670" s="245"/>
      <c r="L670" s="259"/>
      <c r="O670" s="254"/>
    </row>
    <row r="671" spans="1:15">
      <c r="A671" s="259"/>
      <c r="B671" s="259"/>
      <c r="C671" s="259"/>
      <c r="D671" s="259"/>
      <c r="E671" s="254"/>
      <c r="F671" s="298"/>
      <c r="G671" s="245"/>
      <c r="L671" s="259"/>
      <c r="O671" s="254"/>
    </row>
    <row r="672" spans="1:15">
      <c r="A672" s="259"/>
      <c r="B672" s="259"/>
      <c r="C672" s="259"/>
      <c r="D672" s="259"/>
      <c r="E672" s="254"/>
      <c r="F672" s="298"/>
      <c r="G672" s="245"/>
      <c r="L672" s="259"/>
      <c r="O672" s="254"/>
    </row>
    <row r="673" spans="1:15">
      <c r="A673" s="259"/>
      <c r="B673" s="259"/>
      <c r="C673" s="259"/>
      <c r="D673" s="259"/>
      <c r="E673" s="254"/>
      <c r="F673" s="298"/>
      <c r="G673" s="245"/>
      <c r="L673" s="259"/>
      <c r="O673" s="254"/>
    </row>
    <row r="674" spans="1:15">
      <c r="A674" s="259"/>
      <c r="B674" s="259"/>
      <c r="C674" s="259"/>
      <c r="D674" s="259"/>
      <c r="E674" s="254"/>
      <c r="F674" s="298"/>
      <c r="G674" s="245"/>
      <c r="L674" s="259"/>
      <c r="O674" s="254"/>
    </row>
    <row r="675" spans="1:15">
      <c r="A675" s="259"/>
      <c r="B675" s="259"/>
      <c r="C675" s="259"/>
      <c r="D675" s="259"/>
      <c r="E675" s="254"/>
      <c r="F675" s="298"/>
      <c r="G675" s="245"/>
      <c r="L675" s="259"/>
      <c r="O675" s="254"/>
    </row>
    <row r="676" spans="1:15">
      <c r="A676" s="259"/>
      <c r="B676" s="259"/>
      <c r="C676" s="259"/>
      <c r="D676" s="259"/>
      <c r="E676" s="254"/>
      <c r="F676" s="298"/>
      <c r="G676" s="245"/>
      <c r="L676" s="259"/>
      <c r="O676" s="254"/>
    </row>
    <row r="677" spans="1:15">
      <c r="A677" s="259"/>
      <c r="B677" s="259"/>
      <c r="C677" s="259"/>
      <c r="D677" s="259"/>
      <c r="E677" s="254"/>
      <c r="F677" s="298"/>
      <c r="G677" s="245"/>
      <c r="L677" s="259"/>
      <c r="O677" s="254"/>
    </row>
    <row r="678" spans="1:15">
      <c r="A678" s="259"/>
      <c r="B678" s="259"/>
      <c r="C678" s="259"/>
      <c r="D678" s="259"/>
      <c r="E678" s="254"/>
      <c r="F678" s="298"/>
      <c r="G678" s="245"/>
      <c r="L678" s="259"/>
      <c r="O678" s="254"/>
    </row>
    <row r="679" spans="1:15">
      <c r="A679" s="259"/>
      <c r="B679" s="259"/>
      <c r="C679" s="259"/>
      <c r="D679" s="259"/>
      <c r="E679" s="254"/>
      <c r="F679" s="298"/>
      <c r="G679" s="245"/>
      <c r="L679" s="259"/>
      <c r="O679" s="254"/>
    </row>
    <row r="680" spans="1:15">
      <c r="A680" s="259"/>
      <c r="B680" s="259"/>
      <c r="C680" s="259"/>
      <c r="D680" s="259"/>
      <c r="E680" s="254"/>
      <c r="F680" s="298"/>
      <c r="G680" s="245"/>
      <c r="L680" s="259"/>
      <c r="O680" s="254"/>
    </row>
    <row r="681" spans="1:15">
      <c r="A681" s="259"/>
      <c r="B681" s="259"/>
      <c r="C681" s="259"/>
      <c r="D681" s="259"/>
      <c r="E681" s="254"/>
      <c r="F681" s="298"/>
      <c r="G681" s="245"/>
      <c r="L681" s="259"/>
      <c r="O681" s="254"/>
    </row>
    <row r="682" spans="1:15">
      <c r="A682" s="259"/>
      <c r="B682" s="259"/>
      <c r="C682" s="259"/>
      <c r="D682" s="259"/>
      <c r="E682" s="254"/>
      <c r="F682" s="298"/>
      <c r="G682" s="245"/>
      <c r="L682" s="259"/>
      <c r="O682" s="254"/>
    </row>
    <row r="683" spans="1:15">
      <c r="A683" s="259"/>
      <c r="B683" s="259"/>
      <c r="C683" s="259"/>
      <c r="D683" s="259"/>
      <c r="E683" s="254"/>
      <c r="F683" s="298"/>
      <c r="G683" s="245"/>
      <c r="L683" s="259"/>
      <c r="O683" s="254"/>
    </row>
    <row r="684" spans="1:15">
      <c r="A684" s="259"/>
      <c r="B684" s="259"/>
      <c r="C684" s="259"/>
      <c r="D684" s="259"/>
      <c r="E684" s="254"/>
      <c r="F684" s="298"/>
      <c r="G684" s="245"/>
      <c r="L684" s="259"/>
      <c r="O684" s="254"/>
    </row>
    <row r="685" spans="1:15">
      <c r="A685" s="259"/>
      <c r="B685" s="259"/>
      <c r="C685" s="259"/>
      <c r="D685" s="259"/>
      <c r="E685" s="254"/>
      <c r="F685" s="298"/>
      <c r="G685" s="245"/>
      <c r="L685" s="259"/>
      <c r="O685" s="254"/>
    </row>
    <row r="686" spans="1:15">
      <c r="A686" s="259"/>
      <c r="B686" s="259"/>
      <c r="C686" s="259"/>
      <c r="D686" s="259"/>
      <c r="E686" s="254"/>
      <c r="F686" s="298"/>
      <c r="G686" s="245"/>
      <c r="L686" s="259"/>
      <c r="O686" s="254"/>
    </row>
    <row r="687" spans="1:15">
      <c r="A687" s="259"/>
      <c r="B687" s="259"/>
      <c r="C687" s="259"/>
      <c r="D687" s="259"/>
      <c r="E687" s="254"/>
      <c r="F687" s="298"/>
      <c r="G687" s="245"/>
      <c r="L687" s="259"/>
      <c r="O687" s="254"/>
    </row>
    <row r="688" spans="1:15">
      <c r="A688" s="259"/>
      <c r="B688" s="259"/>
      <c r="C688" s="259"/>
      <c r="D688" s="259"/>
      <c r="E688" s="254"/>
      <c r="F688" s="298"/>
      <c r="G688" s="245"/>
      <c r="L688" s="259"/>
      <c r="O688" s="254"/>
    </row>
    <row r="689" spans="1:15">
      <c r="A689" s="259"/>
      <c r="B689" s="259"/>
      <c r="C689" s="259"/>
      <c r="D689" s="259"/>
      <c r="E689" s="254"/>
      <c r="F689" s="298"/>
      <c r="G689" s="245"/>
      <c r="L689" s="259"/>
      <c r="O689" s="254"/>
    </row>
    <row r="690" spans="1:15">
      <c r="A690" s="259"/>
      <c r="B690" s="259"/>
      <c r="C690" s="259"/>
      <c r="D690" s="259"/>
      <c r="E690" s="254"/>
      <c r="F690" s="298"/>
      <c r="G690" s="245"/>
      <c r="L690" s="259"/>
      <c r="O690" s="254"/>
    </row>
    <row r="691" spans="1:15">
      <c r="A691" s="259"/>
      <c r="B691" s="259"/>
      <c r="C691" s="259"/>
      <c r="D691" s="259"/>
      <c r="E691" s="254"/>
      <c r="F691" s="298"/>
      <c r="G691" s="245"/>
      <c r="L691" s="259"/>
      <c r="O691" s="254"/>
    </row>
    <row r="692" spans="1:15">
      <c r="A692" s="259"/>
      <c r="B692" s="259"/>
      <c r="C692" s="259"/>
      <c r="D692" s="259"/>
      <c r="E692" s="254"/>
      <c r="F692" s="298"/>
      <c r="G692" s="245"/>
      <c r="L692" s="259"/>
      <c r="O692" s="254"/>
    </row>
    <row r="693" spans="1:15">
      <c r="A693" s="259"/>
      <c r="B693" s="259"/>
      <c r="C693" s="259"/>
      <c r="D693" s="259"/>
      <c r="E693" s="254"/>
      <c r="F693" s="298"/>
      <c r="G693" s="245"/>
      <c r="L693" s="259"/>
      <c r="O693" s="254"/>
    </row>
    <row r="694" spans="1:15">
      <c r="A694" s="259"/>
      <c r="B694" s="259"/>
      <c r="C694" s="259"/>
      <c r="D694" s="259"/>
      <c r="E694" s="254"/>
      <c r="F694" s="298"/>
      <c r="G694" s="245"/>
      <c r="L694" s="259"/>
      <c r="O694" s="254"/>
    </row>
    <row r="695" spans="1:15">
      <c r="A695" s="259"/>
      <c r="B695" s="259"/>
      <c r="C695" s="259"/>
      <c r="D695" s="259"/>
      <c r="E695" s="254"/>
      <c r="F695" s="298"/>
      <c r="G695" s="245"/>
      <c r="L695" s="259"/>
      <c r="O695" s="254"/>
    </row>
    <row r="696" spans="1:15">
      <c r="A696" s="259"/>
      <c r="B696" s="259"/>
      <c r="C696" s="259"/>
      <c r="D696" s="259"/>
      <c r="E696" s="254"/>
      <c r="F696" s="298"/>
      <c r="G696" s="245"/>
      <c r="L696" s="259"/>
      <c r="O696" s="254"/>
    </row>
    <row r="697" spans="1:15">
      <c r="A697" s="259"/>
      <c r="B697" s="259"/>
      <c r="C697" s="259"/>
      <c r="D697" s="259"/>
      <c r="E697" s="254"/>
      <c r="F697" s="298"/>
      <c r="G697" s="245"/>
      <c r="L697" s="259"/>
      <c r="O697" s="254"/>
    </row>
    <row r="698" spans="1:15">
      <c r="A698" s="259"/>
      <c r="B698" s="259"/>
      <c r="C698" s="259"/>
      <c r="D698" s="259"/>
      <c r="E698" s="254"/>
      <c r="F698" s="298"/>
      <c r="G698" s="245"/>
      <c r="L698" s="259"/>
      <c r="O698" s="254"/>
    </row>
    <row r="699" spans="1:15">
      <c r="A699" s="259"/>
      <c r="B699" s="259"/>
      <c r="C699" s="259"/>
      <c r="D699" s="259"/>
      <c r="E699" s="254"/>
      <c r="F699" s="298"/>
      <c r="G699" s="245"/>
      <c r="L699" s="259"/>
      <c r="O699" s="254"/>
    </row>
    <row r="700" spans="1:15">
      <c r="A700" s="259"/>
      <c r="B700" s="259"/>
      <c r="C700" s="259"/>
      <c r="D700" s="259"/>
      <c r="E700" s="254"/>
      <c r="F700" s="298"/>
      <c r="G700" s="245"/>
      <c r="L700" s="259"/>
      <c r="O700" s="254"/>
    </row>
    <row r="701" spans="1:15">
      <c r="A701" s="259"/>
      <c r="B701" s="259"/>
      <c r="C701" s="259"/>
      <c r="D701" s="259"/>
      <c r="E701" s="254"/>
      <c r="F701" s="298"/>
      <c r="G701" s="245"/>
      <c r="L701" s="259"/>
      <c r="O701" s="254"/>
    </row>
    <row r="702" spans="1:15">
      <c r="A702" s="259"/>
      <c r="B702" s="259"/>
      <c r="C702" s="259"/>
      <c r="D702" s="259"/>
      <c r="E702" s="254"/>
      <c r="F702" s="298"/>
      <c r="G702" s="245"/>
      <c r="L702" s="259"/>
      <c r="O702" s="254"/>
    </row>
    <row r="703" spans="1:15">
      <c r="A703" s="259"/>
      <c r="B703" s="259"/>
      <c r="C703" s="259"/>
      <c r="D703" s="259"/>
      <c r="E703" s="254"/>
      <c r="F703" s="298"/>
      <c r="G703" s="245"/>
      <c r="L703" s="259"/>
      <c r="O703" s="254"/>
    </row>
    <row r="704" spans="1:15">
      <c r="A704" s="259"/>
      <c r="B704" s="259"/>
      <c r="C704" s="259"/>
      <c r="D704" s="259"/>
      <c r="E704" s="254"/>
      <c r="F704" s="298"/>
      <c r="G704" s="245"/>
      <c r="L704" s="259"/>
      <c r="O704" s="254"/>
    </row>
    <row r="705" spans="1:15">
      <c r="A705" s="259"/>
      <c r="B705" s="259"/>
      <c r="C705" s="259"/>
      <c r="D705" s="259"/>
      <c r="E705" s="254"/>
      <c r="F705" s="298"/>
      <c r="G705" s="245"/>
      <c r="L705" s="259"/>
      <c r="O705" s="254"/>
    </row>
    <row r="706" spans="1:15">
      <c r="A706" s="259"/>
      <c r="B706" s="259"/>
      <c r="C706" s="259"/>
      <c r="D706" s="259"/>
      <c r="E706" s="254"/>
      <c r="F706" s="298"/>
      <c r="G706" s="245"/>
      <c r="L706" s="259"/>
      <c r="O706" s="254"/>
    </row>
    <row r="707" spans="1:15">
      <c r="A707" s="259"/>
      <c r="B707" s="259"/>
      <c r="C707" s="259"/>
      <c r="D707" s="259"/>
      <c r="E707" s="254"/>
      <c r="F707" s="298"/>
      <c r="G707" s="245"/>
      <c r="L707" s="259"/>
      <c r="O707" s="254"/>
    </row>
    <row r="708" spans="1:15">
      <c r="A708" s="259"/>
      <c r="B708" s="259"/>
      <c r="C708" s="259"/>
      <c r="D708" s="259"/>
      <c r="E708" s="254"/>
      <c r="F708" s="298"/>
      <c r="G708" s="245"/>
      <c r="L708" s="259"/>
      <c r="O708" s="254"/>
    </row>
    <row r="709" spans="1:15">
      <c r="A709" s="259"/>
      <c r="B709" s="259"/>
      <c r="C709" s="259"/>
      <c r="D709" s="259"/>
      <c r="E709" s="254"/>
      <c r="F709" s="298"/>
      <c r="G709" s="245"/>
      <c r="L709" s="259"/>
      <c r="O709" s="254"/>
    </row>
    <row r="711" spans="1:15" ht="15.75">
      <c r="A711" s="259"/>
      <c r="B711" s="259"/>
      <c r="C711" s="259"/>
      <c r="D711" s="259"/>
      <c r="E711" s="303"/>
      <c r="F711" s="304"/>
      <c r="G711" s="305">
        <f>SUM(G53:G710)</f>
        <v>0</v>
      </c>
      <c r="O711" s="303"/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2 N6:N47">
      <formula1>FinalDiff</formula1>
    </dataValidation>
    <dataValidation type="list" allowBlank="1" showErrorMessage="1" errorTitle="Taxes" error="Non valid entry. Please check the tax list" promptTitle="Taxes" prompt="Please select the tax subject to adjustment" sqref="A197:A709 A78:A194">
      <formula1>Taxes</formula1>
    </dataValidation>
    <dataValidation type="list" allowBlank="1" showInputMessage="1" showErrorMessage="1" sqref="M53:M55 A195:A196 M91:M708 K60:L708 K57:M58 J53:J708 K53:L56">
      <formula1>Taxes</formula1>
    </dataValidation>
    <dataValidation type="list" allowBlank="1" showInputMessage="1" showErrorMessage="1" sqref="N53:N709">
      <formula1>Govadjust</formula1>
    </dataValidation>
    <dataValidation type="list" allowBlank="1" showInputMessage="1" showErrorMessage="1" sqref="C53:C709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A53:A77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5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Companies!B18</f>
        <v xml:space="preserve"> DIAMOND CEMENT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308000000</v>
      </c>
      <c r="F5" s="266">
        <v>-308000000</v>
      </c>
      <c r="G5" s="266">
        <v>0</v>
      </c>
      <c r="H5" s="270"/>
      <c r="I5" s="266">
        <v>0</v>
      </c>
      <c r="J5" s="266">
        <v>0</v>
      </c>
      <c r="K5" s="266">
        <v>0</v>
      </c>
      <c r="L5" s="270"/>
      <c r="M5" s="266">
        <v>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>
        <v>308000000</v>
      </c>
      <c r="F7" s="245">
        <v>-308000000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1167922262</v>
      </c>
      <c r="F9" s="266">
        <v>30833029</v>
      </c>
      <c r="G9" s="266">
        <v>1198755291</v>
      </c>
      <c r="H9" s="270"/>
      <c r="I9" s="266">
        <v>1061825436</v>
      </c>
      <c r="J9" s="266">
        <v>0</v>
      </c>
      <c r="K9" s="266">
        <v>1061825436</v>
      </c>
      <c r="L9" s="270"/>
      <c r="M9" s="266">
        <v>136929855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0</v>
      </c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0</v>
      </c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0</v>
      </c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>
        <v>0</v>
      </c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>
        <v>109384400</v>
      </c>
      <c r="F14" s="245">
        <v>0</v>
      </c>
      <c r="G14" s="245">
        <v>109384400</v>
      </c>
      <c r="H14" s="256"/>
      <c r="I14" s="245"/>
      <c r="J14" s="245">
        <v>0</v>
      </c>
      <c r="K14" s="245">
        <v>0</v>
      </c>
      <c r="L14" s="256"/>
      <c r="M14" s="245">
        <v>109384400</v>
      </c>
      <c r="N14" s="277" t="s">
        <v>59</v>
      </c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0</v>
      </c>
      <c r="F15" s="244">
        <v>0</v>
      </c>
      <c r="G15" s="244">
        <v>0</v>
      </c>
      <c r="H15" s="256"/>
      <c r="I15" s="244"/>
      <c r="J15" s="244">
        <v>0</v>
      </c>
      <c r="K15" s="244">
        <v>0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2581096</v>
      </c>
      <c r="F16" s="245">
        <v>-88585</v>
      </c>
      <c r="G16" s="245">
        <v>2492511</v>
      </c>
      <c r="H16" s="256"/>
      <c r="I16" s="245">
        <v>771895</v>
      </c>
      <c r="J16" s="245">
        <v>0</v>
      </c>
      <c r="K16" s="245">
        <v>771895</v>
      </c>
      <c r="L16" s="256"/>
      <c r="M16" s="245">
        <v>1720616</v>
      </c>
      <c r="N16" s="277" t="s">
        <v>1215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4979375</v>
      </c>
      <c r="F17" s="244">
        <v>-159428</v>
      </c>
      <c r="G17" s="244">
        <v>4819947</v>
      </c>
      <c r="H17" s="256"/>
      <c r="I17" s="244">
        <v>1417550</v>
      </c>
      <c r="J17" s="244">
        <v>0</v>
      </c>
      <c r="K17" s="244">
        <v>1417550</v>
      </c>
      <c r="L17" s="256"/>
      <c r="M17" s="244">
        <v>3402397</v>
      </c>
      <c r="N17" s="244" t="s">
        <v>1215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8745409</v>
      </c>
      <c r="F18" s="245">
        <v>-278999</v>
      </c>
      <c r="G18" s="245">
        <v>8466410</v>
      </c>
      <c r="H18" s="256"/>
      <c r="I18" s="245">
        <v>2480714</v>
      </c>
      <c r="J18" s="245">
        <v>0</v>
      </c>
      <c r="K18" s="245">
        <v>2480714</v>
      </c>
      <c r="L18" s="256"/>
      <c r="M18" s="245">
        <v>5985696</v>
      </c>
      <c r="N18" s="277" t="s">
        <v>1215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4979375</v>
      </c>
      <c r="F19" s="244">
        <v>-159428</v>
      </c>
      <c r="G19" s="244">
        <v>4819947</v>
      </c>
      <c r="H19" s="256"/>
      <c r="I19" s="244">
        <v>1417550</v>
      </c>
      <c r="J19" s="244">
        <v>0</v>
      </c>
      <c r="K19" s="244">
        <v>1417550</v>
      </c>
      <c r="L19" s="256"/>
      <c r="M19" s="244">
        <v>3402397</v>
      </c>
      <c r="N19" s="244" t="s">
        <v>1215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>
        <v>1016722078</v>
      </c>
      <c r="F20" s="245">
        <v>32631750</v>
      </c>
      <c r="G20" s="245">
        <v>1049353828</v>
      </c>
      <c r="H20" s="256"/>
      <c r="I20" s="245">
        <v>1049353828</v>
      </c>
      <c r="J20" s="245">
        <v>0</v>
      </c>
      <c r="K20" s="245">
        <v>1049353828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19900529</v>
      </c>
      <c r="F21" s="244">
        <v>-1112281</v>
      </c>
      <c r="G21" s="244">
        <v>18788248</v>
      </c>
      <c r="H21" s="256"/>
      <c r="I21" s="244">
        <v>6383899</v>
      </c>
      <c r="J21" s="244">
        <v>0</v>
      </c>
      <c r="K21" s="244">
        <v>6383899</v>
      </c>
      <c r="L21" s="256"/>
      <c r="M21" s="244">
        <v>12404349</v>
      </c>
      <c r="N21" s="244" t="s">
        <v>1215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>
        <v>0</v>
      </c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>
        <v>0</v>
      </c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630000</v>
      </c>
      <c r="F24" s="245">
        <v>0</v>
      </c>
      <c r="G24" s="245">
        <v>630000</v>
      </c>
      <c r="H24" s="256"/>
      <c r="I24" s="245"/>
      <c r="J24" s="245">
        <v>0</v>
      </c>
      <c r="K24" s="245">
        <v>0</v>
      </c>
      <c r="L24" s="256"/>
      <c r="M24" s="245">
        <v>630000</v>
      </c>
      <c r="N24" s="277" t="s">
        <v>59</v>
      </c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0</v>
      </c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93350476</v>
      </c>
      <c r="F26" s="266">
        <v>-93350476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93350476</v>
      </c>
      <c r="F27" s="245">
        <v>-93350476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338973616</v>
      </c>
      <c r="F35" s="266">
        <v>0</v>
      </c>
      <c r="G35" s="266">
        <v>338973616</v>
      </c>
      <c r="H35" s="270"/>
      <c r="I35" s="266">
        <v>464655640</v>
      </c>
      <c r="J35" s="266">
        <v>0</v>
      </c>
      <c r="K35" s="266">
        <v>464655640</v>
      </c>
      <c r="L35" s="270"/>
      <c r="M35" s="266">
        <v>-125682024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338973616</v>
      </c>
      <c r="F36" s="245">
        <v>0</v>
      </c>
      <c r="G36" s="245">
        <v>338973616</v>
      </c>
      <c r="I36" s="245">
        <v>464655640</v>
      </c>
      <c r="J36" s="245">
        <v>0</v>
      </c>
      <c r="K36" s="245">
        <v>464655640</v>
      </c>
      <c r="M36" s="245">
        <v>-125682024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0</v>
      </c>
      <c r="F38" s="266">
        <v>0</v>
      </c>
      <c r="G38" s="266">
        <v>0</v>
      </c>
      <c r="H38" s="270"/>
      <c r="I38" s="266">
        <v>0</v>
      </c>
      <c r="J38" s="266">
        <v>0</v>
      </c>
      <c r="K38" s="266">
        <v>0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/>
      <c r="F39" s="245">
        <v>0</v>
      </c>
      <c r="G39" s="245">
        <v>0</v>
      </c>
      <c r="I39" s="245"/>
      <c r="J39" s="245">
        <v>0</v>
      </c>
      <c r="K39" s="245">
        <v>0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63076499</v>
      </c>
      <c r="F45" s="266">
        <v>0</v>
      </c>
      <c r="G45" s="266">
        <v>63076499</v>
      </c>
      <c r="H45" s="270"/>
      <c r="I45" s="266">
        <v>49720719</v>
      </c>
      <c r="J45" s="266">
        <v>0</v>
      </c>
      <c r="K45" s="266">
        <v>49720719</v>
      </c>
      <c r="L45" s="270"/>
      <c r="M45" s="266">
        <v>13355780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63076499</v>
      </c>
      <c r="F46" s="245">
        <v>0</v>
      </c>
      <c r="G46" s="245">
        <v>63076499</v>
      </c>
      <c r="I46" s="245">
        <v>49720719</v>
      </c>
      <c r="J46" s="245">
        <v>0</v>
      </c>
      <c r="K46" s="245">
        <v>49720719</v>
      </c>
      <c r="M46" s="245">
        <v>13355780</v>
      </c>
      <c r="N46" s="277" t="s">
        <v>1215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1971322853</v>
      </c>
      <c r="F48" s="282">
        <v>-370517447</v>
      </c>
      <c r="G48" s="282">
        <v>1600805406</v>
      </c>
      <c r="H48" s="281" t="e">
        <v>#REF!</v>
      </c>
      <c r="I48" s="282">
        <v>1576201795</v>
      </c>
      <c r="J48" s="282">
        <v>0</v>
      </c>
      <c r="K48" s="282">
        <v>1576201795</v>
      </c>
      <c r="L48" s="281" t="e">
        <v>#REF!</v>
      </c>
      <c r="M48" s="282">
        <v>24603611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>
      <c r="A53" s="259"/>
      <c r="E53" s="254"/>
      <c r="F53" s="298"/>
      <c r="G53" s="299"/>
      <c r="J53" s="300"/>
      <c r="K53" s="300"/>
      <c r="L53" s="300"/>
      <c r="M53" s="300"/>
      <c r="N53" s="301"/>
    </row>
    <row r="54" spans="1:14">
      <c r="A54" s="259"/>
      <c r="E54" s="254"/>
      <c r="F54" s="298"/>
      <c r="G54" s="299"/>
      <c r="J54" s="300"/>
      <c r="K54" s="300"/>
      <c r="L54" s="300"/>
      <c r="M54" s="300"/>
      <c r="N54" s="301"/>
    </row>
    <row r="55" spans="1:14">
      <c r="A55" s="259"/>
      <c r="B55" s="259"/>
      <c r="C55" s="259"/>
      <c r="D55" s="259"/>
      <c r="E55" s="254"/>
      <c r="F55" s="298"/>
      <c r="G55" s="299"/>
      <c r="J55" s="300"/>
      <c r="K55" s="300"/>
      <c r="L55" s="300"/>
      <c r="M55" s="300"/>
      <c r="N55" s="301"/>
    </row>
    <row r="56" spans="1:14">
      <c r="A56" s="259"/>
      <c r="B56" s="259"/>
      <c r="C56" s="259"/>
      <c r="D56" s="259"/>
      <c r="E56" s="254"/>
      <c r="F56" s="298"/>
      <c r="G56" s="299"/>
      <c r="J56" s="300"/>
      <c r="K56" s="300"/>
      <c r="L56" s="300"/>
      <c r="M56" s="300"/>
      <c r="N56" s="301"/>
    </row>
    <row r="57" spans="1:14">
      <c r="A57" s="259"/>
      <c r="B57" s="259"/>
      <c r="C57" s="259"/>
      <c r="D57" s="259"/>
      <c r="E57" s="254"/>
      <c r="F57" s="298"/>
      <c r="G57" s="299"/>
      <c r="J57" s="300"/>
      <c r="K57" s="300"/>
      <c r="L57" s="300"/>
      <c r="M57" s="300"/>
      <c r="N57" s="301"/>
    </row>
    <row r="58" spans="1:14">
      <c r="A58" s="259"/>
      <c r="B58" s="259"/>
      <c r="C58" s="259"/>
      <c r="D58" s="259"/>
      <c r="E58" s="254"/>
      <c r="F58" s="298"/>
      <c r="G58" s="299"/>
      <c r="J58" s="300"/>
      <c r="K58" s="300"/>
      <c r="L58" s="300"/>
      <c r="M58" s="300"/>
      <c r="N58" s="301"/>
    </row>
    <row r="59" spans="1:14">
      <c r="A59" s="259"/>
      <c r="B59" s="259"/>
      <c r="C59" s="259"/>
      <c r="D59" s="259"/>
      <c r="E59" s="254"/>
      <c r="F59" s="298"/>
      <c r="G59" s="299"/>
      <c r="J59" s="300"/>
      <c r="K59" s="300"/>
      <c r="L59" s="300"/>
      <c r="M59" s="300"/>
      <c r="N59" s="301"/>
    </row>
    <row r="60" spans="1:14">
      <c r="A60" s="259"/>
      <c r="B60" s="259"/>
      <c r="C60" s="259"/>
      <c r="D60" s="259"/>
      <c r="E60" s="254"/>
      <c r="F60" s="298"/>
      <c r="G60" s="299"/>
      <c r="J60" s="300"/>
      <c r="K60" s="300"/>
      <c r="L60" s="300"/>
      <c r="M60" s="300"/>
      <c r="N60" s="301"/>
    </row>
    <row r="61" spans="1:14">
      <c r="A61" s="259"/>
      <c r="B61" s="259"/>
      <c r="C61" s="259"/>
      <c r="D61" s="259"/>
      <c r="E61" s="254"/>
      <c r="F61" s="298"/>
      <c r="G61" s="299"/>
      <c r="J61" s="300"/>
      <c r="K61" s="300"/>
      <c r="L61" s="300"/>
      <c r="M61" s="300"/>
      <c r="N61" s="301"/>
    </row>
    <row r="62" spans="1:14">
      <c r="A62" s="259"/>
      <c r="B62" s="259"/>
      <c r="C62" s="259"/>
      <c r="D62" s="259"/>
      <c r="E62" s="254"/>
      <c r="F62" s="298"/>
      <c r="G62" s="299"/>
      <c r="J62" s="300"/>
      <c r="K62" s="300"/>
      <c r="L62" s="300"/>
      <c r="M62" s="300"/>
      <c r="N62" s="301"/>
    </row>
    <row r="63" spans="1:14">
      <c r="A63" s="259"/>
      <c r="B63" s="259"/>
      <c r="C63" s="259"/>
      <c r="D63" s="259"/>
      <c r="E63" s="254"/>
      <c r="F63" s="298"/>
      <c r="G63" s="299"/>
      <c r="J63" s="300"/>
      <c r="K63" s="300"/>
      <c r="L63" s="300"/>
      <c r="M63" s="300"/>
      <c r="N63" s="301"/>
    </row>
    <row r="64" spans="1:14">
      <c r="A64" s="259"/>
      <c r="B64" s="259"/>
      <c r="C64" s="259"/>
      <c r="D64" s="259"/>
      <c r="E64" s="254"/>
      <c r="F64" s="298"/>
      <c r="G64" s="299"/>
      <c r="J64" s="300"/>
      <c r="K64" s="300"/>
      <c r="L64" s="300"/>
      <c r="M64" s="300"/>
      <c r="N64" s="301"/>
    </row>
    <row r="65" spans="1:14">
      <c r="A65" s="259"/>
      <c r="B65" s="259"/>
      <c r="C65" s="259"/>
      <c r="D65" s="259"/>
      <c r="E65" s="254"/>
      <c r="F65" s="298"/>
      <c r="G65" s="299"/>
      <c r="J65" s="300"/>
      <c r="K65" s="300"/>
      <c r="L65" s="300"/>
      <c r="M65" s="300"/>
      <c r="N65" s="301"/>
    </row>
    <row r="66" spans="1:14">
      <c r="A66" s="259"/>
      <c r="B66" s="259"/>
      <c r="C66" s="259"/>
      <c r="D66" s="259"/>
      <c r="E66" s="254"/>
      <c r="F66" s="298"/>
      <c r="G66" s="299"/>
      <c r="J66" s="300"/>
      <c r="K66" s="300"/>
      <c r="L66" s="300"/>
      <c r="M66" s="300"/>
      <c r="N66" s="301"/>
    </row>
    <row r="67" spans="1:14">
      <c r="A67" s="259"/>
      <c r="B67" s="259"/>
      <c r="C67" s="259"/>
      <c r="D67" s="259"/>
      <c r="E67" s="254"/>
      <c r="F67" s="298"/>
      <c r="G67" s="299"/>
      <c r="J67" s="300"/>
      <c r="K67" s="300"/>
      <c r="L67" s="300"/>
      <c r="M67" s="300"/>
      <c r="N67" s="301"/>
    </row>
    <row r="68" spans="1:14">
      <c r="A68" s="259"/>
      <c r="B68" s="259"/>
      <c r="C68" s="259"/>
      <c r="D68" s="259"/>
      <c r="E68" s="254"/>
      <c r="F68" s="298"/>
      <c r="G68" s="299"/>
      <c r="J68" s="300"/>
      <c r="K68" s="300"/>
      <c r="L68" s="300"/>
      <c r="M68" s="300"/>
      <c r="N68" s="301"/>
    </row>
    <row r="69" spans="1:14">
      <c r="A69" s="259"/>
      <c r="B69" s="259"/>
      <c r="C69" s="259"/>
      <c r="D69" s="259"/>
      <c r="E69" s="254"/>
      <c r="F69" s="298"/>
      <c r="G69" s="299"/>
      <c r="J69" s="300"/>
      <c r="K69" s="300"/>
      <c r="L69" s="300"/>
      <c r="M69" s="300"/>
      <c r="N69" s="301"/>
    </row>
    <row r="70" spans="1:14">
      <c r="A70" s="259"/>
      <c r="B70" s="259"/>
      <c r="C70" s="259"/>
      <c r="D70" s="259"/>
      <c r="E70" s="254"/>
      <c r="F70" s="298"/>
      <c r="G70" s="299"/>
      <c r="J70" s="300"/>
      <c r="K70" s="300"/>
      <c r="L70" s="300"/>
      <c r="M70" s="300"/>
      <c r="N70" s="301"/>
    </row>
    <row r="71" spans="1:14">
      <c r="A71" s="259"/>
      <c r="B71" s="259"/>
      <c r="C71" s="259"/>
      <c r="D71" s="259"/>
      <c r="E71" s="254"/>
      <c r="F71" s="298"/>
      <c r="G71" s="299"/>
      <c r="J71" s="300"/>
      <c r="K71" s="300"/>
      <c r="L71" s="300"/>
      <c r="M71" s="300"/>
      <c r="N71" s="301"/>
    </row>
    <row r="72" spans="1:14">
      <c r="A72" s="259"/>
      <c r="B72" s="259"/>
      <c r="C72" s="259"/>
      <c r="D72" s="259"/>
      <c r="E72" s="254"/>
      <c r="F72" s="298"/>
      <c r="G72" s="299"/>
      <c r="J72" s="300"/>
      <c r="K72" s="300"/>
      <c r="L72" s="300"/>
      <c r="M72" s="300"/>
      <c r="N72" s="301"/>
    </row>
    <row r="73" spans="1:14">
      <c r="A73" s="259"/>
      <c r="B73" s="259"/>
      <c r="C73" s="259"/>
      <c r="D73" s="259"/>
      <c r="E73" s="254"/>
      <c r="F73" s="298"/>
      <c r="G73" s="299"/>
      <c r="J73" s="300"/>
      <c r="K73" s="300"/>
      <c r="L73" s="300"/>
      <c r="M73" s="300"/>
      <c r="N73" s="301"/>
    </row>
    <row r="74" spans="1:14">
      <c r="A74" s="259"/>
      <c r="B74" s="259"/>
      <c r="C74" s="259"/>
      <c r="D74" s="259"/>
      <c r="E74" s="254"/>
      <c r="F74" s="298"/>
      <c r="G74" s="299"/>
      <c r="J74" s="300"/>
      <c r="K74" s="300"/>
      <c r="L74" s="300"/>
      <c r="M74" s="300"/>
      <c r="N74" s="301"/>
    </row>
    <row r="75" spans="1:14">
      <c r="A75" s="259"/>
      <c r="B75" s="259"/>
      <c r="C75" s="259"/>
      <c r="D75" s="259"/>
      <c r="E75" s="254"/>
      <c r="F75" s="298"/>
      <c r="G75" s="299"/>
      <c r="J75" s="300"/>
      <c r="K75" s="300"/>
      <c r="L75" s="300"/>
      <c r="M75" s="300"/>
      <c r="N75" s="301"/>
    </row>
    <row r="76" spans="1:14">
      <c r="A76" s="259"/>
      <c r="B76" s="259"/>
      <c r="C76" s="259"/>
      <c r="D76" s="259"/>
      <c r="E76" s="254"/>
      <c r="F76" s="298"/>
      <c r="G76" s="299"/>
      <c r="J76" s="300"/>
      <c r="K76" s="300"/>
      <c r="L76" s="300"/>
      <c r="M76" s="300"/>
      <c r="N76" s="301"/>
    </row>
    <row r="77" spans="1:14">
      <c r="A77" s="259"/>
      <c r="B77" s="259"/>
      <c r="C77" s="259"/>
      <c r="D77" s="259"/>
      <c r="E77" s="254"/>
      <c r="F77" s="298"/>
      <c r="G77" s="299"/>
      <c r="L77" s="259"/>
    </row>
    <row r="78" spans="1:14">
      <c r="A78" s="259"/>
      <c r="B78" s="259"/>
      <c r="C78" s="259"/>
      <c r="D78" s="259"/>
      <c r="E78" s="254"/>
      <c r="F78" s="298"/>
      <c r="G78" s="299"/>
      <c r="L78" s="259"/>
    </row>
    <row r="79" spans="1:14">
      <c r="A79" s="259"/>
      <c r="B79" s="259"/>
      <c r="C79" s="259"/>
      <c r="D79" s="259"/>
      <c r="E79" s="254"/>
      <c r="F79" s="298"/>
      <c r="G79" s="299"/>
      <c r="L79" s="259"/>
    </row>
    <row r="80" spans="1:14">
      <c r="A80" s="259"/>
      <c r="B80" s="259"/>
      <c r="C80" s="259"/>
      <c r="D80" s="259"/>
      <c r="E80" s="254"/>
      <c r="F80" s="298"/>
      <c r="G80" s="299"/>
      <c r="L80" s="259"/>
    </row>
    <row r="81" spans="1:12">
      <c r="A81" s="259"/>
      <c r="B81" s="259"/>
      <c r="C81" s="259"/>
      <c r="D81" s="259"/>
      <c r="E81" s="302"/>
      <c r="F81" s="298"/>
      <c r="G81" s="299"/>
      <c r="L81" s="259"/>
    </row>
    <row r="82" spans="1:12">
      <c r="A82" s="259"/>
      <c r="B82" s="259"/>
      <c r="C82" s="259"/>
      <c r="D82" s="259"/>
      <c r="E82" s="302"/>
      <c r="F82" s="298"/>
      <c r="G82" s="299"/>
      <c r="L82" s="259"/>
    </row>
    <row r="83" spans="1:12">
      <c r="A83" s="259"/>
      <c r="B83" s="259"/>
      <c r="C83" s="259"/>
      <c r="D83" s="259"/>
      <c r="E83" s="254"/>
      <c r="F83" s="298"/>
      <c r="G83" s="299"/>
      <c r="L83" s="259"/>
    </row>
    <row r="84" spans="1:12">
      <c r="A84" s="259"/>
      <c r="B84" s="259"/>
      <c r="C84" s="259"/>
      <c r="D84" s="259"/>
      <c r="E84" s="254"/>
      <c r="F84" s="298"/>
      <c r="G84" s="299"/>
      <c r="L84" s="259"/>
    </row>
    <row r="85" spans="1:12">
      <c r="A85" s="259"/>
      <c r="B85" s="259"/>
      <c r="C85" s="259"/>
      <c r="D85" s="259"/>
      <c r="E85" s="254"/>
      <c r="F85" s="298"/>
      <c r="G85" s="299"/>
      <c r="L85" s="259"/>
    </row>
    <row r="86" spans="1:12">
      <c r="A86" s="259"/>
      <c r="B86" s="259"/>
      <c r="C86" s="259"/>
      <c r="D86" s="259"/>
      <c r="E86" s="254"/>
      <c r="F86" s="298"/>
      <c r="G86" s="299"/>
      <c r="L86" s="259"/>
    </row>
    <row r="87" spans="1:12">
      <c r="E87" s="254"/>
      <c r="F87" s="298"/>
      <c r="G87" s="299"/>
      <c r="L87" s="259"/>
    </row>
    <row r="88" spans="1:12">
      <c r="E88" s="254"/>
      <c r="F88" s="298"/>
      <c r="G88" s="299"/>
      <c r="L88" s="259"/>
    </row>
    <row r="89" spans="1:12">
      <c r="A89" s="259"/>
      <c r="E89" s="254"/>
      <c r="F89" s="298"/>
      <c r="G89" s="299"/>
      <c r="L89" s="259"/>
    </row>
    <row r="90" spans="1:12">
      <c r="A90" s="259"/>
      <c r="E90" s="254"/>
      <c r="F90" s="298"/>
      <c r="G90" s="299"/>
      <c r="L90" s="259"/>
    </row>
    <row r="91" spans="1:12">
      <c r="E91" s="254"/>
      <c r="F91" s="298"/>
      <c r="G91" s="299"/>
      <c r="L91" s="259"/>
    </row>
    <row r="92" spans="1:12">
      <c r="E92" s="254"/>
      <c r="F92" s="298"/>
      <c r="G92" s="299"/>
      <c r="L92" s="259"/>
    </row>
    <row r="93" spans="1:12">
      <c r="E93" s="254"/>
      <c r="F93" s="298"/>
      <c r="G93" s="245"/>
      <c r="L93" s="259"/>
    </row>
    <row r="94" spans="1:12">
      <c r="E94" s="254"/>
      <c r="F94" s="298"/>
      <c r="G94" s="245"/>
      <c r="L94" s="259"/>
    </row>
    <row r="95" spans="1:12">
      <c r="E95" s="254"/>
      <c r="F95" s="298"/>
      <c r="G95" s="245"/>
      <c r="L95" s="259"/>
    </row>
    <row r="96" spans="1:12">
      <c r="E96" s="254"/>
      <c r="F96" s="298"/>
      <c r="G96" s="245"/>
      <c r="L96" s="259"/>
    </row>
    <row r="97" spans="1:12">
      <c r="E97" s="254"/>
      <c r="F97" s="298"/>
      <c r="G97" s="245"/>
      <c r="L97" s="259"/>
    </row>
    <row r="98" spans="1:12">
      <c r="E98" s="254"/>
      <c r="F98" s="298"/>
      <c r="G98" s="245"/>
      <c r="L98" s="259"/>
    </row>
    <row r="99" spans="1:12">
      <c r="E99" s="254"/>
      <c r="F99" s="298"/>
      <c r="G99" s="245"/>
      <c r="L99" s="259"/>
    </row>
    <row r="100" spans="1:12">
      <c r="E100" s="254"/>
      <c r="F100" s="298"/>
      <c r="G100" s="245"/>
      <c r="L100" s="259"/>
    </row>
    <row r="101" spans="1:12">
      <c r="E101" s="254"/>
      <c r="F101" s="298"/>
      <c r="G101" s="245"/>
      <c r="L101" s="259"/>
    </row>
    <row r="102" spans="1:12">
      <c r="E102" s="254"/>
      <c r="F102" s="298"/>
      <c r="G102" s="245"/>
      <c r="L102" s="259"/>
    </row>
    <row r="103" spans="1:12">
      <c r="A103" s="259"/>
      <c r="B103" s="259"/>
      <c r="C103" s="259"/>
      <c r="D103" s="259"/>
      <c r="E103" s="254"/>
      <c r="F103" s="298"/>
      <c r="G103" s="245"/>
      <c r="L103" s="259"/>
    </row>
    <row r="104" spans="1:12">
      <c r="A104" s="259"/>
      <c r="B104" s="259"/>
      <c r="C104" s="259"/>
      <c r="D104" s="259"/>
      <c r="E104" s="254"/>
      <c r="F104" s="298"/>
      <c r="G104" s="245"/>
      <c r="L104" s="259"/>
    </row>
    <row r="105" spans="1:12">
      <c r="A105" s="259"/>
      <c r="B105" s="259"/>
      <c r="C105" s="259"/>
      <c r="D105" s="259"/>
      <c r="E105" s="254"/>
      <c r="F105" s="298"/>
      <c r="G105" s="245"/>
      <c r="L105" s="259"/>
    </row>
    <row r="106" spans="1:12">
      <c r="A106" s="259"/>
      <c r="B106" s="259"/>
      <c r="C106" s="259"/>
      <c r="D106" s="259"/>
      <c r="E106" s="254"/>
      <c r="F106" s="298"/>
      <c r="G106" s="245"/>
      <c r="L106" s="259"/>
    </row>
    <row r="107" spans="1:12">
      <c r="A107" s="259"/>
      <c r="B107" s="259"/>
      <c r="C107" s="259"/>
      <c r="D107" s="259"/>
      <c r="E107" s="254"/>
      <c r="F107" s="298"/>
      <c r="G107" s="245"/>
      <c r="L107" s="259"/>
    </row>
    <row r="108" spans="1:12">
      <c r="A108" s="259"/>
      <c r="B108" s="259"/>
      <c r="C108" s="259"/>
      <c r="D108" s="259"/>
      <c r="E108" s="254"/>
      <c r="F108" s="298"/>
      <c r="G108" s="245"/>
      <c r="L108" s="259"/>
    </row>
    <row r="109" spans="1:12">
      <c r="A109" s="259"/>
      <c r="B109" s="259"/>
      <c r="C109" s="259"/>
      <c r="D109" s="259"/>
      <c r="E109" s="254"/>
      <c r="F109" s="298"/>
      <c r="G109" s="245"/>
      <c r="L109" s="259"/>
    </row>
    <row r="110" spans="1:12">
      <c r="A110" s="259"/>
      <c r="B110" s="259"/>
      <c r="C110" s="259"/>
      <c r="D110" s="259"/>
      <c r="E110" s="254"/>
      <c r="F110" s="298"/>
      <c r="G110" s="245"/>
      <c r="L110" s="259"/>
    </row>
    <row r="111" spans="1:12">
      <c r="A111" s="259"/>
      <c r="B111" s="259"/>
      <c r="C111" s="259"/>
      <c r="D111" s="259"/>
      <c r="E111" s="254"/>
      <c r="F111" s="298"/>
      <c r="G111" s="245"/>
      <c r="L111" s="259"/>
    </row>
    <row r="112" spans="1:12">
      <c r="A112" s="259"/>
      <c r="B112" s="259"/>
      <c r="C112" s="259"/>
      <c r="D112" s="259"/>
      <c r="E112" s="254"/>
      <c r="F112" s="298"/>
      <c r="G112" s="245"/>
      <c r="L112" s="259"/>
    </row>
    <row r="113" spans="1:12">
      <c r="A113" s="259"/>
      <c r="B113" s="259"/>
      <c r="C113" s="259"/>
      <c r="D113" s="259"/>
      <c r="E113" s="254"/>
      <c r="F113" s="298"/>
      <c r="G113" s="245"/>
      <c r="L113" s="259"/>
    </row>
    <row r="114" spans="1:12">
      <c r="A114" s="259"/>
      <c r="B114" s="259"/>
      <c r="C114" s="259"/>
      <c r="D114" s="259"/>
      <c r="E114" s="254"/>
      <c r="F114" s="298"/>
      <c r="G114" s="245"/>
      <c r="L114" s="259"/>
    </row>
    <row r="115" spans="1:12">
      <c r="A115" s="259"/>
      <c r="B115" s="259"/>
      <c r="C115" s="259"/>
      <c r="D115" s="259"/>
      <c r="E115" s="254"/>
      <c r="F115" s="298"/>
      <c r="G115" s="245"/>
      <c r="L115" s="259"/>
    </row>
    <row r="116" spans="1:12">
      <c r="A116" s="259"/>
      <c r="B116" s="259"/>
      <c r="C116" s="259"/>
      <c r="D116" s="259"/>
      <c r="E116" s="254"/>
      <c r="F116" s="298"/>
      <c r="G116" s="245"/>
      <c r="L116" s="259"/>
    </row>
    <row r="117" spans="1:12">
      <c r="A117" s="259"/>
      <c r="B117" s="259"/>
      <c r="C117" s="259"/>
      <c r="D117" s="259"/>
      <c r="E117" s="254"/>
      <c r="F117" s="298"/>
      <c r="G117" s="245"/>
      <c r="L117" s="259"/>
    </row>
    <row r="118" spans="1:12">
      <c r="A118" s="259"/>
      <c r="B118" s="259"/>
      <c r="C118" s="259"/>
      <c r="D118" s="259"/>
      <c r="E118" s="254"/>
      <c r="F118" s="298"/>
      <c r="G118" s="245"/>
      <c r="L118" s="259"/>
    </row>
    <row r="119" spans="1:12">
      <c r="A119" s="259"/>
      <c r="B119" s="259"/>
      <c r="C119" s="259"/>
      <c r="D119" s="259"/>
      <c r="E119" s="254"/>
      <c r="F119" s="298"/>
      <c r="G119" s="245"/>
      <c r="L119" s="259"/>
    </row>
    <row r="120" spans="1:12">
      <c r="A120" s="259"/>
      <c r="B120" s="259"/>
      <c r="C120" s="259"/>
      <c r="D120" s="259"/>
      <c r="E120" s="254"/>
      <c r="F120" s="298"/>
      <c r="G120" s="245"/>
      <c r="L120" s="259"/>
    </row>
    <row r="121" spans="1:12">
      <c r="A121" s="259"/>
      <c r="B121" s="259"/>
      <c r="C121" s="259"/>
      <c r="D121" s="259"/>
      <c r="E121" s="254"/>
      <c r="F121" s="298"/>
      <c r="G121" s="245"/>
      <c r="L121" s="259"/>
    </row>
    <row r="122" spans="1:12">
      <c r="A122" s="259"/>
      <c r="B122" s="259"/>
      <c r="C122" s="259"/>
      <c r="D122" s="259"/>
      <c r="E122" s="254"/>
      <c r="F122" s="298"/>
      <c r="G122" s="245"/>
      <c r="L122" s="259"/>
    </row>
    <row r="123" spans="1:12">
      <c r="A123" s="259"/>
      <c r="B123" s="259"/>
      <c r="C123" s="259"/>
      <c r="D123" s="259"/>
      <c r="E123" s="254"/>
      <c r="F123" s="298"/>
      <c r="G123" s="245"/>
      <c r="L123" s="259"/>
    </row>
    <row r="124" spans="1:12">
      <c r="A124" s="259"/>
      <c r="B124" s="259"/>
      <c r="C124" s="259"/>
      <c r="D124" s="259"/>
      <c r="E124" s="254"/>
      <c r="F124" s="298"/>
      <c r="G124" s="245"/>
      <c r="L124" s="259"/>
    </row>
    <row r="125" spans="1:12">
      <c r="A125" s="259"/>
      <c r="B125" s="259"/>
      <c r="C125" s="259"/>
      <c r="D125" s="259"/>
      <c r="E125" s="254"/>
      <c r="F125" s="298"/>
      <c r="G125" s="245"/>
      <c r="L125" s="259"/>
    </row>
    <row r="126" spans="1:12">
      <c r="A126" s="259"/>
      <c r="B126" s="259"/>
      <c r="C126" s="259"/>
      <c r="D126" s="259"/>
      <c r="E126" s="254"/>
      <c r="F126" s="298"/>
      <c r="G126" s="245"/>
      <c r="L126" s="259"/>
    </row>
    <row r="127" spans="1:12">
      <c r="A127" s="259"/>
      <c r="B127" s="259"/>
      <c r="C127" s="259"/>
      <c r="D127" s="259"/>
      <c r="E127" s="254"/>
      <c r="F127" s="298"/>
      <c r="G127" s="245"/>
      <c r="L127" s="259"/>
    </row>
    <row r="128" spans="1:12">
      <c r="A128" s="259"/>
      <c r="B128" s="259"/>
      <c r="C128" s="259"/>
      <c r="D128" s="259"/>
      <c r="E128" s="254"/>
      <c r="F128" s="298"/>
      <c r="G128" s="245"/>
      <c r="L128" s="259"/>
    </row>
    <row r="129" spans="1:12">
      <c r="A129" s="259"/>
      <c r="B129" s="259"/>
      <c r="C129" s="259"/>
      <c r="D129" s="259"/>
      <c r="E129" s="254"/>
      <c r="F129" s="298"/>
      <c r="G129" s="245"/>
      <c r="L129" s="259"/>
    </row>
    <row r="130" spans="1:12">
      <c r="A130" s="259"/>
      <c r="B130" s="259"/>
      <c r="C130" s="259"/>
      <c r="D130" s="259"/>
      <c r="E130" s="254"/>
      <c r="F130" s="298"/>
      <c r="G130" s="245"/>
      <c r="L130" s="259"/>
    </row>
    <row r="131" spans="1:12">
      <c r="A131" s="259"/>
      <c r="B131" s="259"/>
      <c r="C131" s="259"/>
      <c r="D131" s="259"/>
      <c r="E131" s="254"/>
      <c r="F131" s="298"/>
      <c r="G131" s="245"/>
      <c r="L131" s="259"/>
    </row>
    <row r="132" spans="1:12">
      <c r="A132" s="259"/>
      <c r="B132" s="259"/>
      <c r="C132" s="259"/>
      <c r="D132" s="259"/>
      <c r="E132" s="254"/>
      <c r="F132" s="298"/>
      <c r="G132" s="245"/>
      <c r="L132" s="259"/>
    </row>
    <row r="133" spans="1:12">
      <c r="A133" s="259"/>
      <c r="B133" s="259"/>
      <c r="C133" s="259"/>
      <c r="D133" s="259"/>
      <c r="E133" s="254"/>
      <c r="F133" s="298"/>
      <c r="G133" s="245"/>
      <c r="L133" s="259"/>
    </row>
    <row r="134" spans="1:12">
      <c r="A134" s="259"/>
      <c r="B134" s="259"/>
      <c r="C134" s="259"/>
      <c r="D134" s="259"/>
      <c r="E134" s="254"/>
      <c r="F134" s="298"/>
      <c r="G134" s="245"/>
      <c r="L134" s="259"/>
    </row>
    <row r="135" spans="1:12">
      <c r="A135" s="259"/>
      <c r="B135" s="259"/>
      <c r="C135" s="259"/>
      <c r="D135" s="259"/>
      <c r="E135" s="254"/>
      <c r="F135" s="298"/>
      <c r="G135" s="245"/>
      <c r="L135" s="259"/>
    </row>
    <row r="136" spans="1:12">
      <c r="A136" s="259"/>
      <c r="B136" s="259"/>
      <c r="C136" s="259"/>
      <c r="D136" s="259"/>
      <c r="E136" s="254"/>
      <c r="F136" s="298"/>
      <c r="G136" s="245"/>
      <c r="L136" s="259"/>
    </row>
    <row r="137" spans="1:12">
      <c r="A137" s="259"/>
      <c r="B137" s="259"/>
      <c r="C137" s="259"/>
      <c r="D137" s="259"/>
      <c r="E137" s="254"/>
      <c r="F137" s="298"/>
      <c r="G137" s="245"/>
      <c r="L137" s="259"/>
    </row>
    <row r="138" spans="1:12">
      <c r="A138" s="259"/>
      <c r="B138" s="259"/>
      <c r="C138" s="259"/>
      <c r="D138" s="259"/>
      <c r="E138" s="254"/>
      <c r="F138" s="298"/>
      <c r="G138" s="245"/>
      <c r="L138" s="259"/>
    </row>
    <row r="139" spans="1:12">
      <c r="A139" s="259"/>
      <c r="B139" s="259"/>
      <c r="C139" s="259"/>
      <c r="D139" s="259"/>
      <c r="E139" s="254"/>
      <c r="F139" s="298"/>
      <c r="G139" s="245"/>
      <c r="L139" s="259"/>
    </row>
    <row r="140" spans="1:12">
      <c r="A140" s="259"/>
      <c r="B140" s="259"/>
      <c r="C140" s="259"/>
      <c r="D140" s="259"/>
      <c r="E140" s="254"/>
      <c r="F140" s="298"/>
      <c r="G140" s="245"/>
      <c r="L140" s="259"/>
    </row>
    <row r="141" spans="1:12">
      <c r="A141" s="259"/>
      <c r="B141" s="259"/>
      <c r="C141" s="259"/>
      <c r="D141" s="259"/>
      <c r="E141" s="254"/>
      <c r="F141" s="298"/>
      <c r="G141" s="245"/>
      <c r="L141" s="259"/>
    </row>
    <row r="142" spans="1:12">
      <c r="A142" s="259"/>
      <c r="B142" s="259"/>
      <c r="C142" s="259"/>
      <c r="D142" s="259"/>
      <c r="E142" s="254"/>
      <c r="F142" s="298"/>
      <c r="G142" s="245"/>
      <c r="L142" s="259"/>
    </row>
    <row r="143" spans="1:12">
      <c r="A143" s="259"/>
      <c r="B143" s="259"/>
      <c r="C143" s="259"/>
      <c r="D143" s="259"/>
      <c r="E143" s="254"/>
      <c r="F143" s="298"/>
      <c r="G143" s="245"/>
      <c r="L143" s="259"/>
    </row>
    <row r="144" spans="1:12">
      <c r="A144" s="259"/>
      <c r="B144" s="259"/>
      <c r="C144" s="259"/>
      <c r="D144" s="259"/>
      <c r="E144" s="254"/>
      <c r="F144" s="298"/>
      <c r="G144" s="245"/>
      <c r="L144" s="259"/>
    </row>
    <row r="145" spans="1:12">
      <c r="A145" s="259"/>
      <c r="B145" s="259"/>
      <c r="C145" s="259"/>
      <c r="D145" s="259"/>
      <c r="E145" s="254"/>
      <c r="F145" s="298"/>
      <c r="G145" s="245"/>
      <c r="L145" s="259"/>
    </row>
    <row r="146" spans="1:12">
      <c r="A146" s="259"/>
      <c r="B146" s="259"/>
      <c r="C146" s="259"/>
      <c r="D146" s="259"/>
      <c r="E146" s="254"/>
      <c r="F146" s="298"/>
      <c r="G146" s="245"/>
      <c r="L146" s="259"/>
    </row>
    <row r="147" spans="1:12">
      <c r="A147" s="259"/>
      <c r="B147" s="259"/>
      <c r="C147" s="259"/>
      <c r="D147" s="259"/>
      <c r="E147" s="254"/>
      <c r="F147" s="298"/>
      <c r="G147" s="245"/>
      <c r="L147" s="259"/>
    </row>
    <row r="148" spans="1:12">
      <c r="A148" s="259"/>
      <c r="B148" s="259"/>
      <c r="C148" s="259"/>
      <c r="D148" s="259"/>
      <c r="E148" s="254"/>
      <c r="F148" s="298"/>
      <c r="G148" s="245"/>
      <c r="L148" s="259"/>
    </row>
    <row r="149" spans="1:12">
      <c r="A149" s="259"/>
      <c r="B149" s="259"/>
      <c r="C149" s="259"/>
      <c r="D149" s="259"/>
      <c r="E149" s="254"/>
      <c r="F149" s="298"/>
      <c r="G149" s="245"/>
      <c r="L149" s="259"/>
    </row>
    <row r="150" spans="1:12">
      <c r="A150" s="259"/>
      <c r="B150" s="259"/>
      <c r="C150" s="259"/>
      <c r="D150" s="259"/>
      <c r="E150" s="254"/>
      <c r="F150" s="298"/>
      <c r="G150" s="245"/>
      <c r="L150" s="259"/>
    </row>
    <row r="151" spans="1:12">
      <c r="A151" s="259"/>
      <c r="B151" s="259"/>
      <c r="C151" s="259"/>
      <c r="D151" s="259"/>
      <c r="E151" s="254"/>
      <c r="F151" s="298"/>
      <c r="G151" s="245"/>
      <c r="L151" s="259"/>
    </row>
    <row r="152" spans="1:12">
      <c r="A152" s="259"/>
      <c r="B152" s="259"/>
      <c r="C152" s="259"/>
      <c r="D152" s="259"/>
      <c r="E152" s="254"/>
      <c r="F152" s="298"/>
      <c r="G152" s="245"/>
      <c r="L152" s="259"/>
    </row>
    <row r="153" spans="1:12">
      <c r="A153" s="259"/>
      <c r="B153" s="259"/>
      <c r="C153" s="259"/>
      <c r="D153" s="259"/>
      <c r="E153" s="254"/>
      <c r="F153" s="298"/>
      <c r="G153" s="245"/>
      <c r="L153" s="259"/>
    </row>
    <row r="154" spans="1:12">
      <c r="A154" s="259"/>
      <c r="B154" s="259"/>
      <c r="C154" s="259"/>
      <c r="D154" s="259"/>
      <c r="E154" s="254"/>
      <c r="F154" s="298"/>
      <c r="G154" s="245"/>
      <c r="L154" s="259"/>
    </row>
    <row r="155" spans="1:12">
      <c r="A155" s="259"/>
      <c r="B155" s="259"/>
      <c r="C155" s="259"/>
      <c r="D155" s="259"/>
      <c r="E155" s="254"/>
      <c r="F155" s="298"/>
      <c r="G155" s="245"/>
      <c r="L155" s="259"/>
    </row>
    <row r="156" spans="1:12">
      <c r="A156" s="259"/>
      <c r="B156" s="259"/>
      <c r="C156" s="259"/>
      <c r="D156" s="259"/>
      <c r="E156" s="254"/>
      <c r="F156" s="298"/>
      <c r="G156" s="245"/>
      <c r="L156" s="259"/>
    </row>
    <row r="157" spans="1:12">
      <c r="A157" s="259"/>
      <c r="B157" s="259"/>
      <c r="C157" s="259"/>
      <c r="D157" s="259"/>
      <c r="E157" s="254"/>
      <c r="F157" s="298"/>
      <c r="G157" s="245"/>
      <c r="L157" s="259"/>
    </row>
    <row r="158" spans="1:12">
      <c r="A158" s="259"/>
      <c r="B158" s="259"/>
      <c r="C158" s="259"/>
      <c r="D158" s="259"/>
      <c r="E158" s="254"/>
      <c r="F158" s="298"/>
      <c r="G158" s="245"/>
      <c r="L158" s="259"/>
    </row>
    <row r="159" spans="1:12">
      <c r="A159" s="259"/>
      <c r="B159" s="259"/>
      <c r="C159" s="259"/>
      <c r="D159" s="259"/>
      <c r="E159" s="254"/>
      <c r="F159" s="298"/>
      <c r="G159" s="245"/>
      <c r="L159" s="259"/>
    </row>
    <row r="160" spans="1:12">
      <c r="A160" s="259"/>
      <c r="B160" s="259"/>
      <c r="C160" s="259"/>
      <c r="D160" s="259"/>
      <c r="E160" s="254"/>
      <c r="F160" s="298"/>
      <c r="G160" s="245"/>
      <c r="L160" s="259"/>
    </row>
    <row r="161" spans="1:12">
      <c r="A161" s="259"/>
      <c r="B161" s="259"/>
      <c r="C161" s="259"/>
      <c r="D161" s="259"/>
      <c r="E161" s="254"/>
      <c r="F161" s="298"/>
      <c r="G161" s="245"/>
      <c r="L161" s="259"/>
    </row>
    <row r="162" spans="1:12">
      <c r="A162" s="259"/>
      <c r="B162" s="259"/>
      <c r="C162" s="259"/>
      <c r="D162" s="259"/>
      <c r="E162" s="254"/>
      <c r="F162" s="298"/>
      <c r="G162" s="245"/>
      <c r="L162" s="259"/>
    </row>
    <row r="163" spans="1:12">
      <c r="A163" s="259"/>
      <c r="B163" s="259"/>
      <c r="C163" s="259"/>
      <c r="D163" s="259"/>
      <c r="E163" s="254"/>
      <c r="F163" s="298"/>
      <c r="G163" s="245"/>
      <c r="L163" s="259"/>
    </row>
    <row r="164" spans="1:12">
      <c r="A164" s="259"/>
      <c r="B164" s="259"/>
      <c r="C164" s="259"/>
      <c r="D164" s="259"/>
      <c r="E164" s="254"/>
      <c r="F164" s="298"/>
      <c r="G164" s="245"/>
      <c r="L164" s="259"/>
    </row>
    <row r="165" spans="1:12">
      <c r="A165" s="259"/>
      <c r="B165" s="259"/>
      <c r="C165" s="259"/>
      <c r="D165" s="259"/>
      <c r="E165" s="254"/>
      <c r="F165" s="298"/>
      <c r="G165" s="245"/>
      <c r="L165" s="259"/>
    </row>
    <row r="166" spans="1:12">
      <c r="A166" s="259"/>
      <c r="B166" s="259"/>
      <c r="C166" s="259"/>
      <c r="D166" s="259"/>
      <c r="E166" s="254"/>
      <c r="F166" s="298"/>
      <c r="G166" s="245"/>
      <c r="L166" s="259"/>
    </row>
    <row r="167" spans="1:12">
      <c r="A167" s="259"/>
      <c r="B167" s="259"/>
      <c r="C167" s="259"/>
      <c r="D167" s="259"/>
      <c r="E167" s="254"/>
      <c r="F167" s="298"/>
      <c r="G167" s="245"/>
      <c r="L167" s="259"/>
    </row>
    <row r="168" spans="1:12">
      <c r="A168" s="259"/>
      <c r="B168" s="259"/>
      <c r="C168" s="259"/>
      <c r="D168" s="259"/>
      <c r="E168" s="254"/>
      <c r="F168" s="298"/>
      <c r="G168" s="245"/>
      <c r="L168" s="259"/>
    </row>
    <row r="169" spans="1:12">
      <c r="A169" s="259"/>
      <c r="B169" s="259"/>
      <c r="C169" s="259"/>
      <c r="D169" s="259"/>
      <c r="E169" s="254"/>
      <c r="F169" s="298"/>
      <c r="G169" s="245"/>
      <c r="L169" s="259"/>
    </row>
    <row r="170" spans="1:12">
      <c r="A170" s="259"/>
      <c r="B170" s="259"/>
      <c r="C170" s="259"/>
      <c r="D170" s="259"/>
      <c r="E170" s="254"/>
      <c r="F170" s="298"/>
      <c r="G170" s="245"/>
      <c r="L170" s="259"/>
    </row>
    <row r="171" spans="1:12">
      <c r="A171" s="259"/>
      <c r="B171" s="259"/>
      <c r="C171" s="259"/>
      <c r="D171" s="259"/>
      <c r="E171" s="254"/>
      <c r="F171" s="298"/>
      <c r="G171" s="245"/>
      <c r="L171" s="259"/>
    </row>
    <row r="172" spans="1:12">
      <c r="A172" s="259"/>
      <c r="B172" s="259"/>
      <c r="C172" s="259"/>
      <c r="D172" s="259"/>
      <c r="E172" s="254"/>
      <c r="F172" s="298"/>
      <c r="G172" s="245"/>
      <c r="L172" s="259"/>
    </row>
    <row r="173" spans="1:12">
      <c r="A173" s="259"/>
      <c r="B173" s="259"/>
      <c r="C173" s="259"/>
      <c r="D173" s="259"/>
      <c r="E173" s="254"/>
      <c r="F173" s="298"/>
      <c r="G173" s="245"/>
      <c r="L173" s="259"/>
    </row>
    <row r="174" spans="1:12">
      <c r="A174" s="259"/>
      <c r="B174" s="259"/>
      <c r="C174" s="259"/>
      <c r="D174" s="259"/>
      <c r="E174" s="254"/>
      <c r="F174" s="298"/>
      <c r="G174" s="245"/>
      <c r="L174" s="259"/>
    </row>
    <row r="175" spans="1:12">
      <c r="A175" s="259"/>
      <c r="B175" s="259"/>
      <c r="C175" s="259"/>
      <c r="D175" s="259"/>
      <c r="E175" s="254"/>
      <c r="F175" s="298"/>
      <c r="G175" s="245"/>
      <c r="L175" s="259"/>
    </row>
    <row r="176" spans="1:12">
      <c r="A176" s="259"/>
      <c r="B176" s="259"/>
      <c r="C176" s="259"/>
      <c r="D176" s="259"/>
      <c r="E176" s="254"/>
      <c r="F176" s="298"/>
      <c r="G176" s="245"/>
      <c r="L176" s="259"/>
    </row>
    <row r="177" spans="1:12">
      <c r="A177" s="259"/>
      <c r="B177" s="259"/>
      <c r="C177" s="259"/>
      <c r="D177" s="259"/>
      <c r="E177" s="254"/>
      <c r="F177" s="298"/>
      <c r="G177" s="245"/>
      <c r="L177" s="259"/>
    </row>
    <row r="178" spans="1:12">
      <c r="A178" s="259"/>
      <c r="B178" s="259"/>
      <c r="C178" s="259"/>
      <c r="D178" s="259"/>
      <c r="E178" s="254"/>
      <c r="F178" s="298"/>
      <c r="G178" s="245"/>
      <c r="L178" s="259"/>
    </row>
    <row r="179" spans="1:12">
      <c r="A179" s="259"/>
      <c r="B179" s="259"/>
      <c r="C179" s="259"/>
      <c r="D179" s="259"/>
      <c r="E179" s="254"/>
      <c r="F179" s="298"/>
      <c r="G179" s="245"/>
      <c r="L179" s="259"/>
    </row>
    <row r="180" spans="1:12">
      <c r="A180" s="259"/>
      <c r="B180" s="259"/>
      <c r="C180" s="259"/>
      <c r="D180" s="259"/>
      <c r="E180" s="254"/>
      <c r="F180" s="298"/>
      <c r="G180" s="245"/>
      <c r="L180" s="259"/>
    </row>
    <row r="181" spans="1:12">
      <c r="A181" s="259"/>
      <c r="B181" s="259"/>
      <c r="C181" s="259"/>
      <c r="D181" s="259"/>
      <c r="E181" s="254"/>
      <c r="F181" s="298"/>
      <c r="G181" s="245"/>
      <c r="L181" s="259"/>
    </row>
    <row r="182" spans="1:12">
      <c r="A182" s="259"/>
      <c r="B182" s="259"/>
      <c r="C182" s="259"/>
      <c r="D182" s="259"/>
      <c r="E182" s="254"/>
      <c r="F182" s="298"/>
      <c r="G182" s="245"/>
      <c r="L182" s="259"/>
    </row>
    <row r="183" spans="1:12">
      <c r="A183" s="259"/>
      <c r="B183" s="259"/>
      <c r="C183" s="259"/>
      <c r="D183" s="259"/>
      <c r="E183" s="254"/>
      <c r="F183" s="298"/>
      <c r="G183" s="245"/>
      <c r="L183" s="259"/>
    </row>
    <row r="184" spans="1:12">
      <c r="A184" s="259"/>
      <c r="B184" s="259"/>
      <c r="C184" s="259"/>
      <c r="D184" s="259"/>
      <c r="E184" s="254"/>
      <c r="F184" s="298"/>
      <c r="G184" s="245"/>
      <c r="L184" s="259"/>
    </row>
    <row r="185" spans="1:12">
      <c r="A185" s="259"/>
      <c r="B185" s="259"/>
      <c r="C185" s="259"/>
      <c r="D185" s="259"/>
      <c r="E185" s="254"/>
      <c r="F185" s="298"/>
      <c r="G185" s="245"/>
      <c r="L185" s="259"/>
    </row>
    <row r="186" spans="1:12">
      <c r="A186" s="259"/>
      <c r="B186" s="259"/>
      <c r="C186" s="259"/>
      <c r="D186" s="259"/>
      <c r="E186" s="254"/>
      <c r="F186" s="298"/>
      <c r="G186" s="245"/>
      <c r="L186" s="259"/>
    </row>
    <row r="187" spans="1:12">
      <c r="A187" s="259"/>
      <c r="B187" s="259"/>
      <c r="C187" s="259"/>
      <c r="D187" s="259"/>
      <c r="E187" s="254"/>
      <c r="F187" s="298"/>
      <c r="G187" s="245"/>
      <c r="L187" s="259"/>
    </row>
    <row r="188" spans="1:12">
      <c r="A188" s="259"/>
      <c r="B188" s="259"/>
      <c r="C188" s="259"/>
      <c r="D188" s="259"/>
      <c r="E188" s="254"/>
      <c r="F188" s="298"/>
      <c r="G188" s="245"/>
      <c r="L188" s="259"/>
    </row>
    <row r="189" spans="1:12">
      <c r="A189" s="259"/>
      <c r="B189" s="259"/>
      <c r="C189" s="259"/>
      <c r="D189" s="259"/>
      <c r="E189" s="254"/>
      <c r="F189" s="298"/>
      <c r="G189" s="245"/>
      <c r="L189" s="259"/>
    </row>
    <row r="190" spans="1:12">
      <c r="A190" s="259"/>
      <c r="B190" s="259"/>
      <c r="C190" s="259"/>
      <c r="D190" s="259"/>
      <c r="E190" s="254"/>
      <c r="F190" s="298"/>
      <c r="G190" s="245"/>
      <c r="L190" s="259"/>
    </row>
    <row r="191" spans="1:12">
      <c r="A191" s="259"/>
      <c r="B191" s="259"/>
      <c r="C191" s="259"/>
      <c r="D191" s="259"/>
      <c r="E191" s="254"/>
      <c r="F191" s="298"/>
      <c r="G191" s="245"/>
      <c r="L191" s="259"/>
    </row>
    <row r="192" spans="1:12">
      <c r="A192" s="259"/>
      <c r="B192" s="259"/>
      <c r="C192" s="259"/>
      <c r="D192" s="259"/>
      <c r="E192" s="254"/>
      <c r="F192" s="298"/>
      <c r="G192" s="245"/>
      <c r="L192" s="259"/>
    </row>
    <row r="193" spans="1:12">
      <c r="A193" s="259"/>
      <c r="B193" s="259"/>
      <c r="C193" s="259"/>
      <c r="D193" s="259"/>
      <c r="E193" s="254"/>
      <c r="F193" s="298"/>
      <c r="G193" s="245"/>
      <c r="L193" s="259"/>
    </row>
    <row r="194" spans="1:12">
      <c r="A194" s="259"/>
      <c r="B194" s="259"/>
      <c r="C194" s="259"/>
      <c r="D194" s="259"/>
      <c r="E194" s="254"/>
      <c r="F194" s="298"/>
      <c r="G194" s="245"/>
      <c r="L194" s="259"/>
    </row>
    <row r="195" spans="1:12">
      <c r="A195" s="259"/>
      <c r="B195" s="259"/>
      <c r="C195" s="259"/>
      <c r="D195" s="259"/>
      <c r="E195" s="254"/>
      <c r="F195" s="298"/>
      <c r="G195" s="245"/>
      <c r="L195" s="259"/>
    </row>
    <row r="196" spans="1:12">
      <c r="A196" s="259"/>
      <c r="B196" s="259"/>
      <c r="C196" s="259"/>
      <c r="D196" s="259"/>
      <c r="E196" s="254"/>
      <c r="F196" s="298"/>
      <c r="G196" s="245"/>
      <c r="L196" s="259"/>
    </row>
    <row r="197" spans="1:12">
      <c r="A197" s="259"/>
      <c r="B197" s="259"/>
      <c r="C197" s="259"/>
      <c r="D197" s="259"/>
      <c r="E197" s="254"/>
      <c r="F197" s="298"/>
      <c r="G197" s="245"/>
      <c r="L197" s="259"/>
    </row>
    <row r="198" spans="1:12">
      <c r="A198" s="259"/>
      <c r="B198" s="259"/>
      <c r="C198" s="259"/>
      <c r="D198" s="259"/>
      <c r="E198" s="254"/>
      <c r="F198" s="298"/>
      <c r="G198" s="245"/>
      <c r="L198" s="259"/>
    </row>
    <row r="199" spans="1:12">
      <c r="A199" s="259"/>
      <c r="B199" s="259"/>
      <c r="C199" s="259"/>
      <c r="D199" s="259"/>
      <c r="E199" s="254"/>
      <c r="F199" s="298"/>
      <c r="G199" s="245"/>
      <c r="L199" s="259"/>
    </row>
    <row r="200" spans="1:12">
      <c r="A200" s="259"/>
      <c r="B200" s="259"/>
      <c r="C200" s="259"/>
      <c r="D200" s="259"/>
      <c r="E200" s="254"/>
      <c r="F200" s="298"/>
      <c r="G200" s="245"/>
      <c r="L200" s="259"/>
    </row>
    <row r="201" spans="1:12">
      <c r="A201" s="259"/>
      <c r="B201" s="259"/>
      <c r="C201" s="259"/>
      <c r="D201" s="259"/>
      <c r="E201" s="254"/>
      <c r="F201" s="298"/>
      <c r="G201" s="245"/>
      <c r="L201" s="259"/>
    </row>
    <row r="202" spans="1:12">
      <c r="A202" s="259"/>
      <c r="B202" s="259"/>
      <c r="C202" s="259"/>
      <c r="D202" s="259"/>
      <c r="E202" s="254"/>
      <c r="F202" s="298"/>
      <c r="G202" s="245"/>
      <c r="L202" s="259"/>
    </row>
    <row r="203" spans="1:12">
      <c r="A203" s="259"/>
      <c r="B203" s="259"/>
      <c r="C203" s="259"/>
      <c r="D203" s="259"/>
      <c r="E203" s="254"/>
      <c r="F203" s="298"/>
      <c r="G203" s="245"/>
      <c r="L203" s="259"/>
    </row>
    <row r="204" spans="1:12">
      <c r="A204" s="259"/>
      <c r="B204" s="259"/>
      <c r="C204" s="259"/>
      <c r="D204" s="259"/>
      <c r="E204" s="254"/>
      <c r="F204" s="298"/>
      <c r="G204" s="245"/>
      <c r="L204" s="259"/>
    </row>
    <row r="205" spans="1:12">
      <c r="A205" s="259"/>
      <c r="B205" s="259"/>
      <c r="C205" s="259"/>
      <c r="D205" s="259"/>
      <c r="E205" s="254"/>
      <c r="F205" s="298"/>
      <c r="G205" s="245"/>
      <c r="L205" s="259"/>
    </row>
    <row r="206" spans="1:12">
      <c r="A206" s="259"/>
      <c r="B206" s="259"/>
      <c r="C206" s="259"/>
      <c r="D206" s="259"/>
      <c r="E206" s="254"/>
      <c r="F206" s="298"/>
      <c r="G206" s="245"/>
      <c r="L206" s="259"/>
    </row>
    <row r="207" spans="1:12">
      <c r="A207" s="259"/>
      <c r="B207" s="259"/>
      <c r="C207" s="259"/>
      <c r="D207" s="259"/>
      <c r="E207" s="254"/>
      <c r="F207" s="298"/>
      <c r="G207" s="245"/>
      <c r="L207" s="259"/>
    </row>
    <row r="208" spans="1:12">
      <c r="A208" s="259"/>
      <c r="B208" s="259"/>
      <c r="C208" s="259"/>
      <c r="D208" s="259"/>
      <c r="E208" s="254"/>
      <c r="F208" s="298"/>
      <c r="G208" s="245"/>
      <c r="L208" s="259"/>
    </row>
    <row r="209" spans="1:12">
      <c r="A209" s="259"/>
      <c r="B209" s="259"/>
      <c r="C209" s="259"/>
      <c r="D209" s="259"/>
      <c r="E209" s="254"/>
      <c r="F209" s="298"/>
      <c r="G209" s="245"/>
      <c r="L209" s="259"/>
    </row>
    <row r="210" spans="1:12">
      <c r="A210" s="259"/>
      <c r="B210" s="259"/>
      <c r="C210" s="259"/>
      <c r="D210" s="259"/>
      <c r="E210" s="254"/>
      <c r="F210" s="298"/>
      <c r="G210" s="245"/>
      <c r="L210" s="259"/>
    </row>
    <row r="211" spans="1:12">
      <c r="A211" s="259"/>
      <c r="B211" s="259"/>
      <c r="C211" s="259"/>
      <c r="D211" s="259"/>
      <c r="E211" s="254"/>
      <c r="F211" s="298"/>
      <c r="G211" s="245"/>
      <c r="L211" s="259"/>
    </row>
    <row r="212" spans="1:12">
      <c r="A212" s="259"/>
      <c r="B212" s="259"/>
      <c r="C212" s="259"/>
      <c r="D212" s="259"/>
      <c r="E212" s="254"/>
      <c r="F212" s="298"/>
      <c r="G212" s="245"/>
      <c r="L212" s="259"/>
    </row>
    <row r="213" spans="1:12">
      <c r="A213" s="259"/>
      <c r="B213" s="259"/>
      <c r="C213" s="259"/>
      <c r="D213" s="259"/>
      <c r="E213" s="254"/>
      <c r="F213" s="298"/>
      <c r="G213" s="245"/>
      <c r="L213" s="259"/>
    </row>
    <row r="214" spans="1:12">
      <c r="A214" s="259"/>
      <c r="B214" s="259"/>
      <c r="C214" s="259"/>
      <c r="D214" s="259"/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5" spans="1:12" ht="15.75">
      <c r="A605" s="259"/>
      <c r="B605" s="259"/>
      <c r="C605" s="259"/>
      <c r="D605" s="259"/>
      <c r="E605" s="303"/>
      <c r="F605" s="304"/>
      <c r="G605" s="305">
        <f>SUM(G53:G604)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ErrorMessage="1" errorTitle="Taxes" error="Non valid entry. Please check the tax list" promptTitle="Taxes" prompt="Please select the tax subject to adjustment" sqref="A91:A603 A53:A88">
      <formula1>Taxes</formula1>
    </dataValidation>
    <dataValidation type="list" allowBlank="1" showInputMessage="1" showErrorMessage="1" sqref="A89:A90 J53:M602">
      <formula1>Taxes</formula1>
    </dataValidation>
    <dataValidation type="list" allowBlank="1" showInputMessage="1" showErrorMessage="1" sqref="N49:N52 N6:N47">
      <formula1>FinalDiff</formula1>
    </dataValidation>
    <dataValidation type="list" allowBlank="1" showInputMessage="1" showErrorMessage="1" sqref="C53:C603">
      <formula1>Compadjust</formula1>
    </dataValidation>
    <dataValidation type="list" allowBlank="1" showInputMessage="1" showErrorMessage="1" sqref="N53:N603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1"/>
  <sheetViews>
    <sheetView showGridLines="0" topLeftCell="F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Companies!B19</f>
        <v xml:space="preserve"> EMM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108107250</v>
      </c>
      <c r="F5" s="266">
        <v>0</v>
      </c>
      <c r="G5" s="266">
        <v>108107250</v>
      </c>
      <c r="H5" s="270"/>
      <c r="I5" s="266">
        <v>0</v>
      </c>
      <c r="J5" s="266">
        <v>0</v>
      </c>
      <c r="K5" s="266">
        <v>0</v>
      </c>
      <c r="L5" s="270"/>
      <c r="M5" s="266">
        <v>108107250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>
        <v>108000000</v>
      </c>
      <c r="F7" s="245">
        <v>0</v>
      </c>
      <c r="G7" s="245">
        <v>108000000</v>
      </c>
      <c r="H7" s="256"/>
      <c r="I7" s="245"/>
      <c r="J7" s="245">
        <v>0</v>
      </c>
      <c r="K7" s="245">
        <v>0</v>
      </c>
      <c r="L7" s="256"/>
      <c r="M7" s="245">
        <v>108000000</v>
      </c>
      <c r="N7" s="277" t="s">
        <v>59</v>
      </c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107250</v>
      </c>
      <c r="F8" s="244">
        <v>0</v>
      </c>
      <c r="G8" s="244">
        <v>107250</v>
      </c>
      <c r="H8" s="256"/>
      <c r="I8" s="244"/>
      <c r="J8" s="244">
        <v>0</v>
      </c>
      <c r="K8" s="244">
        <v>0</v>
      </c>
      <c r="L8" s="256"/>
      <c r="M8" s="244">
        <v>107250</v>
      </c>
      <c r="N8" s="244" t="s">
        <v>1163</v>
      </c>
    </row>
    <row r="9" spans="2:14" s="259" customFormat="1">
      <c r="B9" s="265"/>
      <c r="C9" s="269" t="str">
        <f>+Taxes!B6</f>
        <v>DGE</v>
      </c>
      <c r="D9" s="270"/>
      <c r="E9" s="266">
        <v>540316109</v>
      </c>
      <c r="F9" s="266">
        <v>0</v>
      </c>
      <c r="G9" s="266">
        <v>540316109</v>
      </c>
      <c r="H9" s="270"/>
      <c r="I9" s="266">
        <v>258379037</v>
      </c>
      <c r="J9" s="266">
        <v>0</v>
      </c>
      <c r="K9" s="266">
        <v>258379037</v>
      </c>
      <c r="L9" s="270"/>
      <c r="M9" s="266">
        <v>281937072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0</v>
      </c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200000</v>
      </c>
      <c r="F11" s="244">
        <v>0</v>
      </c>
      <c r="G11" s="244">
        <v>200000</v>
      </c>
      <c r="H11" s="256"/>
      <c r="I11" s="244"/>
      <c r="J11" s="244">
        <v>0</v>
      </c>
      <c r="K11" s="244">
        <v>0</v>
      </c>
      <c r="L11" s="256"/>
      <c r="M11" s="244">
        <v>200000</v>
      </c>
      <c r="N11" s="244" t="s">
        <v>1163</v>
      </c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0</v>
      </c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>
        <v>10800000</v>
      </c>
      <c r="F14" s="245">
        <v>0</v>
      </c>
      <c r="G14" s="245">
        <v>10800000</v>
      </c>
      <c r="H14" s="256"/>
      <c r="I14" s="245">
        <v>35643850</v>
      </c>
      <c r="J14" s="245">
        <v>0</v>
      </c>
      <c r="K14" s="245">
        <v>35643850</v>
      </c>
      <c r="L14" s="256"/>
      <c r="M14" s="245">
        <v>-24843850</v>
      </c>
      <c r="N14" s="277" t="s">
        <v>1216</v>
      </c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350087527</v>
      </c>
      <c r="F15" s="244">
        <v>0</v>
      </c>
      <c r="G15" s="244">
        <v>350087527</v>
      </c>
      <c r="H15" s="256"/>
      <c r="I15" s="244">
        <v>118414521</v>
      </c>
      <c r="J15" s="244">
        <v>0</v>
      </c>
      <c r="K15" s="244">
        <v>118414521</v>
      </c>
      <c r="L15" s="256"/>
      <c r="M15" s="244">
        <v>231673006</v>
      </c>
      <c r="N15" s="244" t="s">
        <v>141</v>
      </c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2143594</v>
      </c>
      <c r="F16" s="245">
        <v>0</v>
      </c>
      <c r="G16" s="245">
        <v>2143594</v>
      </c>
      <c r="H16" s="256"/>
      <c r="I16" s="245">
        <v>2718584</v>
      </c>
      <c r="J16" s="245">
        <v>0</v>
      </c>
      <c r="K16" s="245">
        <v>2718584</v>
      </c>
      <c r="L16" s="256"/>
      <c r="M16" s="245">
        <v>-574990</v>
      </c>
      <c r="N16" s="277" t="s">
        <v>1216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4286996</v>
      </c>
      <c r="F17" s="244">
        <v>0</v>
      </c>
      <c r="G17" s="244">
        <v>4286996</v>
      </c>
      <c r="H17" s="256"/>
      <c r="I17" s="244">
        <v>4488003</v>
      </c>
      <c r="J17" s="244">
        <v>0</v>
      </c>
      <c r="K17" s="244">
        <v>4488003</v>
      </c>
      <c r="L17" s="256"/>
      <c r="M17" s="244">
        <v>-201007</v>
      </c>
      <c r="N17" s="244" t="s">
        <v>1163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7502298</v>
      </c>
      <c r="F18" s="245">
        <v>0</v>
      </c>
      <c r="G18" s="245">
        <v>7502298</v>
      </c>
      <c r="H18" s="256"/>
      <c r="I18" s="245">
        <v>7780827</v>
      </c>
      <c r="J18" s="245">
        <v>0</v>
      </c>
      <c r="K18" s="245">
        <v>7780827</v>
      </c>
      <c r="L18" s="256"/>
      <c r="M18" s="245">
        <v>-278529</v>
      </c>
      <c r="N18" s="277" t="s">
        <v>1163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4286996</v>
      </c>
      <c r="F19" s="244">
        <v>0</v>
      </c>
      <c r="G19" s="244">
        <v>4286996</v>
      </c>
      <c r="H19" s="256"/>
      <c r="I19" s="244">
        <v>4488003</v>
      </c>
      <c r="J19" s="244">
        <v>0</v>
      </c>
      <c r="K19" s="244">
        <v>4488003</v>
      </c>
      <c r="L19" s="256"/>
      <c r="M19" s="244">
        <v>-201007</v>
      </c>
      <c r="N19" s="244" t="s">
        <v>1163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>
        <v>158741281</v>
      </c>
      <c r="F20" s="245">
        <v>0</v>
      </c>
      <c r="G20" s="245">
        <v>158741281</v>
      </c>
      <c r="H20" s="256"/>
      <c r="I20" s="245">
        <v>6348905</v>
      </c>
      <c r="J20" s="245">
        <v>0</v>
      </c>
      <c r="K20" s="245">
        <v>6348905</v>
      </c>
      <c r="L20" s="256"/>
      <c r="M20" s="245">
        <v>152392376</v>
      </c>
      <c r="N20" s="277" t="s">
        <v>1215</v>
      </c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2267417</v>
      </c>
      <c r="F21" s="244">
        <v>0</v>
      </c>
      <c r="G21" s="244">
        <v>2267417</v>
      </c>
      <c r="H21" s="256"/>
      <c r="I21" s="244">
        <v>2045854</v>
      </c>
      <c r="J21" s="244">
        <v>0</v>
      </c>
      <c r="K21" s="244">
        <v>2045854</v>
      </c>
      <c r="L21" s="256"/>
      <c r="M21" s="244">
        <v>221563</v>
      </c>
      <c r="N21" s="244" t="s">
        <v>1163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0</v>
      </c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0</v>
      </c>
      <c r="F25" s="244">
        <v>0</v>
      </c>
      <c r="G25" s="244">
        <v>0</v>
      </c>
      <c r="H25" s="256"/>
      <c r="I25" s="244">
        <v>76450490</v>
      </c>
      <c r="J25" s="244">
        <v>0</v>
      </c>
      <c r="K25" s="244">
        <v>76450490</v>
      </c>
      <c r="L25" s="256"/>
      <c r="M25" s="244">
        <v>-76450490</v>
      </c>
      <c r="N25" s="244" t="s">
        <v>58</v>
      </c>
    </row>
    <row r="26" spans="2:14" s="259" customFormat="1">
      <c r="B26" s="265"/>
      <c r="C26" s="269" t="str">
        <f>+Taxes!B23</f>
        <v>DNGM</v>
      </c>
      <c r="D26" s="270"/>
      <c r="E26" s="266">
        <v>107250</v>
      </c>
      <c r="F26" s="266">
        <v>0</v>
      </c>
      <c r="G26" s="266">
        <v>107250</v>
      </c>
      <c r="H26" s="270"/>
      <c r="I26" s="266">
        <v>0</v>
      </c>
      <c r="J26" s="266">
        <v>0</v>
      </c>
      <c r="K26" s="266">
        <v>0</v>
      </c>
      <c r="L26" s="270"/>
      <c r="M26" s="266">
        <v>107250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107250</v>
      </c>
      <c r="F27" s="245">
        <v>0</v>
      </c>
      <c r="G27" s="245">
        <v>107250</v>
      </c>
      <c r="H27" s="256"/>
      <c r="I27" s="245">
        <v>0</v>
      </c>
      <c r="J27" s="245">
        <v>0</v>
      </c>
      <c r="K27" s="245">
        <v>0</v>
      </c>
      <c r="L27" s="256"/>
      <c r="M27" s="245">
        <v>107250</v>
      </c>
      <c r="N27" s="277" t="s">
        <v>1163</v>
      </c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1148953744</v>
      </c>
      <c r="F35" s="266">
        <v>0</v>
      </c>
      <c r="G35" s="266">
        <v>1148953744</v>
      </c>
      <c r="H35" s="270"/>
      <c r="I35" s="266">
        <v>1171024037</v>
      </c>
      <c r="J35" s="266">
        <v>0</v>
      </c>
      <c r="K35" s="266">
        <v>1171024037</v>
      </c>
      <c r="L35" s="270"/>
      <c r="M35" s="266">
        <v>-22070293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1148953744</v>
      </c>
      <c r="F36" s="245">
        <v>0</v>
      </c>
      <c r="G36" s="245">
        <v>1148953744</v>
      </c>
      <c r="I36" s="245">
        <v>1171024037</v>
      </c>
      <c r="J36" s="245">
        <v>0</v>
      </c>
      <c r="K36" s="245">
        <v>1171024037</v>
      </c>
      <c r="M36" s="245">
        <v>-22070293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1495000</v>
      </c>
      <c r="F38" s="266">
        <v>0</v>
      </c>
      <c r="G38" s="266">
        <v>1495000</v>
      </c>
      <c r="H38" s="270"/>
      <c r="I38" s="266">
        <v>0</v>
      </c>
      <c r="J38" s="266">
        <v>0</v>
      </c>
      <c r="K38" s="266">
        <v>0</v>
      </c>
      <c r="L38" s="270"/>
      <c r="M38" s="266">
        <v>1495000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1495000</v>
      </c>
      <c r="F39" s="245">
        <v>0</v>
      </c>
      <c r="G39" s="245">
        <v>1495000</v>
      </c>
      <c r="I39" s="245"/>
      <c r="J39" s="245">
        <v>0</v>
      </c>
      <c r="K39" s="245">
        <v>0</v>
      </c>
      <c r="M39" s="245">
        <v>1495000</v>
      </c>
      <c r="N39" s="245" t="s">
        <v>59</v>
      </c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24673928</v>
      </c>
      <c r="F45" s="266">
        <v>0</v>
      </c>
      <c r="G45" s="266">
        <v>24673928</v>
      </c>
      <c r="H45" s="270"/>
      <c r="I45" s="266">
        <v>0</v>
      </c>
      <c r="J45" s="266">
        <v>0</v>
      </c>
      <c r="K45" s="266">
        <v>0</v>
      </c>
      <c r="L45" s="270"/>
      <c r="M45" s="266">
        <v>24673928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24673928</v>
      </c>
      <c r="F46" s="245">
        <v>0</v>
      </c>
      <c r="G46" s="245">
        <v>24673928</v>
      </c>
      <c r="I46" s="245">
        <v>0</v>
      </c>
      <c r="J46" s="245">
        <v>0</v>
      </c>
      <c r="K46" s="245">
        <v>0</v>
      </c>
      <c r="M46" s="245">
        <v>24673928</v>
      </c>
      <c r="N46" s="277" t="s">
        <v>59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1823653281</v>
      </c>
      <c r="F48" s="282">
        <v>0</v>
      </c>
      <c r="G48" s="282">
        <v>1823653281</v>
      </c>
      <c r="H48" s="281" t="e">
        <v>#REF!</v>
      </c>
      <c r="I48" s="282">
        <v>1429403074</v>
      </c>
      <c r="J48" s="282">
        <v>0</v>
      </c>
      <c r="K48" s="282">
        <v>1429403074</v>
      </c>
      <c r="L48" s="281" t="e">
        <v>#REF!</v>
      </c>
      <c r="M48" s="282">
        <v>394250207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14804035</v>
      </c>
      <c r="F49" s="266">
        <v>0</v>
      </c>
      <c r="G49" s="266">
        <v>14804035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10338535</v>
      </c>
      <c r="F50" s="244"/>
      <c r="G50" s="244">
        <v>10338535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4465500</v>
      </c>
      <c r="F51" s="245"/>
      <c r="G51" s="245">
        <v>4465500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>
      <c r="B53" s="275"/>
      <c r="C53" s="276"/>
      <c r="E53" s="245"/>
      <c r="F53" s="245"/>
      <c r="G53" s="245"/>
      <c r="I53" s="245"/>
      <c r="J53" s="245"/>
      <c r="K53" s="245"/>
      <c r="M53" s="245"/>
      <c r="N53" s="277"/>
    </row>
    <row r="54" spans="1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86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86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86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86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94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90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94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94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 ht="15">
      <c r="A79" s="259"/>
      <c r="B79" s="264"/>
      <c r="C79" s="285"/>
      <c r="D79" s="286"/>
      <c r="E79" s="287"/>
      <c r="F79" s="288"/>
      <c r="G79" s="289"/>
      <c r="J79" s="286"/>
      <c r="K79" s="286"/>
      <c r="L79" s="286"/>
      <c r="M79" s="286"/>
      <c r="N79" s="290"/>
    </row>
    <row r="80" spans="1:14" ht="15">
      <c r="A80" s="259"/>
      <c r="B80" s="264"/>
      <c r="C80" s="285"/>
      <c r="D80" s="286"/>
      <c r="E80" s="287"/>
      <c r="F80" s="288"/>
      <c r="G80" s="289"/>
      <c r="J80" s="286"/>
      <c r="K80" s="286"/>
      <c r="L80" s="286"/>
      <c r="M80" s="286"/>
      <c r="N80" s="290"/>
    </row>
    <row r="81" spans="1:14" ht="15">
      <c r="A81" s="259"/>
      <c r="B81" s="264"/>
      <c r="C81" s="285"/>
      <c r="D81" s="286"/>
      <c r="E81" s="287"/>
      <c r="F81" s="288"/>
      <c r="G81" s="289"/>
      <c r="J81" s="286"/>
      <c r="K81" s="286"/>
      <c r="L81" s="286"/>
      <c r="M81" s="286"/>
      <c r="N81" s="290"/>
    </row>
    <row r="82" spans="1:14" ht="15">
      <c r="A82" s="259"/>
      <c r="B82" s="264"/>
      <c r="C82" s="285"/>
      <c r="D82" s="286"/>
      <c r="E82" s="287"/>
      <c r="F82" s="288"/>
      <c r="G82" s="289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B153" s="264"/>
      <c r="C153" s="285"/>
      <c r="D153" s="286"/>
      <c r="E153" s="295"/>
      <c r="F153" s="296"/>
      <c r="G153" s="297"/>
      <c r="J153" s="286"/>
      <c r="K153" s="286"/>
      <c r="L153" s="286"/>
      <c r="M153" s="286"/>
      <c r="N153" s="290"/>
    </row>
    <row r="154" spans="1:14">
      <c r="A154" s="259"/>
      <c r="B154" s="264"/>
      <c r="C154" s="285"/>
      <c r="D154" s="286"/>
      <c r="E154" s="295"/>
      <c r="F154" s="296"/>
      <c r="G154" s="297"/>
      <c r="J154" s="286"/>
      <c r="K154" s="286"/>
      <c r="L154" s="286"/>
      <c r="M154" s="286"/>
      <c r="N154" s="290"/>
    </row>
    <row r="155" spans="1:14">
      <c r="A155" s="259"/>
      <c r="B155" s="264"/>
      <c r="C155" s="285"/>
      <c r="D155" s="286"/>
      <c r="E155" s="295"/>
      <c r="F155" s="296"/>
      <c r="G155" s="297"/>
      <c r="J155" s="286"/>
      <c r="K155" s="286"/>
      <c r="L155" s="286"/>
      <c r="M155" s="286"/>
      <c r="N155" s="290"/>
    </row>
    <row r="156" spans="1:14">
      <c r="A156" s="259"/>
      <c r="B156" s="264"/>
      <c r="C156" s="285"/>
      <c r="D156" s="286"/>
      <c r="E156" s="295"/>
      <c r="F156" s="296"/>
      <c r="G156" s="297"/>
      <c r="J156" s="286"/>
      <c r="K156" s="286"/>
      <c r="L156" s="286"/>
      <c r="M156" s="286"/>
      <c r="N156" s="290"/>
    </row>
    <row r="157" spans="1:14">
      <c r="A157" s="259"/>
      <c r="E157" s="254"/>
      <c r="F157" s="298"/>
      <c r="G157" s="299"/>
      <c r="J157" s="286"/>
      <c r="K157" s="286"/>
      <c r="L157" s="286"/>
      <c r="M157" s="286"/>
      <c r="N157" s="290"/>
    </row>
    <row r="158" spans="1:14">
      <c r="A158" s="259"/>
      <c r="E158" s="254"/>
      <c r="F158" s="298"/>
      <c r="G158" s="299"/>
      <c r="J158" s="286"/>
      <c r="K158" s="286"/>
      <c r="L158" s="286"/>
      <c r="M158" s="286"/>
      <c r="N158" s="290"/>
    </row>
    <row r="159" spans="1:14">
      <c r="A159" s="259"/>
      <c r="E159" s="254"/>
      <c r="F159" s="298"/>
      <c r="G159" s="299"/>
      <c r="J159" s="286"/>
      <c r="K159" s="286"/>
      <c r="L159" s="286"/>
      <c r="M159" s="286"/>
      <c r="N159" s="290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J189" s="300"/>
      <c r="K189" s="300"/>
      <c r="L189" s="300"/>
      <c r="M189" s="300"/>
      <c r="N189" s="301"/>
    </row>
    <row r="190" spans="1:14">
      <c r="A190" s="259"/>
      <c r="B190" s="259"/>
      <c r="C190" s="259"/>
      <c r="D190" s="259"/>
      <c r="E190" s="254"/>
      <c r="F190" s="298"/>
      <c r="G190" s="299"/>
      <c r="J190" s="300"/>
      <c r="K190" s="300"/>
      <c r="L190" s="300"/>
      <c r="M190" s="300"/>
      <c r="N190" s="301"/>
    </row>
    <row r="191" spans="1:14">
      <c r="A191" s="259"/>
      <c r="B191" s="259"/>
      <c r="C191" s="259"/>
      <c r="D191" s="259"/>
      <c r="E191" s="254"/>
      <c r="F191" s="298"/>
      <c r="G191" s="299"/>
      <c r="J191" s="300"/>
      <c r="K191" s="300"/>
      <c r="L191" s="300"/>
      <c r="M191" s="300"/>
      <c r="N191" s="301"/>
    </row>
    <row r="192" spans="1:14">
      <c r="A192" s="259"/>
      <c r="B192" s="259"/>
      <c r="C192" s="259"/>
      <c r="D192" s="259"/>
      <c r="E192" s="254"/>
      <c r="F192" s="298"/>
      <c r="G192" s="299"/>
      <c r="J192" s="300"/>
      <c r="K192" s="300"/>
      <c r="L192" s="300"/>
      <c r="M192" s="300"/>
      <c r="N192" s="301"/>
    </row>
    <row r="193" spans="1:12">
      <c r="A193" s="259"/>
      <c r="B193" s="259"/>
      <c r="C193" s="259"/>
      <c r="D193" s="259"/>
      <c r="E193" s="254"/>
      <c r="F193" s="298"/>
      <c r="G193" s="299"/>
      <c r="L193" s="259"/>
    </row>
    <row r="194" spans="1:12">
      <c r="A194" s="259"/>
      <c r="B194" s="259"/>
      <c r="C194" s="259"/>
      <c r="D194" s="259"/>
      <c r="E194" s="254"/>
      <c r="F194" s="298"/>
      <c r="G194" s="299"/>
      <c r="L194" s="259"/>
    </row>
    <row r="195" spans="1:12">
      <c r="A195" s="259"/>
      <c r="B195" s="259"/>
      <c r="C195" s="259"/>
      <c r="D195" s="259"/>
      <c r="E195" s="254"/>
      <c r="F195" s="298"/>
      <c r="G195" s="299"/>
      <c r="L195" s="259"/>
    </row>
    <row r="196" spans="1:12">
      <c r="A196" s="259"/>
      <c r="B196" s="259"/>
      <c r="C196" s="259"/>
      <c r="D196" s="259"/>
      <c r="E196" s="254"/>
      <c r="F196" s="298"/>
      <c r="G196" s="299"/>
      <c r="L196" s="259"/>
    </row>
    <row r="197" spans="1:12">
      <c r="A197" s="259"/>
      <c r="B197" s="259"/>
      <c r="C197" s="259"/>
      <c r="D197" s="259"/>
      <c r="E197" s="302"/>
      <c r="F197" s="298"/>
      <c r="G197" s="299"/>
      <c r="L197" s="259"/>
    </row>
    <row r="198" spans="1:12">
      <c r="A198" s="259"/>
      <c r="B198" s="259"/>
      <c r="C198" s="259"/>
      <c r="D198" s="259"/>
      <c r="E198" s="302"/>
      <c r="F198" s="298"/>
      <c r="G198" s="299"/>
      <c r="L198" s="259"/>
    </row>
    <row r="199" spans="1:12">
      <c r="A199" s="259"/>
      <c r="B199" s="259"/>
      <c r="C199" s="259"/>
      <c r="D199" s="259"/>
      <c r="E199" s="254"/>
      <c r="F199" s="298"/>
      <c r="G199" s="299"/>
      <c r="L199" s="259"/>
    </row>
    <row r="200" spans="1:12">
      <c r="A200" s="259"/>
      <c r="B200" s="259"/>
      <c r="C200" s="259"/>
      <c r="D200" s="259"/>
      <c r="E200" s="254"/>
      <c r="F200" s="298"/>
      <c r="G200" s="299"/>
      <c r="L200" s="259"/>
    </row>
    <row r="201" spans="1:12">
      <c r="A201" s="259"/>
      <c r="B201" s="259"/>
      <c r="C201" s="259"/>
      <c r="D201" s="259"/>
      <c r="E201" s="254"/>
      <c r="F201" s="298"/>
      <c r="G201" s="299"/>
      <c r="L201" s="259"/>
    </row>
    <row r="202" spans="1:12">
      <c r="A202" s="259"/>
      <c r="B202" s="259"/>
      <c r="C202" s="259"/>
      <c r="D202" s="259"/>
      <c r="E202" s="254"/>
      <c r="F202" s="298"/>
      <c r="G202" s="299"/>
      <c r="L202" s="259"/>
    </row>
    <row r="203" spans="1:12">
      <c r="E203" s="254"/>
      <c r="F203" s="298"/>
      <c r="G203" s="299"/>
      <c r="L203" s="259"/>
    </row>
    <row r="204" spans="1:12">
      <c r="E204" s="254"/>
      <c r="F204" s="298"/>
      <c r="G204" s="299"/>
      <c r="L204" s="259"/>
    </row>
    <row r="205" spans="1:12">
      <c r="A205" s="259"/>
      <c r="E205" s="254"/>
      <c r="F205" s="298"/>
      <c r="G205" s="299"/>
      <c r="L205" s="259"/>
    </row>
    <row r="206" spans="1:12">
      <c r="A206" s="259"/>
      <c r="E206" s="254"/>
      <c r="F206" s="298"/>
      <c r="G206" s="299"/>
      <c r="L206" s="259"/>
    </row>
    <row r="207" spans="1:12">
      <c r="E207" s="254"/>
      <c r="F207" s="298"/>
      <c r="G207" s="299"/>
      <c r="L207" s="259"/>
    </row>
    <row r="208" spans="1:12">
      <c r="E208" s="254"/>
      <c r="F208" s="298"/>
      <c r="G208" s="299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E215" s="254"/>
      <c r="F215" s="298"/>
      <c r="G215" s="245"/>
      <c r="L215" s="259"/>
    </row>
    <row r="216" spans="1:12">
      <c r="E216" s="254"/>
      <c r="F216" s="298"/>
      <c r="G216" s="245"/>
      <c r="L216" s="259"/>
    </row>
    <row r="217" spans="1:12">
      <c r="E217" s="254"/>
      <c r="F217" s="298"/>
      <c r="G217" s="245"/>
      <c r="L217" s="259"/>
    </row>
    <row r="218" spans="1:12"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6" spans="1:12">
      <c r="A716" s="259"/>
      <c r="B716" s="259"/>
      <c r="C716" s="259"/>
      <c r="D716" s="259"/>
      <c r="E716" s="254"/>
      <c r="F716" s="298"/>
      <c r="G716" s="245"/>
      <c r="L716" s="259"/>
    </row>
    <row r="717" spans="1:12">
      <c r="A717" s="259"/>
      <c r="B717" s="259"/>
      <c r="C717" s="259"/>
      <c r="D717" s="259"/>
      <c r="E717" s="254"/>
      <c r="F717" s="298"/>
      <c r="G717" s="245"/>
      <c r="L717" s="259"/>
    </row>
    <row r="718" spans="1:12">
      <c r="A718" s="259"/>
      <c r="B718" s="259"/>
      <c r="C718" s="259"/>
      <c r="D718" s="259"/>
      <c r="E718" s="254"/>
      <c r="F718" s="298"/>
      <c r="G718" s="245"/>
      <c r="L718" s="259"/>
    </row>
    <row r="719" spans="1:12">
      <c r="A719" s="259"/>
      <c r="B719" s="259"/>
      <c r="C719" s="259"/>
      <c r="D719" s="259"/>
      <c r="E719" s="254"/>
      <c r="F719" s="298"/>
      <c r="G719" s="245"/>
      <c r="L719" s="259"/>
    </row>
    <row r="721" spans="1:7" ht="15.75">
      <c r="A721" s="259"/>
      <c r="B721" s="259"/>
      <c r="C721" s="259"/>
      <c r="D721" s="259"/>
      <c r="E721" s="303"/>
      <c r="F721" s="304"/>
      <c r="G721" s="305">
        <f>SUM(G54:G720)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3 N6:N47">
      <formula1>FinalDiff</formula1>
    </dataValidation>
    <dataValidation type="list" allowBlank="1" showInputMessage="1" showErrorMessage="1" sqref="M63:M65 A205:A206 M101:M718 K70:L718 K67:M68 J54:J718 K54:L66">
      <formula1>Taxes</formula1>
    </dataValidation>
    <dataValidation type="list" allowBlank="1" showErrorMessage="1" errorTitle="Taxes" error="Non valid entry. Please check the tax list" promptTitle="Taxes" prompt="Please select the tax subject to adjustment" sqref="A207:A719 A88:A204">
      <formula1>Taxes</formula1>
    </dataValidation>
    <dataValidation type="list" allowBlank="1" showInputMessage="1" showErrorMessage="1" sqref="N54:N719">
      <formula1>Govadjust</formula1>
    </dataValidation>
    <dataValidation type="list" allowBlank="1" showInputMessage="1" showErrorMessage="1" sqref="C54:C719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A54:A87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0"/>
  <sheetViews>
    <sheetView showGridLines="0" topLeftCell="E1" zoomScaleNormal="100" workbookViewId="0">
      <selection activeCell="O19" sqref="O19"/>
    </sheetView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56.4257812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Companies!B20</f>
        <v xml:space="preserve"> RANDGOLD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0</v>
      </c>
      <c r="F5" s="266">
        <v>0</v>
      </c>
      <c r="G5" s="266">
        <v>0</v>
      </c>
      <c r="H5" s="270"/>
      <c r="I5" s="266">
        <v>0</v>
      </c>
      <c r="J5" s="266">
        <v>0</v>
      </c>
      <c r="K5" s="266">
        <v>0</v>
      </c>
      <c r="L5" s="270"/>
      <c r="M5" s="266">
        <v>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450059767</v>
      </c>
      <c r="F9" s="266">
        <v>0</v>
      </c>
      <c r="G9" s="266">
        <v>450059767</v>
      </c>
      <c r="H9" s="270"/>
      <c r="I9" s="266">
        <v>449699747</v>
      </c>
      <c r="J9" s="266">
        <v>0</v>
      </c>
      <c r="K9" s="266">
        <v>449699747</v>
      </c>
      <c r="L9" s="270"/>
      <c r="M9" s="266">
        <v>360020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10092425</v>
      </c>
      <c r="F15" s="244">
        <v>0</v>
      </c>
      <c r="G15" s="244">
        <v>10092425</v>
      </c>
      <c r="H15" s="256"/>
      <c r="I15" s="244">
        <v>10092425</v>
      </c>
      <c r="J15" s="244">
        <v>0</v>
      </c>
      <c r="K15" s="244">
        <v>10092425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10959889</v>
      </c>
      <c r="F16" s="245">
        <v>0</v>
      </c>
      <c r="G16" s="245">
        <v>10959889</v>
      </c>
      <c r="H16" s="256"/>
      <c r="I16" s="245">
        <v>10959891</v>
      </c>
      <c r="J16" s="245">
        <v>0</v>
      </c>
      <c r="K16" s="245">
        <v>10959891</v>
      </c>
      <c r="L16" s="256"/>
      <c r="M16" s="245">
        <v>-2</v>
      </c>
      <c r="N16" s="277" t="s">
        <v>1163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22227454</v>
      </c>
      <c r="F17" s="244">
        <v>0</v>
      </c>
      <c r="G17" s="244">
        <v>22227454</v>
      </c>
      <c r="H17" s="256"/>
      <c r="I17" s="244">
        <v>22266781</v>
      </c>
      <c r="J17" s="244">
        <v>0</v>
      </c>
      <c r="K17" s="244">
        <v>22266781</v>
      </c>
      <c r="L17" s="256"/>
      <c r="M17" s="244">
        <v>-39327</v>
      </c>
      <c r="N17" s="244" t="s">
        <v>1163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38898042</v>
      </c>
      <c r="F18" s="245">
        <v>0</v>
      </c>
      <c r="G18" s="245">
        <v>38898042</v>
      </c>
      <c r="H18" s="256"/>
      <c r="I18" s="245">
        <v>38898074</v>
      </c>
      <c r="J18" s="245">
        <v>0</v>
      </c>
      <c r="K18" s="245">
        <v>38898074</v>
      </c>
      <c r="L18" s="256"/>
      <c r="M18" s="245">
        <v>-32</v>
      </c>
      <c r="N18" s="277" t="s">
        <v>1163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22227454</v>
      </c>
      <c r="F19" s="244">
        <v>0</v>
      </c>
      <c r="G19" s="244">
        <v>22227454</v>
      </c>
      <c r="H19" s="256"/>
      <c r="I19" s="244">
        <v>22188073</v>
      </c>
      <c r="J19" s="244">
        <v>0</v>
      </c>
      <c r="K19" s="244">
        <v>22188073</v>
      </c>
      <c r="L19" s="256"/>
      <c r="M19" s="244">
        <v>39381</v>
      </c>
      <c r="N19" s="244" t="s">
        <v>1163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>
        <v>134721258</v>
      </c>
      <c r="F20" s="245">
        <v>0</v>
      </c>
      <c r="G20" s="245">
        <v>134721258</v>
      </c>
      <c r="H20" s="256"/>
      <c r="I20" s="245">
        <v>134721258</v>
      </c>
      <c r="J20" s="245">
        <v>0</v>
      </c>
      <c r="K20" s="245">
        <v>134721258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210933245</v>
      </c>
      <c r="F21" s="244">
        <v>0</v>
      </c>
      <c r="G21" s="244">
        <v>210933245</v>
      </c>
      <c r="H21" s="256"/>
      <c r="I21" s="244">
        <v>210573245</v>
      </c>
      <c r="J21" s="244">
        <v>0</v>
      </c>
      <c r="K21" s="244">
        <v>210573245</v>
      </c>
      <c r="L21" s="256"/>
      <c r="M21" s="244">
        <v>360000</v>
      </c>
      <c r="N21" s="244" t="s">
        <v>1163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/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/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15000000</v>
      </c>
      <c r="F26" s="266">
        <v>0</v>
      </c>
      <c r="G26" s="266">
        <v>15000000</v>
      </c>
      <c r="H26" s="270"/>
      <c r="I26" s="266">
        <v>10000000</v>
      </c>
      <c r="J26" s="266">
        <v>0</v>
      </c>
      <c r="K26" s="266">
        <v>10000000</v>
      </c>
      <c r="L26" s="270"/>
      <c r="M26" s="266">
        <v>5000000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5000000</v>
      </c>
      <c r="J28" s="244">
        <v>0</v>
      </c>
      <c r="K28" s="244">
        <v>5000000</v>
      </c>
      <c r="L28" s="256"/>
      <c r="M28" s="244">
        <v>-5000000</v>
      </c>
      <c r="N28" s="244" t="s">
        <v>58</v>
      </c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15000000</v>
      </c>
      <c r="F29" s="245">
        <v>0</v>
      </c>
      <c r="G29" s="245">
        <v>15000000</v>
      </c>
      <c r="H29" s="256"/>
      <c r="I29" s="245">
        <v>0</v>
      </c>
      <c r="J29" s="245">
        <v>0</v>
      </c>
      <c r="K29" s="245">
        <v>0</v>
      </c>
      <c r="L29" s="256"/>
      <c r="M29" s="245">
        <v>15000000</v>
      </c>
      <c r="N29" s="277" t="s">
        <v>59</v>
      </c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5000000</v>
      </c>
      <c r="J32" s="244">
        <v>0</v>
      </c>
      <c r="K32" s="244">
        <v>5000000</v>
      </c>
      <c r="L32" s="256"/>
      <c r="M32" s="244">
        <v>-5000000</v>
      </c>
      <c r="N32" s="244" t="s">
        <v>58</v>
      </c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0</v>
      </c>
      <c r="F35" s="266">
        <v>0</v>
      </c>
      <c r="G35" s="266">
        <v>0</v>
      </c>
      <c r="H35" s="270"/>
      <c r="I35" s="266">
        <v>1441668</v>
      </c>
      <c r="J35" s="266">
        <v>0</v>
      </c>
      <c r="K35" s="266">
        <v>1441668</v>
      </c>
      <c r="L35" s="270"/>
      <c r="M35" s="266">
        <v>-1441668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/>
      <c r="F36" s="245">
        <v>0</v>
      </c>
      <c r="G36" s="245">
        <v>0</v>
      </c>
      <c r="I36" s="245">
        <v>1441668</v>
      </c>
      <c r="J36" s="245">
        <v>0</v>
      </c>
      <c r="K36" s="245">
        <v>1441668</v>
      </c>
      <c r="M36" s="245">
        <v>-1441668</v>
      </c>
      <c r="N36" s="245" t="s">
        <v>58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0</v>
      </c>
      <c r="F38" s="266">
        <v>0</v>
      </c>
      <c r="G38" s="266">
        <v>0</v>
      </c>
      <c r="H38" s="270"/>
      <c r="I38" s="266">
        <v>0</v>
      </c>
      <c r="J38" s="266">
        <v>0</v>
      </c>
      <c r="K38" s="266">
        <v>0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/>
      <c r="F39" s="245">
        <v>0</v>
      </c>
      <c r="G39" s="245">
        <v>0</v>
      </c>
      <c r="I39" s="245"/>
      <c r="J39" s="245">
        <v>0</v>
      </c>
      <c r="K39" s="245">
        <v>0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244508851</v>
      </c>
      <c r="F45" s="266">
        <v>0</v>
      </c>
      <c r="G45" s="266">
        <v>244508851</v>
      </c>
      <c r="H45" s="270"/>
      <c r="I45" s="266">
        <v>811159470</v>
      </c>
      <c r="J45" s="266">
        <v>0</v>
      </c>
      <c r="K45" s="266">
        <v>811159470</v>
      </c>
      <c r="L45" s="270"/>
      <c r="M45" s="266">
        <v>-566650619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244508851</v>
      </c>
      <c r="F46" s="245">
        <v>0</v>
      </c>
      <c r="G46" s="245">
        <v>244508851</v>
      </c>
      <c r="I46" s="245">
        <v>811159470</v>
      </c>
      <c r="J46" s="245">
        <v>0</v>
      </c>
      <c r="K46" s="245">
        <v>811159470</v>
      </c>
      <c r="M46" s="245">
        <v>-566650619</v>
      </c>
      <c r="N46" s="277" t="s">
        <v>1216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709568618</v>
      </c>
      <c r="F48" s="282">
        <v>0</v>
      </c>
      <c r="G48" s="282">
        <v>709568618</v>
      </c>
      <c r="H48" s="281" t="e">
        <v>#REF!</v>
      </c>
      <c r="I48" s="282">
        <v>1272300885</v>
      </c>
      <c r="J48" s="282">
        <v>0</v>
      </c>
      <c r="K48" s="282">
        <v>1272300885</v>
      </c>
      <c r="L48" s="281" t="e">
        <v>#REF!</v>
      </c>
      <c r="M48" s="282">
        <v>-562732267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 ht="15"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</row>
    <row r="54" spans="1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86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86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86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4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90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94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94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 ht="15">
      <c r="A79" s="259"/>
      <c r="B79" s="264"/>
      <c r="C79" s="285"/>
      <c r="D79" s="286"/>
      <c r="E79" s="287"/>
      <c r="F79" s="288"/>
      <c r="G79" s="289"/>
      <c r="J79" s="286"/>
      <c r="K79" s="286"/>
      <c r="L79" s="286"/>
      <c r="M79" s="286"/>
      <c r="N79" s="290"/>
    </row>
    <row r="80" spans="1:14" ht="15">
      <c r="A80" s="259"/>
      <c r="B80" s="264"/>
      <c r="C80" s="285"/>
      <c r="D80" s="286"/>
      <c r="E80" s="287"/>
      <c r="F80" s="288"/>
      <c r="G80" s="289"/>
      <c r="J80" s="286"/>
      <c r="K80" s="286"/>
      <c r="L80" s="286"/>
      <c r="M80" s="286"/>
      <c r="N80" s="290"/>
    </row>
    <row r="81" spans="1:14" ht="15">
      <c r="A81" s="259"/>
      <c r="B81" s="264"/>
      <c r="C81" s="285"/>
      <c r="D81" s="286"/>
      <c r="E81" s="287"/>
      <c r="F81" s="288"/>
      <c r="G81" s="289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B153" s="264"/>
      <c r="C153" s="285"/>
      <c r="D153" s="286"/>
      <c r="E153" s="295"/>
      <c r="F153" s="296"/>
      <c r="G153" s="297"/>
      <c r="J153" s="286"/>
      <c r="K153" s="286"/>
      <c r="L153" s="286"/>
      <c r="M153" s="286"/>
      <c r="N153" s="290"/>
    </row>
    <row r="154" spans="1:14">
      <c r="A154" s="259"/>
      <c r="B154" s="264"/>
      <c r="C154" s="285"/>
      <c r="D154" s="286"/>
      <c r="E154" s="295"/>
      <c r="F154" s="296"/>
      <c r="G154" s="297"/>
      <c r="J154" s="286"/>
      <c r="K154" s="286"/>
      <c r="L154" s="286"/>
      <c r="M154" s="286"/>
      <c r="N154" s="290"/>
    </row>
    <row r="155" spans="1:14">
      <c r="A155" s="259"/>
      <c r="B155" s="264"/>
      <c r="C155" s="285"/>
      <c r="D155" s="286"/>
      <c r="E155" s="295"/>
      <c r="F155" s="296"/>
      <c r="G155" s="297"/>
      <c r="J155" s="286"/>
      <c r="K155" s="286"/>
      <c r="L155" s="286"/>
      <c r="M155" s="286"/>
      <c r="N155" s="290"/>
    </row>
    <row r="156" spans="1:14">
      <c r="A156" s="259"/>
      <c r="E156" s="254"/>
      <c r="F156" s="298"/>
      <c r="G156" s="299"/>
      <c r="J156" s="286"/>
      <c r="K156" s="286"/>
      <c r="L156" s="286"/>
      <c r="M156" s="286"/>
      <c r="N156" s="290"/>
    </row>
    <row r="157" spans="1:14">
      <c r="A157" s="259"/>
      <c r="E157" s="254"/>
      <c r="F157" s="298"/>
      <c r="G157" s="299"/>
      <c r="J157" s="286"/>
      <c r="K157" s="286"/>
      <c r="L157" s="286"/>
      <c r="M157" s="286"/>
      <c r="N157" s="290"/>
    </row>
    <row r="158" spans="1:14">
      <c r="A158" s="259"/>
      <c r="E158" s="254"/>
      <c r="F158" s="298"/>
      <c r="G158" s="299"/>
      <c r="J158" s="286"/>
      <c r="K158" s="286"/>
      <c r="L158" s="286"/>
      <c r="M158" s="286"/>
      <c r="N158" s="290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J189" s="300"/>
      <c r="K189" s="300"/>
      <c r="L189" s="300"/>
      <c r="M189" s="300"/>
      <c r="N189" s="301"/>
    </row>
    <row r="190" spans="1:14">
      <c r="A190" s="259"/>
      <c r="B190" s="259"/>
      <c r="C190" s="259"/>
      <c r="D190" s="259"/>
      <c r="E190" s="254"/>
      <c r="F190" s="298"/>
      <c r="G190" s="299"/>
      <c r="J190" s="300"/>
      <c r="K190" s="300"/>
      <c r="L190" s="300"/>
      <c r="M190" s="300"/>
      <c r="N190" s="301"/>
    </row>
    <row r="191" spans="1:14">
      <c r="A191" s="259"/>
      <c r="B191" s="259"/>
      <c r="C191" s="259"/>
      <c r="D191" s="259"/>
      <c r="E191" s="254"/>
      <c r="F191" s="298"/>
      <c r="G191" s="299"/>
      <c r="J191" s="300"/>
      <c r="K191" s="300"/>
      <c r="L191" s="300"/>
      <c r="M191" s="300"/>
      <c r="N191" s="301"/>
    </row>
    <row r="192" spans="1:14">
      <c r="A192" s="259"/>
      <c r="B192" s="259"/>
      <c r="C192" s="259"/>
      <c r="D192" s="259"/>
      <c r="E192" s="254"/>
      <c r="F192" s="298"/>
      <c r="G192" s="299"/>
      <c r="L192" s="259"/>
    </row>
    <row r="193" spans="1:12">
      <c r="A193" s="259"/>
      <c r="B193" s="259"/>
      <c r="C193" s="259"/>
      <c r="D193" s="259"/>
      <c r="E193" s="254"/>
      <c r="F193" s="298"/>
      <c r="G193" s="299"/>
      <c r="L193" s="259"/>
    </row>
    <row r="194" spans="1:12">
      <c r="A194" s="259"/>
      <c r="B194" s="259"/>
      <c r="C194" s="259"/>
      <c r="D194" s="259"/>
      <c r="E194" s="254"/>
      <c r="F194" s="298"/>
      <c r="G194" s="299"/>
      <c r="L194" s="259"/>
    </row>
    <row r="195" spans="1:12">
      <c r="A195" s="259"/>
      <c r="B195" s="259"/>
      <c r="C195" s="259"/>
      <c r="D195" s="259"/>
      <c r="E195" s="254"/>
      <c r="F195" s="298"/>
      <c r="G195" s="299"/>
      <c r="L195" s="259"/>
    </row>
    <row r="196" spans="1:12">
      <c r="A196" s="259"/>
      <c r="B196" s="259"/>
      <c r="C196" s="259"/>
      <c r="D196" s="259"/>
      <c r="E196" s="302"/>
      <c r="F196" s="298"/>
      <c r="G196" s="299"/>
      <c r="L196" s="259"/>
    </row>
    <row r="197" spans="1:12">
      <c r="A197" s="259"/>
      <c r="B197" s="259"/>
      <c r="C197" s="259"/>
      <c r="D197" s="259"/>
      <c r="E197" s="302"/>
      <c r="F197" s="298"/>
      <c r="G197" s="299"/>
      <c r="L197" s="259"/>
    </row>
    <row r="198" spans="1:12">
      <c r="A198" s="259"/>
      <c r="B198" s="259"/>
      <c r="C198" s="259"/>
      <c r="D198" s="259"/>
      <c r="E198" s="254"/>
      <c r="F198" s="298"/>
      <c r="G198" s="299"/>
      <c r="L198" s="259"/>
    </row>
    <row r="199" spans="1:12">
      <c r="A199" s="259"/>
      <c r="B199" s="259"/>
      <c r="C199" s="259"/>
      <c r="D199" s="259"/>
      <c r="E199" s="254"/>
      <c r="F199" s="298"/>
      <c r="G199" s="299"/>
      <c r="L199" s="259"/>
    </row>
    <row r="200" spans="1:12">
      <c r="A200" s="259"/>
      <c r="B200" s="259"/>
      <c r="C200" s="259"/>
      <c r="D200" s="259"/>
      <c r="E200" s="254"/>
      <c r="F200" s="298"/>
      <c r="G200" s="299"/>
      <c r="L200" s="259"/>
    </row>
    <row r="201" spans="1:12">
      <c r="A201" s="259"/>
      <c r="B201" s="259"/>
      <c r="C201" s="259"/>
      <c r="D201" s="259"/>
      <c r="E201" s="254"/>
      <c r="F201" s="298"/>
      <c r="G201" s="299"/>
      <c r="L201" s="259"/>
    </row>
    <row r="202" spans="1:12">
      <c r="E202" s="254"/>
      <c r="F202" s="298"/>
      <c r="G202" s="299"/>
      <c r="L202" s="259"/>
    </row>
    <row r="203" spans="1:12">
      <c r="E203" s="254"/>
      <c r="F203" s="298"/>
      <c r="G203" s="299"/>
      <c r="L203" s="259"/>
    </row>
    <row r="204" spans="1:12">
      <c r="A204" s="259"/>
      <c r="E204" s="254"/>
      <c r="F204" s="298"/>
      <c r="G204" s="299"/>
      <c r="L204" s="259"/>
    </row>
    <row r="205" spans="1:12">
      <c r="A205" s="259"/>
      <c r="E205" s="254"/>
      <c r="F205" s="298"/>
      <c r="G205" s="299"/>
      <c r="L205" s="259"/>
    </row>
    <row r="206" spans="1:12">
      <c r="E206" s="254"/>
      <c r="F206" s="298"/>
      <c r="G206" s="299"/>
      <c r="L206" s="259"/>
    </row>
    <row r="207" spans="1:12">
      <c r="E207" s="254"/>
      <c r="F207" s="298"/>
      <c r="G207" s="299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E215" s="254"/>
      <c r="F215" s="298"/>
      <c r="G215" s="245"/>
      <c r="L215" s="259"/>
    </row>
    <row r="216" spans="1:12">
      <c r="E216" s="254"/>
      <c r="F216" s="298"/>
      <c r="G216" s="245"/>
      <c r="L216" s="259"/>
    </row>
    <row r="217" spans="1:12"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6" spans="1:12">
      <c r="A716" s="259"/>
      <c r="B716" s="259"/>
      <c r="C716" s="259"/>
      <c r="D716" s="259"/>
      <c r="E716" s="254"/>
      <c r="F716" s="298"/>
      <c r="G716" s="245"/>
      <c r="L716" s="259"/>
    </row>
    <row r="717" spans="1:12">
      <c r="A717" s="259"/>
      <c r="B717" s="259"/>
      <c r="C717" s="259"/>
      <c r="D717" s="259"/>
      <c r="E717" s="254"/>
      <c r="F717" s="298"/>
      <c r="G717" s="245"/>
      <c r="L717" s="259"/>
    </row>
    <row r="718" spans="1:12">
      <c r="A718" s="259"/>
      <c r="B718" s="259"/>
      <c r="C718" s="259"/>
      <c r="D718" s="259"/>
      <c r="E718" s="254"/>
      <c r="F718" s="298"/>
      <c r="G718" s="245"/>
      <c r="L718" s="259"/>
    </row>
    <row r="720" spans="1:12" ht="15.75">
      <c r="A720" s="259"/>
      <c r="B720" s="259"/>
      <c r="C720" s="259"/>
      <c r="D720" s="259"/>
      <c r="E720" s="303"/>
      <c r="F720" s="304"/>
      <c r="G720" s="305">
        <f>SUM(G53:G719)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ErrorMessage="1" errorTitle="Taxes" error="Non valid entry. Please check the tax list" promptTitle="Taxes" prompt="Please select the tax subject to adjustment" sqref="A206:A718 A87:A203">
      <formula1>Taxes</formula1>
    </dataValidation>
    <dataValidation type="list" allowBlank="1" showInputMessage="1" showErrorMessage="1" sqref="M62:M64 A204:A205 M100:M717 K69:L717 K66:M67 J53:J717 K53:L65">
      <formula1>Taxes</formula1>
    </dataValidation>
    <dataValidation type="list" allowBlank="1" showInputMessage="1" showErrorMessage="1" sqref="N49:N52 N6:N47">
      <formula1>FinalDiff</formula1>
    </dataValidation>
    <dataValidation type="list" allowBlank="1" showInputMessage="1" showErrorMessage="1" sqref="C53:C718">
      <formula1>Compadjust</formula1>
    </dataValidation>
    <dataValidation type="list" allowBlank="1" showInputMessage="1" showErrorMessage="1" sqref="N53:N718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7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56.4257812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Companies!B21</f>
        <v xml:space="preserve"> IAMGOLD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0</v>
      </c>
      <c r="F5" s="266">
        <v>0</v>
      </c>
      <c r="G5" s="266">
        <v>0</v>
      </c>
      <c r="H5" s="270"/>
      <c r="I5" s="266">
        <v>0</v>
      </c>
      <c r="J5" s="266">
        <v>0</v>
      </c>
      <c r="K5" s="266">
        <v>0</v>
      </c>
      <c r="L5" s="270"/>
      <c r="M5" s="266">
        <v>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156811160</v>
      </c>
      <c r="F9" s="266">
        <v>814914</v>
      </c>
      <c r="G9" s="266">
        <v>157626074</v>
      </c>
      <c r="H9" s="270"/>
      <c r="I9" s="266">
        <v>156656216</v>
      </c>
      <c r="J9" s="266">
        <v>0</v>
      </c>
      <c r="K9" s="266">
        <v>156656216</v>
      </c>
      <c r="L9" s="270"/>
      <c r="M9" s="266">
        <v>969858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/>
      <c r="F15" s="244">
        <v>0</v>
      </c>
      <c r="G15" s="244">
        <v>0</v>
      </c>
      <c r="H15" s="256"/>
      <c r="I15" s="244"/>
      <c r="J15" s="244">
        <v>0</v>
      </c>
      <c r="K15" s="244">
        <v>0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4175860</v>
      </c>
      <c r="F16" s="245">
        <v>0</v>
      </c>
      <c r="G16" s="245">
        <v>4175860</v>
      </c>
      <c r="H16" s="256"/>
      <c r="I16" s="245">
        <v>4273865</v>
      </c>
      <c r="J16" s="245">
        <v>0</v>
      </c>
      <c r="K16" s="245">
        <v>4273865</v>
      </c>
      <c r="L16" s="256"/>
      <c r="M16" s="245">
        <v>-98005</v>
      </c>
      <c r="N16" s="277" t="s">
        <v>1163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8317599</v>
      </c>
      <c r="F17" s="244">
        <v>0</v>
      </c>
      <c r="G17" s="244">
        <v>8317599</v>
      </c>
      <c r="H17" s="256"/>
      <c r="I17" s="244">
        <v>8516679</v>
      </c>
      <c r="J17" s="244">
        <v>0</v>
      </c>
      <c r="K17" s="244">
        <v>8516679</v>
      </c>
      <c r="L17" s="256"/>
      <c r="M17" s="244">
        <v>-199080</v>
      </c>
      <c r="N17" s="244" t="s">
        <v>1163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14555798</v>
      </c>
      <c r="F18" s="245">
        <v>0</v>
      </c>
      <c r="G18" s="245">
        <v>14555798</v>
      </c>
      <c r="H18" s="256"/>
      <c r="I18" s="245">
        <v>14904188</v>
      </c>
      <c r="J18" s="245">
        <v>0</v>
      </c>
      <c r="K18" s="245">
        <v>14904188</v>
      </c>
      <c r="L18" s="256"/>
      <c r="M18" s="245">
        <v>-348390</v>
      </c>
      <c r="N18" s="277" t="s">
        <v>1163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8317599</v>
      </c>
      <c r="F19" s="244">
        <v>0</v>
      </c>
      <c r="G19" s="244">
        <v>8317599</v>
      </c>
      <c r="H19" s="256"/>
      <c r="I19" s="244">
        <v>8516679</v>
      </c>
      <c r="J19" s="244">
        <v>0</v>
      </c>
      <c r="K19" s="244">
        <v>8516679</v>
      </c>
      <c r="L19" s="256"/>
      <c r="M19" s="244">
        <v>-199080</v>
      </c>
      <c r="N19" s="244" t="s">
        <v>1163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98216459</v>
      </c>
      <c r="F21" s="244">
        <v>2196298</v>
      </c>
      <c r="G21" s="244">
        <v>100412757</v>
      </c>
      <c r="H21" s="256"/>
      <c r="I21" s="244">
        <v>100412757</v>
      </c>
      <c r="J21" s="244">
        <v>0</v>
      </c>
      <c r="K21" s="244">
        <v>100412757</v>
      </c>
      <c r="L21" s="256"/>
      <c r="M21" s="244">
        <v>0</v>
      </c>
      <c r="N21" s="244"/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1814413</v>
      </c>
      <c r="F24" s="245">
        <v>0</v>
      </c>
      <c r="G24" s="245">
        <v>1814413</v>
      </c>
      <c r="H24" s="256"/>
      <c r="I24" s="245"/>
      <c r="J24" s="245">
        <v>0</v>
      </c>
      <c r="K24" s="245">
        <v>0</v>
      </c>
      <c r="L24" s="256"/>
      <c r="M24" s="245">
        <v>1814413</v>
      </c>
      <c r="N24" s="277" t="s">
        <v>59</v>
      </c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21413432</v>
      </c>
      <c r="F25" s="244">
        <v>-1381384</v>
      </c>
      <c r="G25" s="244">
        <v>20032048</v>
      </c>
      <c r="H25" s="256"/>
      <c r="I25" s="244">
        <v>20032048</v>
      </c>
      <c r="J25" s="244">
        <v>0</v>
      </c>
      <c r="K25" s="244">
        <v>20032048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10530000</v>
      </c>
      <c r="F26" s="266">
        <v>0</v>
      </c>
      <c r="G26" s="266">
        <v>10530000</v>
      </c>
      <c r="H26" s="270"/>
      <c r="I26" s="266">
        <v>10674500</v>
      </c>
      <c r="J26" s="266">
        <v>0</v>
      </c>
      <c r="K26" s="266">
        <v>10674500</v>
      </c>
      <c r="L26" s="270"/>
      <c r="M26" s="266">
        <v>-144500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530000</v>
      </c>
      <c r="F27" s="245">
        <v>0</v>
      </c>
      <c r="G27" s="245">
        <v>530000</v>
      </c>
      <c r="H27" s="256"/>
      <c r="I27" s="245">
        <v>674500</v>
      </c>
      <c r="J27" s="245">
        <v>0</v>
      </c>
      <c r="K27" s="245">
        <v>674500</v>
      </c>
      <c r="L27" s="256"/>
      <c r="M27" s="245">
        <v>-144500</v>
      </c>
      <c r="N27" s="277" t="s">
        <v>1163</v>
      </c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5000000</v>
      </c>
      <c r="F28" s="244">
        <v>0</v>
      </c>
      <c r="G28" s="244">
        <v>5000000</v>
      </c>
      <c r="H28" s="256"/>
      <c r="I28" s="244">
        <v>10000000</v>
      </c>
      <c r="J28" s="244">
        <v>0</v>
      </c>
      <c r="K28" s="244">
        <v>10000000</v>
      </c>
      <c r="L28" s="256"/>
      <c r="M28" s="244">
        <v>-5000000</v>
      </c>
      <c r="N28" s="244" t="s">
        <v>140</v>
      </c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5000000</v>
      </c>
      <c r="F29" s="245">
        <v>0</v>
      </c>
      <c r="G29" s="245">
        <v>5000000</v>
      </c>
      <c r="H29" s="256"/>
      <c r="I29" s="245">
        <v>0</v>
      </c>
      <c r="J29" s="245">
        <v>0</v>
      </c>
      <c r="K29" s="245">
        <v>0</v>
      </c>
      <c r="L29" s="256"/>
      <c r="M29" s="245">
        <v>5000000</v>
      </c>
      <c r="N29" s="277" t="s">
        <v>140</v>
      </c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/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0</v>
      </c>
      <c r="F35" s="266">
        <v>0</v>
      </c>
      <c r="G35" s="266">
        <v>0</v>
      </c>
      <c r="H35" s="270"/>
      <c r="I35" s="266">
        <v>0</v>
      </c>
      <c r="J35" s="266">
        <v>0</v>
      </c>
      <c r="K35" s="266">
        <v>0</v>
      </c>
      <c r="L35" s="270"/>
      <c r="M35" s="266">
        <v>0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/>
      <c r="F36" s="245">
        <v>0</v>
      </c>
      <c r="G36" s="245">
        <v>0</v>
      </c>
      <c r="I36" s="245"/>
      <c r="J36" s="245">
        <v>0</v>
      </c>
      <c r="K36" s="245">
        <v>0</v>
      </c>
      <c r="M36" s="245">
        <v>0</v>
      </c>
      <c r="N36" s="245"/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0</v>
      </c>
      <c r="F38" s="266">
        <v>0</v>
      </c>
      <c r="G38" s="266">
        <v>0</v>
      </c>
      <c r="H38" s="270"/>
      <c r="I38" s="266">
        <v>0</v>
      </c>
      <c r="J38" s="266">
        <v>0</v>
      </c>
      <c r="K38" s="266">
        <v>0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/>
      <c r="F39" s="245">
        <v>0</v>
      </c>
      <c r="G39" s="245">
        <v>0</v>
      </c>
      <c r="I39" s="245"/>
      <c r="J39" s="245">
        <v>0</v>
      </c>
      <c r="K39" s="245">
        <v>0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103545512</v>
      </c>
      <c r="F45" s="266">
        <v>0</v>
      </c>
      <c r="G45" s="266">
        <v>103545512</v>
      </c>
      <c r="H45" s="270"/>
      <c r="I45" s="266">
        <v>106113300</v>
      </c>
      <c r="J45" s="266">
        <v>0</v>
      </c>
      <c r="K45" s="266">
        <v>106113300</v>
      </c>
      <c r="L45" s="270"/>
      <c r="M45" s="266">
        <v>-2567788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103545512</v>
      </c>
      <c r="F46" s="245">
        <v>0</v>
      </c>
      <c r="G46" s="245">
        <v>103545512</v>
      </c>
      <c r="I46" s="245">
        <v>106113300</v>
      </c>
      <c r="J46" s="245">
        <v>0</v>
      </c>
      <c r="K46" s="245">
        <v>106113300</v>
      </c>
      <c r="M46" s="245">
        <v>-2567788</v>
      </c>
      <c r="N46" s="277" t="s">
        <v>1216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270886672</v>
      </c>
      <c r="F48" s="282">
        <v>814914</v>
      </c>
      <c r="G48" s="282">
        <v>271701586</v>
      </c>
      <c r="H48" s="281" t="e">
        <v>#REF!</v>
      </c>
      <c r="I48" s="282">
        <v>273444016</v>
      </c>
      <c r="J48" s="282">
        <v>0</v>
      </c>
      <c r="K48" s="282">
        <v>273444016</v>
      </c>
      <c r="L48" s="281" t="e">
        <v>#REF!</v>
      </c>
      <c r="M48" s="282">
        <v>-1742430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1488780</v>
      </c>
      <c r="F49" s="266">
        <v>0</v>
      </c>
      <c r="G49" s="266">
        <v>1488780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1488780</v>
      </c>
      <c r="F51" s="245"/>
      <c r="G51" s="245">
        <v>1488780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 ht="15"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</row>
    <row r="54" spans="1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A55" s="259"/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A56" s="259"/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94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90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4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4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86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>
      <c r="A79" s="259"/>
      <c r="B79" s="264"/>
      <c r="C79" s="285"/>
      <c r="D79" s="286"/>
      <c r="E79" s="295"/>
      <c r="F79" s="296"/>
      <c r="G79" s="297"/>
      <c r="J79" s="286"/>
      <c r="K79" s="286"/>
      <c r="L79" s="286"/>
      <c r="M79" s="286"/>
      <c r="N79" s="290"/>
    </row>
    <row r="80" spans="1:14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E153" s="254"/>
      <c r="F153" s="298"/>
      <c r="G153" s="299"/>
      <c r="J153" s="286"/>
      <c r="K153" s="286"/>
      <c r="L153" s="286"/>
      <c r="M153" s="286"/>
      <c r="N153" s="290"/>
    </row>
    <row r="154" spans="1:14">
      <c r="A154" s="259"/>
      <c r="E154" s="254"/>
      <c r="F154" s="298"/>
      <c r="G154" s="299"/>
      <c r="J154" s="286"/>
      <c r="K154" s="286"/>
      <c r="L154" s="286"/>
      <c r="M154" s="286"/>
      <c r="N154" s="290"/>
    </row>
    <row r="155" spans="1:14">
      <c r="A155" s="259"/>
      <c r="E155" s="254"/>
      <c r="F155" s="298"/>
      <c r="G155" s="299"/>
      <c r="J155" s="286"/>
      <c r="K155" s="286"/>
      <c r="L155" s="286"/>
      <c r="M155" s="286"/>
      <c r="N155" s="290"/>
    </row>
    <row r="156" spans="1:14">
      <c r="A156" s="259"/>
      <c r="E156" s="254"/>
      <c r="F156" s="298"/>
      <c r="G156" s="299"/>
      <c r="J156" s="300"/>
      <c r="K156" s="300"/>
      <c r="L156" s="300"/>
      <c r="M156" s="300"/>
      <c r="N156" s="301"/>
    </row>
    <row r="157" spans="1:14">
      <c r="A157" s="259"/>
      <c r="E157" s="254"/>
      <c r="F157" s="298"/>
      <c r="G157" s="299"/>
      <c r="J157" s="300"/>
      <c r="K157" s="300"/>
      <c r="L157" s="300"/>
      <c r="M157" s="300"/>
      <c r="N157" s="301"/>
    </row>
    <row r="158" spans="1:14">
      <c r="A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B167" s="259"/>
      <c r="C167" s="259"/>
      <c r="D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B168" s="259"/>
      <c r="C168" s="259"/>
      <c r="D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L189" s="259"/>
    </row>
    <row r="190" spans="1:14">
      <c r="A190" s="259"/>
      <c r="B190" s="259"/>
      <c r="C190" s="259"/>
      <c r="D190" s="259"/>
      <c r="E190" s="254"/>
      <c r="F190" s="298"/>
      <c r="G190" s="299"/>
      <c r="L190" s="259"/>
    </row>
    <row r="191" spans="1:14">
      <c r="A191" s="259"/>
      <c r="B191" s="259"/>
      <c r="C191" s="259"/>
      <c r="D191" s="259"/>
      <c r="E191" s="254"/>
      <c r="F191" s="298"/>
      <c r="G191" s="299"/>
      <c r="L191" s="259"/>
    </row>
    <row r="192" spans="1:14">
      <c r="A192" s="259"/>
      <c r="B192" s="259"/>
      <c r="C192" s="259"/>
      <c r="D192" s="259"/>
      <c r="E192" s="254"/>
      <c r="F192" s="298"/>
      <c r="G192" s="299"/>
      <c r="L192" s="259"/>
    </row>
    <row r="193" spans="1:12">
      <c r="A193" s="259"/>
      <c r="B193" s="259"/>
      <c r="C193" s="259"/>
      <c r="D193" s="259"/>
      <c r="E193" s="302"/>
      <c r="F193" s="298"/>
      <c r="G193" s="299"/>
      <c r="L193" s="259"/>
    </row>
    <row r="194" spans="1:12">
      <c r="A194" s="259"/>
      <c r="B194" s="259"/>
      <c r="C194" s="259"/>
      <c r="D194" s="259"/>
      <c r="E194" s="302"/>
      <c r="F194" s="298"/>
      <c r="G194" s="299"/>
      <c r="L194" s="259"/>
    </row>
    <row r="195" spans="1:12">
      <c r="A195" s="259"/>
      <c r="B195" s="259"/>
      <c r="C195" s="259"/>
      <c r="D195" s="259"/>
      <c r="E195" s="254"/>
      <c r="F195" s="298"/>
      <c r="G195" s="299"/>
      <c r="L195" s="259"/>
    </row>
    <row r="196" spans="1:12">
      <c r="A196" s="259"/>
      <c r="B196" s="259"/>
      <c r="C196" s="259"/>
      <c r="D196" s="259"/>
      <c r="E196" s="254"/>
      <c r="F196" s="298"/>
      <c r="G196" s="299"/>
      <c r="L196" s="259"/>
    </row>
    <row r="197" spans="1:12">
      <c r="A197" s="259"/>
      <c r="B197" s="259"/>
      <c r="C197" s="259"/>
      <c r="D197" s="259"/>
      <c r="E197" s="254"/>
      <c r="F197" s="298"/>
      <c r="G197" s="299"/>
      <c r="L197" s="259"/>
    </row>
    <row r="198" spans="1:12">
      <c r="A198" s="259"/>
      <c r="B198" s="259"/>
      <c r="C198" s="259"/>
      <c r="D198" s="259"/>
      <c r="E198" s="254"/>
      <c r="F198" s="298"/>
      <c r="G198" s="299"/>
      <c r="L198" s="259"/>
    </row>
    <row r="199" spans="1:12">
      <c r="E199" s="254"/>
      <c r="F199" s="298"/>
      <c r="G199" s="299"/>
      <c r="L199" s="259"/>
    </row>
    <row r="200" spans="1:12">
      <c r="E200" s="254"/>
      <c r="F200" s="298"/>
      <c r="G200" s="299"/>
      <c r="L200" s="259"/>
    </row>
    <row r="201" spans="1:12">
      <c r="A201" s="259"/>
      <c r="E201" s="254"/>
      <c r="F201" s="298"/>
      <c r="G201" s="299"/>
      <c r="L201" s="259"/>
    </row>
    <row r="202" spans="1:12">
      <c r="A202" s="259"/>
      <c r="E202" s="254"/>
      <c r="F202" s="298"/>
      <c r="G202" s="299"/>
      <c r="L202" s="259"/>
    </row>
    <row r="203" spans="1:12">
      <c r="E203" s="254"/>
      <c r="F203" s="298"/>
      <c r="G203" s="299"/>
      <c r="L203" s="259"/>
    </row>
    <row r="204" spans="1:12">
      <c r="E204" s="254"/>
      <c r="F204" s="298"/>
      <c r="G204" s="299"/>
      <c r="L204" s="259"/>
    </row>
    <row r="205" spans="1:12">
      <c r="E205" s="254"/>
      <c r="F205" s="298"/>
      <c r="G205" s="245"/>
      <c r="L205" s="259"/>
    </row>
    <row r="206" spans="1:12">
      <c r="E206" s="254"/>
      <c r="F206" s="298"/>
      <c r="G206" s="245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7" spans="1:12" ht="15.75">
      <c r="A717" s="259"/>
      <c r="B717" s="259"/>
      <c r="C717" s="259"/>
      <c r="D717" s="259"/>
      <c r="E717" s="303"/>
      <c r="F717" s="304"/>
      <c r="G717" s="305">
        <f>SUM(G53:G716)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ErrorMessage="1" errorTitle="Taxes" error="Non valid entry. Please check the tax list" promptTitle="Taxes" prompt="Please select the tax subject to adjustment" sqref="A203:A715 A84:A200">
      <formula1>Taxes</formula1>
    </dataValidation>
    <dataValidation type="list" allowBlank="1" showInputMessage="1" showErrorMessage="1" sqref="M59:M61 A201:A202 M97:M714 K66:L714 K63:M64 J53:J714 K53:L62">
      <formula1>Taxes</formula1>
    </dataValidation>
    <dataValidation type="list" allowBlank="1" showInputMessage="1" showErrorMessage="1" sqref="N49:N52 N6:N47">
      <formula1>FinalDiff</formula1>
    </dataValidation>
    <dataValidation type="list" allowBlank="1" showInputMessage="1" showErrorMessage="1" sqref="C53:C715">
      <formula1>Compadjust</formula1>
    </dataValidation>
    <dataValidation type="list" allowBlank="1" showInputMessage="1" showErrorMessage="1" sqref="N53:N715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5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37.14062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Companies!B22</f>
        <v xml:space="preserve"> NEVSUN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0</v>
      </c>
      <c r="F5" s="266">
        <v>0</v>
      </c>
      <c r="G5" s="266">
        <v>0</v>
      </c>
      <c r="H5" s="270"/>
      <c r="I5" s="266">
        <v>0</v>
      </c>
      <c r="J5" s="266">
        <v>0</v>
      </c>
      <c r="K5" s="266">
        <v>0</v>
      </c>
      <c r="L5" s="270"/>
      <c r="M5" s="266">
        <v>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87675059</v>
      </c>
      <c r="F9" s="266">
        <v>0</v>
      </c>
      <c r="G9" s="266">
        <v>87675059</v>
      </c>
      <c r="H9" s="270"/>
      <c r="I9" s="266">
        <v>87675152</v>
      </c>
      <c r="J9" s="266">
        <v>0</v>
      </c>
      <c r="K9" s="266">
        <v>87675152</v>
      </c>
      <c r="L9" s="270"/>
      <c r="M9" s="266">
        <v>-93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/>
      <c r="F15" s="244">
        <v>0</v>
      </c>
      <c r="G15" s="244">
        <v>0</v>
      </c>
      <c r="H15" s="256"/>
      <c r="I15" s="244"/>
      <c r="J15" s="244">
        <v>0</v>
      </c>
      <c r="K15" s="244">
        <v>0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2762016</v>
      </c>
      <c r="F16" s="245">
        <v>0</v>
      </c>
      <c r="G16" s="245">
        <v>2762016</v>
      </c>
      <c r="H16" s="256"/>
      <c r="I16" s="245">
        <v>2762016</v>
      </c>
      <c r="J16" s="245">
        <v>0</v>
      </c>
      <c r="K16" s="245">
        <v>2762016</v>
      </c>
      <c r="L16" s="256"/>
      <c r="M16" s="245">
        <v>0</v>
      </c>
      <c r="N16" s="277"/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5506562</v>
      </c>
      <c r="F17" s="244">
        <v>0</v>
      </c>
      <c r="G17" s="244">
        <v>5506562</v>
      </c>
      <c r="H17" s="256"/>
      <c r="I17" s="244">
        <v>5506562</v>
      </c>
      <c r="J17" s="244">
        <v>0</v>
      </c>
      <c r="K17" s="244">
        <v>5506562</v>
      </c>
      <c r="L17" s="256"/>
      <c r="M17" s="244">
        <v>0</v>
      </c>
      <c r="N17" s="244"/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9636483</v>
      </c>
      <c r="F18" s="245">
        <v>0</v>
      </c>
      <c r="G18" s="245">
        <v>9636483</v>
      </c>
      <c r="H18" s="256"/>
      <c r="I18" s="245">
        <v>9636483</v>
      </c>
      <c r="J18" s="245">
        <v>0</v>
      </c>
      <c r="K18" s="245">
        <v>9636483</v>
      </c>
      <c r="L18" s="256"/>
      <c r="M18" s="245">
        <v>0</v>
      </c>
      <c r="N18" s="277"/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5506562</v>
      </c>
      <c r="F19" s="244">
        <v>0</v>
      </c>
      <c r="G19" s="244">
        <v>5506562</v>
      </c>
      <c r="H19" s="256"/>
      <c r="I19" s="244">
        <v>5506562</v>
      </c>
      <c r="J19" s="244">
        <v>0</v>
      </c>
      <c r="K19" s="244">
        <v>5506562</v>
      </c>
      <c r="L19" s="256"/>
      <c r="M19" s="244">
        <v>0</v>
      </c>
      <c r="N19" s="244"/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61669401</v>
      </c>
      <c r="F21" s="244">
        <v>-1959020</v>
      </c>
      <c r="G21" s="244">
        <v>59710381</v>
      </c>
      <c r="H21" s="256"/>
      <c r="I21" s="244">
        <v>59710394</v>
      </c>
      <c r="J21" s="244">
        <v>0</v>
      </c>
      <c r="K21" s="244">
        <v>59710394</v>
      </c>
      <c r="L21" s="256"/>
      <c r="M21" s="244">
        <v>-13</v>
      </c>
      <c r="N21" s="244" t="s">
        <v>1163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>
        <v>2594035</v>
      </c>
      <c r="F22" s="245">
        <v>-2594035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/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/>
      <c r="F25" s="244">
        <v>4553055</v>
      </c>
      <c r="G25" s="244">
        <v>4553055</v>
      </c>
      <c r="H25" s="256"/>
      <c r="I25" s="244">
        <v>4553135</v>
      </c>
      <c r="J25" s="244">
        <v>0</v>
      </c>
      <c r="K25" s="244">
        <v>4553135</v>
      </c>
      <c r="L25" s="256"/>
      <c r="M25" s="244">
        <v>-80</v>
      </c>
      <c r="N25" s="244" t="s">
        <v>1163</v>
      </c>
    </row>
    <row r="26" spans="2:14" s="259" customFormat="1">
      <c r="B26" s="265"/>
      <c r="C26" s="269" t="str">
        <f>+Taxes!B23</f>
        <v>DNGM</v>
      </c>
      <c r="D26" s="270"/>
      <c r="E26" s="266">
        <v>199980</v>
      </c>
      <c r="F26" s="266">
        <v>0</v>
      </c>
      <c r="G26" s="266">
        <v>199980</v>
      </c>
      <c r="H26" s="270"/>
      <c r="I26" s="266">
        <v>199980</v>
      </c>
      <c r="J26" s="266">
        <v>0</v>
      </c>
      <c r="K26" s="266">
        <v>199980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199980</v>
      </c>
      <c r="F27" s="245">
        <v>0</v>
      </c>
      <c r="G27" s="245">
        <v>199980</v>
      </c>
      <c r="H27" s="256"/>
      <c r="I27" s="245">
        <v>199980</v>
      </c>
      <c r="J27" s="245">
        <v>0</v>
      </c>
      <c r="K27" s="245">
        <v>199980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0</v>
      </c>
      <c r="F35" s="266">
        <v>0</v>
      </c>
      <c r="G35" s="266">
        <v>0</v>
      </c>
      <c r="H35" s="270"/>
      <c r="I35" s="266">
        <v>4057328</v>
      </c>
      <c r="J35" s="266">
        <v>0</v>
      </c>
      <c r="K35" s="266">
        <v>4057328</v>
      </c>
      <c r="L35" s="270"/>
      <c r="M35" s="266">
        <v>-4057328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/>
      <c r="F36" s="245">
        <v>0</v>
      </c>
      <c r="G36" s="245">
        <v>0</v>
      </c>
      <c r="I36" s="245">
        <v>4057328</v>
      </c>
      <c r="J36" s="245">
        <v>0</v>
      </c>
      <c r="K36" s="245">
        <v>4057328</v>
      </c>
      <c r="M36" s="245">
        <v>-4057328</v>
      </c>
      <c r="N36" s="245" t="s">
        <v>58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0</v>
      </c>
      <c r="F38" s="266">
        <v>0</v>
      </c>
      <c r="G38" s="266">
        <v>0</v>
      </c>
      <c r="H38" s="270"/>
      <c r="I38" s="266">
        <v>0</v>
      </c>
      <c r="J38" s="266">
        <v>0</v>
      </c>
      <c r="K38" s="266">
        <v>0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/>
      <c r="F39" s="245">
        <v>0</v>
      </c>
      <c r="G39" s="245">
        <v>0</v>
      </c>
      <c r="I39" s="245"/>
      <c r="J39" s="245">
        <v>0</v>
      </c>
      <c r="K39" s="245">
        <v>0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66166779</v>
      </c>
      <c r="F45" s="266">
        <v>0</v>
      </c>
      <c r="G45" s="266">
        <v>66166779</v>
      </c>
      <c r="H45" s="270"/>
      <c r="I45" s="266">
        <v>66166779</v>
      </c>
      <c r="J45" s="266">
        <v>0</v>
      </c>
      <c r="K45" s="266">
        <v>66166779</v>
      </c>
      <c r="L45" s="270"/>
      <c r="M45" s="266">
        <v>0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66166779</v>
      </c>
      <c r="F46" s="245">
        <v>0</v>
      </c>
      <c r="G46" s="245">
        <v>66166779</v>
      </c>
      <c r="I46" s="245">
        <v>66166779</v>
      </c>
      <c r="J46" s="245">
        <v>0</v>
      </c>
      <c r="K46" s="245">
        <v>66166779</v>
      </c>
      <c r="M46" s="245">
        <v>0</v>
      </c>
      <c r="N46" s="277"/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438000</v>
      </c>
      <c r="F47" s="244">
        <v>-438000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154479818</v>
      </c>
      <c r="F48" s="282">
        <v>-438000</v>
      </c>
      <c r="G48" s="282">
        <v>154041818</v>
      </c>
      <c r="H48" s="281" t="e">
        <v>#REF!</v>
      </c>
      <c r="I48" s="282">
        <v>158099239</v>
      </c>
      <c r="J48" s="282">
        <v>0</v>
      </c>
      <c r="K48" s="282">
        <v>158099239</v>
      </c>
      <c r="L48" s="281" t="e">
        <v>#REF!</v>
      </c>
      <c r="M48" s="282">
        <v>-4057421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 ht="15">
      <c r="A53" s="259"/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</row>
    <row r="54" spans="1:14" ht="15">
      <c r="A54" s="259"/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A55" s="259"/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A56" s="259"/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86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86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86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86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86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</row>
    <row r="67" spans="1:14">
      <c r="A67" s="259"/>
      <c r="B67" s="264"/>
      <c r="C67" s="285"/>
      <c r="D67" s="286"/>
      <c r="E67" s="295"/>
      <c r="F67" s="296"/>
      <c r="G67" s="297"/>
      <c r="J67" s="286"/>
      <c r="K67" s="286"/>
      <c r="L67" s="286"/>
      <c r="M67" s="286"/>
      <c r="N67" s="290"/>
    </row>
    <row r="68" spans="1:14">
      <c r="A68" s="259"/>
      <c r="B68" s="264"/>
      <c r="C68" s="285"/>
      <c r="D68" s="286"/>
      <c r="E68" s="295"/>
      <c r="F68" s="296"/>
      <c r="G68" s="297"/>
      <c r="J68" s="286"/>
      <c r="K68" s="286"/>
      <c r="L68" s="286"/>
      <c r="M68" s="286"/>
      <c r="N68" s="290"/>
    </row>
    <row r="69" spans="1:14">
      <c r="A69" s="259"/>
      <c r="B69" s="264"/>
      <c r="C69" s="285"/>
      <c r="D69" s="286"/>
      <c r="E69" s="295"/>
      <c r="F69" s="296"/>
      <c r="G69" s="297"/>
      <c r="J69" s="286"/>
      <c r="K69" s="286"/>
      <c r="L69" s="286"/>
      <c r="M69" s="286"/>
      <c r="N69" s="290"/>
    </row>
    <row r="70" spans="1:14">
      <c r="A70" s="259"/>
      <c r="B70" s="264"/>
      <c r="C70" s="285"/>
      <c r="D70" s="286"/>
      <c r="E70" s="295"/>
      <c r="F70" s="296"/>
      <c r="G70" s="297"/>
      <c r="J70" s="286"/>
      <c r="K70" s="286"/>
      <c r="L70" s="286"/>
      <c r="M70" s="286"/>
      <c r="N70" s="290"/>
    </row>
    <row r="71" spans="1:14">
      <c r="A71" s="259"/>
      <c r="B71" s="264"/>
      <c r="C71" s="285"/>
      <c r="D71" s="286"/>
      <c r="E71" s="295"/>
      <c r="F71" s="296"/>
      <c r="G71" s="297"/>
      <c r="J71" s="286"/>
      <c r="K71" s="286"/>
      <c r="L71" s="286"/>
      <c r="M71" s="286"/>
      <c r="N71" s="290"/>
    </row>
    <row r="72" spans="1:14">
      <c r="A72" s="259"/>
      <c r="B72" s="264"/>
      <c r="C72" s="285"/>
      <c r="D72" s="286"/>
      <c r="E72" s="295"/>
      <c r="F72" s="296"/>
      <c r="G72" s="297"/>
      <c r="J72" s="286"/>
      <c r="K72" s="286"/>
      <c r="L72" s="286"/>
      <c r="M72" s="286"/>
      <c r="N72" s="290"/>
    </row>
    <row r="73" spans="1:14">
      <c r="A73" s="259"/>
      <c r="B73" s="264"/>
      <c r="C73" s="285"/>
      <c r="D73" s="286"/>
      <c r="E73" s="295"/>
      <c r="F73" s="296"/>
      <c r="G73" s="297"/>
      <c r="J73" s="286"/>
      <c r="K73" s="286"/>
      <c r="L73" s="286"/>
      <c r="M73" s="286"/>
      <c r="N73" s="290"/>
    </row>
    <row r="74" spans="1:14">
      <c r="A74" s="259"/>
      <c r="B74" s="264"/>
      <c r="C74" s="285"/>
      <c r="D74" s="286"/>
      <c r="E74" s="295"/>
      <c r="F74" s="296"/>
      <c r="G74" s="297"/>
      <c r="J74" s="286"/>
      <c r="K74" s="286"/>
      <c r="L74" s="286"/>
      <c r="M74" s="286"/>
      <c r="N74" s="290"/>
    </row>
    <row r="75" spans="1:14">
      <c r="A75" s="259"/>
      <c r="B75" s="264"/>
      <c r="C75" s="285"/>
      <c r="D75" s="286"/>
      <c r="E75" s="295"/>
      <c r="F75" s="296"/>
      <c r="G75" s="297"/>
      <c r="J75" s="286"/>
      <c r="K75" s="286"/>
      <c r="L75" s="286"/>
      <c r="M75" s="286"/>
      <c r="N75" s="290"/>
    </row>
    <row r="76" spans="1:14">
      <c r="A76" s="259"/>
      <c r="B76" s="264"/>
      <c r="C76" s="285"/>
      <c r="D76" s="286"/>
      <c r="E76" s="295"/>
      <c r="F76" s="296"/>
      <c r="G76" s="297"/>
      <c r="J76" s="286"/>
      <c r="K76" s="286"/>
      <c r="L76" s="286"/>
      <c r="M76" s="286"/>
      <c r="N76" s="290"/>
    </row>
    <row r="77" spans="1:14">
      <c r="A77" s="259"/>
      <c r="B77" s="264"/>
      <c r="C77" s="285"/>
      <c r="D77" s="286"/>
      <c r="E77" s="295"/>
      <c r="F77" s="296"/>
      <c r="G77" s="297"/>
      <c r="J77" s="286"/>
      <c r="K77" s="286"/>
      <c r="L77" s="286"/>
      <c r="M77" s="286"/>
      <c r="N77" s="290"/>
    </row>
    <row r="78" spans="1:14">
      <c r="A78" s="259"/>
      <c r="B78" s="264"/>
      <c r="C78" s="285"/>
      <c r="D78" s="286"/>
      <c r="E78" s="295"/>
      <c r="F78" s="296"/>
      <c r="G78" s="297"/>
      <c r="J78" s="286"/>
      <c r="K78" s="286"/>
      <c r="L78" s="286"/>
      <c r="M78" s="286"/>
      <c r="N78" s="290"/>
    </row>
    <row r="79" spans="1:14">
      <c r="A79" s="259"/>
      <c r="B79" s="264"/>
      <c r="C79" s="285"/>
      <c r="D79" s="286"/>
      <c r="E79" s="295"/>
      <c r="F79" s="296"/>
      <c r="G79" s="297"/>
      <c r="J79" s="286"/>
      <c r="K79" s="286"/>
      <c r="L79" s="286"/>
      <c r="M79" s="286"/>
      <c r="N79" s="290"/>
    </row>
    <row r="80" spans="1:14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E141" s="254"/>
      <c r="F141" s="298"/>
      <c r="G141" s="299"/>
      <c r="J141" s="286"/>
      <c r="K141" s="286"/>
      <c r="L141" s="286"/>
      <c r="M141" s="286"/>
      <c r="N141" s="290"/>
    </row>
    <row r="142" spans="1:14">
      <c r="A142" s="259"/>
      <c r="E142" s="254"/>
      <c r="F142" s="298"/>
      <c r="G142" s="299"/>
      <c r="J142" s="286"/>
      <c r="K142" s="286"/>
      <c r="L142" s="286"/>
      <c r="M142" s="286"/>
      <c r="N142" s="290"/>
    </row>
    <row r="143" spans="1:14">
      <c r="A143" s="259"/>
      <c r="E143" s="254"/>
      <c r="F143" s="298"/>
      <c r="G143" s="299"/>
      <c r="J143" s="286"/>
      <c r="K143" s="286"/>
      <c r="L143" s="286"/>
      <c r="M143" s="286"/>
      <c r="N143" s="290"/>
    </row>
    <row r="144" spans="1:14">
      <c r="A144" s="259"/>
      <c r="E144" s="254"/>
      <c r="F144" s="298"/>
      <c r="G144" s="299"/>
      <c r="J144" s="300"/>
      <c r="K144" s="300"/>
      <c r="L144" s="300"/>
      <c r="M144" s="300"/>
      <c r="N144" s="301"/>
    </row>
    <row r="145" spans="1:14">
      <c r="A145" s="259"/>
      <c r="E145" s="254"/>
      <c r="F145" s="298"/>
      <c r="G145" s="299"/>
      <c r="J145" s="300"/>
      <c r="K145" s="300"/>
      <c r="L145" s="300"/>
      <c r="M145" s="300"/>
      <c r="N145" s="301"/>
    </row>
    <row r="146" spans="1:14">
      <c r="A146" s="259"/>
      <c r="E146" s="254"/>
      <c r="F146" s="298"/>
      <c r="G146" s="299"/>
      <c r="J146" s="300"/>
      <c r="K146" s="300"/>
      <c r="L146" s="300"/>
      <c r="M146" s="300"/>
      <c r="N146" s="301"/>
    </row>
    <row r="147" spans="1:14">
      <c r="A147" s="259"/>
      <c r="E147" s="254"/>
      <c r="F147" s="298"/>
      <c r="G147" s="299"/>
      <c r="J147" s="300"/>
      <c r="K147" s="300"/>
      <c r="L147" s="300"/>
      <c r="M147" s="300"/>
      <c r="N147" s="301"/>
    </row>
    <row r="148" spans="1:14">
      <c r="A148" s="259"/>
      <c r="E148" s="254"/>
      <c r="F148" s="298"/>
      <c r="G148" s="299"/>
      <c r="J148" s="300"/>
      <c r="K148" s="300"/>
      <c r="L148" s="300"/>
      <c r="M148" s="300"/>
      <c r="N148" s="301"/>
    </row>
    <row r="149" spans="1:14">
      <c r="A149" s="259"/>
      <c r="E149" s="254"/>
      <c r="F149" s="298"/>
      <c r="G149" s="299"/>
      <c r="J149" s="300"/>
      <c r="K149" s="300"/>
      <c r="L149" s="300"/>
      <c r="M149" s="300"/>
      <c r="N149" s="301"/>
    </row>
    <row r="150" spans="1:14">
      <c r="A150" s="259"/>
      <c r="E150" s="254"/>
      <c r="F150" s="298"/>
      <c r="G150" s="299"/>
      <c r="J150" s="300"/>
      <c r="K150" s="300"/>
      <c r="L150" s="300"/>
      <c r="M150" s="300"/>
      <c r="N150" s="301"/>
    </row>
    <row r="151" spans="1:14">
      <c r="A151" s="259"/>
      <c r="E151" s="254"/>
      <c r="F151" s="298"/>
      <c r="G151" s="299"/>
      <c r="J151" s="300"/>
      <c r="K151" s="300"/>
      <c r="L151" s="300"/>
      <c r="M151" s="300"/>
      <c r="N151" s="301"/>
    </row>
    <row r="152" spans="1:14">
      <c r="A152" s="259"/>
      <c r="E152" s="254"/>
      <c r="F152" s="298"/>
      <c r="G152" s="299"/>
      <c r="J152" s="300"/>
      <c r="K152" s="300"/>
      <c r="L152" s="300"/>
      <c r="M152" s="300"/>
      <c r="N152" s="301"/>
    </row>
    <row r="153" spans="1:14">
      <c r="A153" s="259"/>
      <c r="E153" s="254"/>
      <c r="F153" s="298"/>
      <c r="G153" s="299"/>
      <c r="J153" s="300"/>
      <c r="K153" s="300"/>
      <c r="L153" s="300"/>
      <c r="M153" s="300"/>
      <c r="N153" s="301"/>
    </row>
    <row r="154" spans="1:14">
      <c r="A154" s="259"/>
      <c r="E154" s="254"/>
      <c r="F154" s="298"/>
      <c r="G154" s="299"/>
      <c r="J154" s="300"/>
      <c r="K154" s="300"/>
      <c r="L154" s="300"/>
      <c r="M154" s="300"/>
      <c r="N154" s="301"/>
    </row>
    <row r="155" spans="1:14">
      <c r="A155" s="259"/>
      <c r="B155" s="259"/>
      <c r="C155" s="259"/>
      <c r="D155" s="259"/>
      <c r="E155" s="254"/>
      <c r="F155" s="298"/>
      <c r="G155" s="299"/>
      <c r="J155" s="300"/>
      <c r="K155" s="300"/>
      <c r="L155" s="300"/>
      <c r="M155" s="300"/>
      <c r="N155" s="301"/>
    </row>
    <row r="156" spans="1:14">
      <c r="A156" s="259"/>
      <c r="B156" s="259"/>
      <c r="C156" s="259"/>
      <c r="D156" s="259"/>
      <c r="E156" s="254"/>
      <c r="F156" s="298"/>
      <c r="G156" s="299"/>
      <c r="J156" s="300"/>
      <c r="K156" s="300"/>
      <c r="L156" s="300"/>
      <c r="M156" s="300"/>
      <c r="N156" s="301"/>
    </row>
    <row r="157" spans="1:14">
      <c r="A157" s="259"/>
      <c r="B157" s="259"/>
      <c r="C157" s="259"/>
      <c r="D157" s="259"/>
      <c r="E157" s="254"/>
      <c r="F157" s="298"/>
      <c r="G157" s="299"/>
      <c r="J157" s="300"/>
      <c r="K157" s="300"/>
      <c r="L157" s="300"/>
      <c r="M157" s="300"/>
      <c r="N157" s="301"/>
    </row>
    <row r="158" spans="1:14">
      <c r="A158" s="259"/>
      <c r="B158" s="259"/>
      <c r="C158" s="259"/>
      <c r="D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B159" s="259"/>
      <c r="C159" s="259"/>
      <c r="D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B160" s="259"/>
      <c r="C160" s="259"/>
      <c r="D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B161" s="259"/>
      <c r="C161" s="259"/>
      <c r="D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B162" s="259"/>
      <c r="C162" s="259"/>
      <c r="D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B163" s="259"/>
      <c r="C163" s="259"/>
      <c r="D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B164" s="259"/>
      <c r="C164" s="259"/>
      <c r="D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B165" s="259"/>
      <c r="C165" s="259"/>
      <c r="D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B166" s="259"/>
      <c r="C166" s="259"/>
      <c r="D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B167" s="259"/>
      <c r="C167" s="259"/>
      <c r="D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B168" s="259"/>
      <c r="C168" s="259"/>
      <c r="D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2">
      <c r="A177" s="259"/>
      <c r="B177" s="259"/>
      <c r="C177" s="259"/>
      <c r="D177" s="259"/>
      <c r="E177" s="254"/>
      <c r="F177" s="298"/>
      <c r="G177" s="299"/>
      <c r="L177" s="259"/>
    </row>
    <row r="178" spans="1:12">
      <c r="A178" s="259"/>
      <c r="B178" s="259"/>
      <c r="C178" s="259"/>
      <c r="D178" s="259"/>
      <c r="E178" s="254"/>
      <c r="F178" s="298"/>
      <c r="G178" s="299"/>
      <c r="L178" s="259"/>
    </row>
    <row r="179" spans="1:12">
      <c r="A179" s="259"/>
      <c r="B179" s="259"/>
      <c r="C179" s="259"/>
      <c r="D179" s="259"/>
      <c r="E179" s="254"/>
      <c r="F179" s="298"/>
      <c r="G179" s="299"/>
      <c r="L179" s="259"/>
    </row>
    <row r="180" spans="1:12">
      <c r="A180" s="259"/>
      <c r="B180" s="259"/>
      <c r="C180" s="259"/>
      <c r="D180" s="259"/>
      <c r="E180" s="254"/>
      <c r="F180" s="298"/>
      <c r="G180" s="299"/>
      <c r="L180" s="259"/>
    </row>
    <row r="181" spans="1:12">
      <c r="A181" s="259"/>
      <c r="B181" s="259"/>
      <c r="C181" s="259"/>
      <c r="D181" s="259"/>
      <c r="E181" s="302"/>
      <c r="F181" s="298"/>
      <c r="G181" s="299"/>
      <c r="L181" s="259"/>
    </row>
    <row r="182" spans="1:12">
      <c r="A182" s="259"/>
      <c r="B182" s="259"/>
      <c r="C182" s="259"/>
      <c r="D182" s="259"/>
      <c r="E182" s="302"/>
      <c r="F182" s="298"/>
      <c r="G182" s="299"/>
      <c r="L182" s="259"/>
    </row>
    <row r="183" spans="1:12">
      <c r="A183" s="259"/>
      <c r="B183" s="259"/>
      <c r="C183" s="259"/>
      <c r="D183" s="259"/>
      <c r="E183" s="254"/>
      <c r="F183" s="298"/>
      <c r="G183" s="299"/>
      <c r="L183" s="259"/>
    </row>
    <row r="184" spans="1:12">
      <c r="A184" s="259"/>
      <c r="B184" s="259"/>
      <c r="C184" s="259"/>
      <c r="D184" s="259"/>
      <c r="E184" s="254"/>
      <c r="F184" s="298"/>
      <c r="G184" s="299"/>
      <c r="L184" s="259"/>
    </row>
    <row r="185" spans="1:12">
      <c r="A185" s="259"/>
      <c r="B185" s="259"/>
      <c r="C185" s="259"/>
      <c r="D185" s="259"/>
      <c r="E185" s="254"/>
      <c r="F185" s="298"/>
      <c r="G185" s="299"/>
      <c r="L185" s="259"/>
    </row>
    <row r="186" spans="1:12">
      <c r="A186" s="259"/>
      <c r="B186" s="259"/>
      <c r="C186" s="259"/>
      <c r="D186" s="259"/>
      <c r="E186" s="254"/>
      <c r="F186" s="298"/>
      <c r="G186" s="299"/>
      <c r="L186" s="259"/>
    </row>
    <row r="187" spans="1:12">
      <c r="E187" s="254"/>
      <c r="F187" s="298"/>
      <c r="G187" s="299"/>
      <c r="L187" s="259"/>
    </row>
    <row r="188" spans="1:12">
      <c r="E188" s="254"/>
      <c r="F188" s="298"/>
      <c r="G188" s="299"/>
      <c r="L188" s="259"/>
    </row>
    <row r="189" spans="1:12">
      <c r="A189" s="259"/>
      <c r="E189" s="254"/>
      <c r="F189" s="298"/>
      <c r="G189" s="299"/>
      <c r="L189" s="259"/>
    </row>
    <row r="190" spans="1:12">
      <c r="A190" s="259"/>
      <c r="E190" s="254"/>
      <c r="F190" s="298"/>
      <c r="G190" s="299"/>
      <c r="L190" s="259"/>
    </row>
    <row r="191" spans="1:12">
      <c r="E191" s="254"/>
      <c r="F191" s="298"/>
      <c r="G191" s="299"/>
      <c r="L191" s="259"/>
    </row>
    <row r="192" spans="1:12">
      <c r="E192" s="254"/>
      <c r="F192" s="298"/>
      <c r="G192" s="299"/>
      <c r="L192" s="259"/>
    </row>
    <row r="193" spans="1:12">
      <c r="E193" s="254"/>
      <c r="F193" s="298"/>
      <c r="G193" s="245"/>
      <c r="L193" s="259"/>
    </row>
    <row r="194" spans="1:12">
      <c r="E194" s="254"/>
      <c r="F194" s="298"/>
      <c r="G194" s="245"/>
      <c r="L194" s="259"/>
    </row>
    <row r="195" spans="1:12">
      <c r="E195" s="254"/>
      <c r="F195" s="298"/>
      <c r="G195" s="245"/>
      <c r="L195" s="259"/>
    </row>
    <row r="196" spans="1:12">
      <c r="E196" s="254"/>
      <c r="F196" s="298"/>
      <c r="G196" s="245"/>
      <c r="L196" s="259"/>
    </row>
    <row r="197" spans="1:12">
      <c r="E197" s="254"/>
      <c r="F197" s="298"/>
      <c r="G197" s="245"/>
      <c r="L197" s="259"/>
    </row>
    <row r="198" spans="1:12">
      <c r="E198" s="254"/>
      <c r="F198" s="298"/>
      <c r="G198" s="245"/>
      <c r="L198" s="259"/>
    </row>
    <row r="199" spans="1:12">
      <c r="E199" s="254"/>
      <c r="F199" s="298"/>
      <c r="G199" s="245"/>
      <c r="L199" s="259"/>
    </row>
    <row r="200" spans="1:12">
      <c r="E200" s="254"/>
      <c r="F200" s="298"/>
      <c r="G200" s="245"/>
      <c r="L200" s="259"/>
    </row>
    <row r="201" spans="1:12">
      <c r="E201" s="254"/>
      <c r="F201" s="298"/>
      <c r="G201" s="245"/>
      <c r="L201" s="259"/>
    </row>
    <row r="202" spans="1:12">
      <c r="E202" s="254"/>
      <c r="F202" s="298"/>
      <c r="G202" s="245"/>
      <c r="L202" s="259"/>
    </row>
    <row r="203" spans="1:12">
      <c r="A203" s="259"/>
      <c r="B203" s="259"/>
      <c r="C203" s="259"/>
      <c r="D203" s="259"/>
      <c r="E203" s="254"/>
      <c r="F203" s="298"/>
      <c r="G203" s="245"/>
      <c r="L203" s="259"/>
    </row>
    <row r="204" spans="1:12">
      <c r="A204" s="259"/>
      <c r="B204" s="259"/>
      <c r="C204" s="259"/>
      <c r="D204" s="259"/>
      <c r="E204" s="254"/>
      <c r="F204" s="298"/>
      <c r="G204" s="245"/>
      <c r="L204" s="259"/>
    </row>
    <row r="205" spans="1:12">
      <c r="A205" s="259"/>
      <c r="B205" s="259"/>
      <c r="C205" s="259"/>
      <c r="D205" s="259"/>
      <c r="E205" s="254"/>
      <c r="F205" s="298"/>
      <c r="G205" s="245"/>
      <c r="L205" s="259"/>
    </row>
    <row r="206" spans="1:12">
      <c r="A206" s="259"/>
      <c r="B206" s="259"/>
      <c r="C206" s="259"/>
      <c r="D206" s="259"/>
      <c r="E206" s="254"/>
      <c r="F206" s="298"/>
      <c r="G206" s="245"/>
      <c r="L206" s="259"/>
    </row>
    <row r="207" spans="1:12">
      <c r="A207" s="259"/>
      <c r="B207" s="259"/>
      <c r="C207" s="259"/>
      <c r="D207" s="259"/>
      <c r="E207" s="254"/>
      <c r="F207" s="298"/>
      <c r="G207" s="245"/>
      <c r="L207" s="259"/>
    </row>
    <row r="208" spans="1:12">
      <c r="A208" s="259"/>
      <c r="B208" s="259"/>
      <c r="C208" s="259"/>
      <c r="D208" s="259"/>
      <c r="E208" s="254"/>
      <c r="F208" s="298"/>
      <c r="G208" s="245"/>
      <c r="L208" s="259"/>
    </row>
    <row r="209" spans="1:12">
      <c r="A209" s="259"/>
      <c r="B209" s="259"/>
      <c r="C209" s="259"/>
      <c r="D209" s="259"/>
      <c r="E209" s="254"/>
      <c r="F209" s="298"/>
      <c r="G209" s="245"/>
      <c r="L209" s="259"/>
    </row>
    <row r="210" spans="1:12">
      <c r="A210" s="259"/>
      <c r="B210" s="259"/>
      <c r="C210" s="259"/>
      <c r="D210" s="259"/>
      <c r="E210" s="254"/>
      <c r="F210" s="298"/>
      <c r="G210" s="245"/>
      <c r="L210" s="259"/>
    </row>
    <row r="211" spans="1:12">
      <c r="A211" s="259"/>
      <c r="B211" s="259"/>
      <c r="C211" s="259"/>
      <c r="D211" s="259"/>
      <c r="E211" s="254"/>
      <c r="F211" s="298"/>
      <c r="G211" s="245"/>
      <c r="L211" s="259"/>
    </row>
    <row r="212" spans="1:12">
      <c r="A212" s="259"/>
      <c r="B212" s="259"/>
      <c r="C212" s="259"/>
      <c r="D212" s="259"/>
      <c r="E212" s="254"/>
      <c r="F212" s="298"/>
      <c r="G212" s="245"/>
      <c r="L212" s="259"/>
    </row>
    <row r="213" spans="1:12">
      <c r="A213" s="259"/>
      <c r="B213" s="259"/>
      <c r="C213" s="259"/>
      <c r="D213" s="259"/>
      <c r="E213" s="254"/>
      <c r="F213" s="298"/>
      <c r="G213" s="245"/>
      <c r="L213" s="259"/>
    </row>
    <row r="214" spans="1:12">
      <c r="A214" s="259"/>
      <c r="B214" s="259"/>
      <c r="C214" s="259"/>
      <c r="D214" s="259"/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5" spans="1:7" ht="15.75">
      <c r="A705" s="259"/>
      <c r="B705" s="259"/>
      <c r="C705" s="259"/>
      <c r="D705" s="259"/>
      <c r="E705" s="303"/>
      <c r="F705" s="304"/>
      <c r="G705" s="305">
        <f>SUM(G53:G704)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2 N6:N47">
      <formula1>FinalDiff</formula1>
    </dataValidation>
    <dataValidation type="list" allowBlank="1" showInputMessage="1" showErrorMessage="1" sqref="A189:A190 M85:M702 K54:L702 J53:J702">
      <formula1>Taxes</formula1>
    </dataValidation>
    <dataValidation type="list" allowBlank="1" showErrorMessage="1" errorTitle="Taxes" error="Non valid entry. Please check the tax list" promptTitle="Taxes" prompt="Please select the tax subject to adjustment" sqref="A191:A703 A72:A188">
      <formula1>Taxes</formula1>
    </dataValidation>
    <dataValidation type="list" allowBlank="1" showInputMessage="1" showErrorMessage="1" sqref="N53:N703">
      <formula1>Govadjust</formula1>
    </dataValidation>
    <dataValidation type="list" allowBlank="1" showInputMessage="1" showErrorMessage="1" sqref="C53:C703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A53:A71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9"/>
  <sheetViews>
    <sheetView showGridLines="0" topLeftCell="E1" zoomScaleNormal="100" workbookViewId="0">
      <selection activeCell="O16" sqref="O16"/>
    </sheetView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56.42578125" style="264" bestFit="1" customWidth="1"/>
    <col min="15" max="16384" width="11.5703125" style="259"/>
  </cols>
  <sheetData>
    <row r="1" spans="2:14" s="259" customFormat="1" ht="15">
      <c r="C1" s="255" t="s">
        <v>34</v>
      </c>
      <c r="D1" s="256"/>
      <c r="E1" s="257" t="str">
        <f>Companies!B23</f>
        <v xml:space="preserve"> MMR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0</v>
      </c>
      <c r="F5" s="266">
        <v>0</v>
      </c>
      <c r="G5" s="266">
        <v>0</v>
      </c>
      <c r="H5" s="270"/>
      <c r="I5" s="266">
        <v>0</v>
      </c>
      <c r="J5" s="266">
        <v>0</v>
      </c>
      <c r="K5" s="266">
        <v>0</v>
      </c>
      <c r="L5" s="270"/>
      <c r="M5" s="266">
        <v>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32304446</v>
      </c>
      <c r="F9" s="266">
        <v>0</v>
      </c>
      <c r="G9" s="266">
        <v>32304446</v>
      </c>
      <c r="H9" s="270"/>
      <c r="I9" s="266">
        <v>32304446</v>
      </c>
      <c r="J9" s="266">
        <v>0</v>
      </c>
      <c r="K9" s="266">
        <v>32304446</v>
      </c>
      <c r="L9" s="270"/>
      <c r="M9" s="266">
        <v>0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0</v>
      </c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0</v>
      </c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0</v>
      </c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/>
      <c r="F15" s="244">
        <v>0</v>
      </c>
      <c r="G15" s="244">
        <v>0</v>
      </c>
      <c r="H15" s="256"/>
      <c r="I15" s="244"/>
      <c r="J15" s="244">
        <v>0</v>
      </c>
      <c r="K15" s="244">
        <v>0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1027778</v>
      </c>
      <c r="F16" s="245">
        <v>0</v>
      </c>
      <c r="G16" s="245">
        <v>1027778</v>
      </c>
      <c r="H16" s="256"/>
      <c r="I16" s="245">
        <v>1027778</v>
      </c>
      <c r="J16" s="245">
        <v>0</v>
      </c>
      <c r="K16" s="245">
        <v>1027778</v>
      </c>
      <c r="L16" s="256"/>
      <c r="M16" s="245">
        <v>0</v>
      </c>
      <c r="N16" s="277"/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2054665</v>
      </c>
      <c r="F17" s="244">
        <v>0</v>
      </c>
      <c r="G17" s="244">
        <v>2054665</v>
      </c>
      <c r="H17" s="256"/>
      <c r="I17" s="244">
        <v>2054665</v>
      </c>
      <c r="J17" s="244">
        <v>0</v>
      </c>
      <c r="K17" s="244">
        <v>2054665</v>
      </c>
      <c r="L17" s="256"/>
      <c r="M17" s="244">
        <v>0</v>
      </c>
      <c r="N17" s="244"/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3595661</v>
      </c>
      <c r="F18" s="245">
        <v>0</v>
      </c>
      <c r="G18" s="245">
        <v>3595661</v>
      </c>
      <c r="H18" s="256"/>
      <c r="I18" s="245">
        <v>3595661</v>
      </c>
      <c r="J18" s="245">
        <v>0</v>
      </c>
      <c r="K18" s="245">
        <v>3595661</v>
      </c>
      <c r="L18" s="256"/>
      <c r="M18" s="245">
        <v>0</v>
      </c>
      <c r="N18" s="277"/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2054665</v>
      </c>
      <c r="F19" s="244">
        <v>0</v>
      </c>
      <c r="G19" s="244">
        <v>2054665</v>
      </c>
      <c r="H19" s="256"/>
      <c r="I19" s="244">
        <v>2054665</v>
      </c>
      <c r="J19" s="244">
        <v>0</v>
      </c>
      <c r="K19" s="244">
        <v>2054665</v>
      </c>
      <c r="L19" s="256"/>
      <c r="M19" s="244">
        <v>0</v>
      </c>
      <c r="N19" s="244"/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23571677</v>
      </c>
      <c r="F21" s="244">
        <v>0</v>
      </c>
      <c r="G21" s="244">
        <v>23571677</v>
      </c>
      <c r="H21" s="256"/>
      <c r="I21" s="244">
        <v>23571677</v>
      </c>
      <c r="J21" s="244">
        <v>0</v>
      </c>
      <c r="K21" s="244">
        <v>23571677</v>
      </c>
      <c r="L21" s="256"/>
      <c r="M21" s="244">
        <v>0</v>
      </c>
      <c r="N21" s="244"/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0</v>
      </c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0</v>
      </c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0</v>
      </c>
      <c r="F35" s="266">
        <v>0</v>
      </c>
      <c r="G35" s="266">
        <v>0</v>
      </c>
      <c r="H35" s="270"/>
      <c r="I35" s="266">
        <v>0</v>
      </c>
      <c r="J35" s="266">
        <v>0</v>
      </c>
      <c r="K35" s="266">
        <v>0</v>
      </c>
      <c r="L35" s="270"/>
      <c r="M35" s="266">
        <v>0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/>
      <c r="F36" s="245">
        <v>0</v>
      </c>
      <c r="G36" s="245">
        <v>0</v>
      </c>
      <c r="I36" s="245"/>
      <c r="J36" s="245">
        <v>0</v>
      </c>
      <c r="K36" s="245">
        <v>0</v>
      </c>
      <c r="M36" s="245">
        <v>0</v>
      </c>
      <c r="N36" s="245"/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0</v>
      </c>
      <c r="F38" s="266">
        <v>0</v>
      </c>
      <c r="G38" s="266">
        <v>0</v>
      </c>
      <c r="H38" s="270"/>
      <c r="I38" s="266">
        <v>0</v>
      </c>
      <c r="J38" s="266">
        <v>0</v>
      </c>
      <c r="K38" s="266">
        <v>0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/>
      <c r="F39" s="245">
        <v>0</v>
      </c>
      <c r="G39" s="245">
        <v>0</v>
      </c>
      <c r="I39" s="245"/>
      <c r="J39" s="245">
        <v>0</v>
      </c>
      <c r="K39" s="245">
        <v>0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16922311</v>
      </c>
      <c r="F45" s="266">
        <v>0</v>
      </c>
      <c r="G45" s="266">
        <v>16922311</v>
      </c>
      <c r="H45" s="270"/>
      <c r="I45" s="266">
        <v>21757257</v>
      </c>
      <c r="J45" s="266">
        <v>0</v>
      </c>
      <c r="K45" s="266">
        <v>21757257</v>
      </c>
      <c r="L45" s="270"/>
      <c r="M45" s="266">
        <v>-4834946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16922311</v>
      </c>
      <c r="F46" s="245">
        <v>0</v>
      </c>
      <c r="G46" s="245">
        <v>16922311</v>
      </c>
      <c r="I46" s="245">
        <v>21757257</v>
      </c>
      <c r="J46" s="245">
        <v>0</v>
      </c>
      <c r="K46" s="245">
        <v>21757257</v>
      </c>
      <c r="M46" s="245">
        <v>-4834946</v>
      </c>
      <c r="N46" s="277" t="s">
        <v>1216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49226757</v>
      </c>
      <c r="F48" s="282">
        <v>0</v>
      </c>
      <c r="G48" s="282">
        <v>49226757</v>
      </c>
      <c r="H48" s="281" t="e">
        <v>#REF!</v>
      </c>
      <c r="I48" s="282">
        <v>54061703</v>
      </c>
      <c r="J48" s="282">
        <v>0</v>
      </c>
      <c r="K48" s="282">
        <v>54061703</v>
      </c>
      <c r="L48" s="281" t="e">
        <v>#REF!</v>
      </c>
      <c r="M48" s="282">
        <v>-4834946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>
      <c r="B53" s="275"/>
      <c r="C53" s="276"/>
      <c r="E53" s="245"/>
      <c r="F53" s="245"/>
      <c r="G53" s="245"/>
      <c r="I53" s="245"/>
      <c r="J53" s="245"/>
      <c r="K53" s="245"/>
      <c r="M53" s="245"/>
      <c r="N53" s="277"/>
    </row>
    <row r="54" spans="1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86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86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4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0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94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94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 ht="15">
      <c r="A79" s="259"/>
      <c r="B79" s="264"/>
      <c r="C79" s="285"/>
      <c r="D79" s="286"/>
      <c r="E79" s="287"/>
      <c r="F79" s="288"/>
      <c r="G79" s="289"/>
      <c r="J79" s="286"/>
      <c r="K79" s="286"/>
      <c r="L79" s="286"/>
      <c r="M79" s="286"/>
      <c r="N79" s="290"/>
    </row>
    <row r="80" spans="1:14" ht="15">
      <c r="A80" s="259"/>
      <c r="B80" s="264"/>
      <c r="C80" s="285"/>
      <c r="D80" s="286"/>
      <c r="E80" s="287"/>
      <c r="F80" s="288"/>
      <c r="G80" s="289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B153" s="264"/>
      <c r="C153" s="285"/>
      <c r="D153" s="286"/>
      <c r="E153" s="295"/>
      <c r="F153" s="296"/>
      <c r="G153" s="297"/>
      <c r="J153" s="286"/>
      <c r="K153" s="286"/>
      <c r="L153" s="286"/>
      <c r="M153" s="286"/>
      <c r="N153" s="290"/>
    </row>
    <row r="154" spans="1:14">
      <c r="A154" s="259"/>
      <c r="B154" s="264"/>
      <c r="C154" s="285"/>
      <c r="D154" s="286"/>
      <c r="E154" s="295"/>
      <c r="F154" s="296"/>
      <c r="G154" s="297"/>
      <c r="J154" s="286"/>
      <c r="K154" s="286"/>
      <c r="L154" s="286"/>
      <c r="M154" s="286"/>
      <c r="N154" s="290"/>
    </row>
    <row r="155" spans="1:14">
      <c r="A155" s="259"/>
      <c r="E155" s="254"/>
      <c r="F155" s="298"/>
      <c r="G155" s="299"/>
      <c r="J155" s="286"/>
      <c r="K155" s="286"/>
      <c r="L155" s="286"/>
      <c r="M155" s="286"/>
      <c r="N155" s="290"/>
    </row>
    <row r="156" spans="1:14">
      <c r="A156" s="259"/>
      <c r="E156" s="254"/>
      <c r="F156" s="298"/>
      <c r="G156" s="299"/>
      <c r="J156" s="286"/>
      <c r="K156" s="286"/>
      <c r="L156" s="286"/>
      <c r="M156" s="286"/>
      <c r="N156" s="290"/>
    </row>
    <row r="157" spans="1:14">
      <c r="A157" s="259"/>
      <c r="E157" s="254"/>
      <c r="F157" s="298"/>
      <c r="G157" s="299"/>
      <c r="J157" s="286"/>
      <c r="K157" s="286"/>
      <c r="L157" s="286"/>
      <c r="M157" s="286"/>
      <c r="N157" s="290"/>
    </row>
    <row r="158" spans="1:14">
      <c r="A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J189" s="300"/>
      <c r="K189" s="300"/>
      <c r="L189" s="300"/>
      <c r="M189" s="300"/>
      <c r="N189" s="301"/>
    </row>
    <row r="190" spans="1:14">
      <c r="A190" s="259"/>
      <c r="B190" s="259"/>
      <c r="C190" s="259"/>
      <c r="D190" s="259"/>
      <c r="E190" s="254"/>
      <c r="F190" s="298"/>
      <c r="G190" s="299"/>
      <c r="J190" s="300"/>
      <c r="K190" s="300"/>
      <c r="L190" s="300"/>
      <c r="M190" s="300"/>
      <c r="N190" s="301"/>
    </row>
    <row r="191" spans="1:14">
      <c r="A191" s="259"/>
      <c r="B191" s="259"/>
      <c r="C191" s="259"/>
      <c r="D191" s="259"/>
      <c r="E191" s="254"/>
      <c r="F191" s="298"/>
      <c r="G191" s="299"/>
      <c r="L191" s="259"/>
    </row>
    <row r="192" spans="1:14">
      <c r="A192" s="259"/>
      <c r="B192" s="259"/>
      <c r="C192" s="259"/>
      <c r="D192" s="259"/>
      <c r="E192" s="254"/>
      <c r="F192" s="298"/>
      <c r="G192" s="299"/>
      <c r="L192" s="259"/>
    </row>
    <row r="193" spans="1:12">
      <c r="A193" s="259"/>
      <c r="B193" s="259"/>
      <c r="C193" s="259"/>
      <c r="D193" s="259"/>
      <c r="E193" s="254"/>
      <c r="F193" s="298"/>
      <c r="G193" s="299"/>
      <c r="L193" s="259"/>
    </row>
    <row r="194" spans="1:12">
      <c r="A194" s="259"/>
      <c r="B194" s="259"/>
      <c r="C194" s="259"/>
      <c r="D194" s="259"/>
      <c r="E194" s="254"/>
      <c r="F194" s="298"/>
      <c r="G194" s="299"/>
      <c r="L194" s="259"/>
    </row>
    <row r="195" spans="1:12">
      <c r="A195" s="259"/>
      <c r="B195" s="259"/>
      <c r="C195" s="259"/>
      <c r="D195" s="259"/>
      <c r="E195" s="302"/>
      <c r="F195" s="298"/>
      <c r="G195" s="299"/>
      <c r="L195" s="259"/>
    </row>
    <row r="196" spans="1:12">
      <c r="A196" s="259"/>
      <c r="B196" s="259"/>
      <c r="C196" s="259"/>
      <c r="D196" s="259"/>
      <c r="E196" s="302"/>
      <c r="F196" s="298"/>
      <c r="G196" s="299"/>
      <c r="L196" s="259"/>
    </row>
    <row r="197" spans="1:12">
      <c r="A197" s="259"/>
      <c r="B197" s="259"/>
      <c r="C197" s="259"/>
      <c r="D197" s="259"/>
      <c r="E197" s="254"/>
      <c r="F197" s="298"/>
      <c r="G197" s="299"/>
      <c r="L197" s="259"/>
    </row>
    <row r="198" spans="1:12">
      <c r="A198" s="259"/>
      <c r="B198" s="259"/>
      <c r="C198" s="259"/>
      <c r="D198" s="259"/>
      <c r="E198" s="254"/>
      <c r="F198" s="298"/>
      <c r="G198" s="299"/>
      <c r="L198" s="259"/>
    </row>
    <row r="199" spans="1:12">
      <c r="A199" s="259"/>
      <c r="B199" s="259"/>
      <c r="C199" s="259"/>
      <c r="D199" s="259"/>
      <c r="E199" s="254"/>
      <c r="F199" s="298"/>
      <c r="G199" s="299"/>
      <c r="L199" s="259"/>
    </row>
    <row r="200" spans="1:12">
      <c r="A200" s="259"/>
      <c r="B200" s="259"/>
      <c r="C200" s="259"/>
      <c r="D200" s="259"/>
      <c r="E200" s="254"/>
      <c r="F200" s="298"/>
      <c r="G200" s="299"/>
      <c r="L200" s="259"/>
    </row>
    <row r="201" spans="1:12">
      <c r="E201" s="254"/>
      <c r="F201" s="298"/>
      <c r="G201" s="299"/>
      <c r="L201" s="259"/>
    </row>
    <row r="202" spans="1:12">
      <c r="E202" s="254"/>
      <c r="F202" s="298"/>
      <c r="G202" s="299"/>
      <c r="L202" s="259"/>
    </row>
    <row r="203" spans="1:12">
      <c r="A203" s="259"/>
      <c r="E203" s="254"/>
      <c r="F203" s="298"/>
      <c r="G203" s="299"/>
      <c r="L203" s="259"/>
    </row>
    <row r="204" spans="1:12">
      <c r="A204" s="259"/>
      <c r="E204" s="254"/>
      <c r="F204" s="298"/>
      <c r="G204" s="299"/>
      <c r="L204" s="259"/>
    </row>
    <row r="205" spans="1:12">
      <c r="E205" s="254"/>
      <c r="F205" s="298"/>
      <c r="G205" s="299"/>
      <c r="L205" s="259"/>
    </row>
    <row r="206" spans="1:12">
      <c r="E206" s="254"/>
      <c r="F206" s="298"/>
      <c r="G206" s="299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E215" s="254"/>
      <c r="F215" s="298"/>
      <c r="G215" s="245"/>
      <c r="L215" s="259"/>
    </row>
    <row r="216" spans="1:12"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6" spans="1:12">
      <c r="A716" s="259"/>
      <c r="B716" s="259"/>
      <c r="C716" s="259"/>
      <c r="D716" s="259"/>
      <c r="E716" s="254"/>
      <c r="F716" s="298"/>
      <c r="G716" s="245"/>
      <c r="L716" s="259"/>
    </row>
    <row r="717" spans="1:12">
      <c r="A717" s="259"/>
      <c r="B717" s="259"/>
      <c r="C717" s="259"/>
      <c r="D717" s="259"/>
      <c r="E717" s="254"/>
      <c r="F717" s="298"/>
      <c r="G717" s="245"/>
      <c r="L717" s="259"/>
    </row>
    <row r="719" spans="1:12" ht="15.75">
      <c r="A719" s="259"/>
      <c r="B719" s="259"/>
      <c r="C719" s="259"/>
      <c r="D719" s="259"/>
      <c r="E719" s="303"/>
      <c r="F719" s="304"/>
      <c r="G719" s="305">
        <f>SUM(G54:G718)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3 N6:N47">
      <formula1>FinalDiff</formula1>
    </dataValidation>
    <dataValidation type="list" allowBlank="1" showInputMessage="1" showErrorMessage="1" sqref="M61:M63 A203:A204 M99:M716 K68:L716 K65:M66 J54:J716 K54:L64">
      <formula1>Taxes</formula1>
    </dataValidation>
    <dataValidation type="list" allowBlank="1" showErrorMessage="1" errorTitle="Taxes" error="Non valid entry. Please check the tax list" promptTitle="Taxes" prompt="Please select the tax subject to adjustment" sqref="A205:A717 A86:A202">
      <formula1>Taxes</formula1>
    </dataValidation>
    <dataValidation type="list" allowBlank="1" showInputMessage="1" showErrorMessage="1" sqref="N54:N717">
      <formula1>Govadjust</formula1>
    </dataValidation>
    <dataValidation type="list" allowBlank="1" showInputMessage="1" showErrorMessage="1" sqref="C54:C717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A54:A85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9"/>
  <sheetViews>
    <sheetView showGridLines="0" topLeftCell="E1" zoomScaleNormal="100" workbookViewId="0">
      <selection activeCell="R14" sqref="R14"/>
    </sheetView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24.570312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Companies!B24</f>
        <v xml:space="preserve"> KOFI.SA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0</v>
      </c>
      <c r="F5" s="266">
        <v>0</v>
      </c>
      <c r="G5" s="266">
        <v>0</v>
      </c>
      <c r="H5" s="270"/>
      <c r="I5" s="266">
        <v>0</v>
      </c>
      <c r="J5" s="266">
        <v>0</v>
      </c>
      <c r="K5" s="266">
        <v>0</v>
      </c>
      <c r="L5" s="270"/>
      <c r="M5" s="266">
        <v>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4556139123</v>
      </c>
      <c r="F9" s="266">
        <v>0</v>
      </c>
      <c r="G9" s="266">
        <v>4556139123</v>
      </c>
      <c r="H9" s="270"/>
      <c r="I9" s="266">
        <v>4556139123</v>
      </c>
      <c r="J9" s="266">
        <v>0</v>
      </c>
      <c r="K9" s="266">
        <v>4556139123</v>
      </c>
      <c r="L9" s="270"/>
      <c r="M9" s="266">
        <v>0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0</v>
      </c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0</v>
      </c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0</v>
      </c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4556139123</v>
      </c>
      <c r="F15" s="244">
        <v>0</v>
      </c>
      <c r="G15" s="244">
        <v>4556139123</v>
      </c>
      <c r="H15" s="256"/>
      <c r="I15" s="244">
        <v>4556139123</v>
      </c>
      <c r="J15" s="244">
        <v>0</v>
      </c>
      <c r="K15" s="244">
        <v>4556139123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/>
      <c r="F16" s="245">
        <v>0</v>
      </c>
      <c r="G16" s="245">
        <v>0</v>
      </c>
      <c r="H16" s="256"/>
      <c r="I16" s="245"/>
      <c r="J16" s="245">
        <v>0</v>
      </c>
      <c r="K16" s="245">
        <v>0</v>
      </c>
      <c r="L16" s="256"/>
      <c r="M16" s="245">
        <v>0</v>
      </c>
      <c r="N16" s="277"/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/>
      <c r="F17" s="244">
        <v>0</v>
      </c>
      <c r="G17" s="244">
        <v>0</v>
      </c>
      <c r="H17" s="256"/>
      <c r="I17" s="244"/>
      <c r="J17" s="244">
        <v>0</v>
      </c>
      <c r="K17" s="244">
        <v>0</v>
      </c>
      <c r="L17" s="256"/>
      <c r="M17" s="244">
        <v>0</v>
      </c>
      <c r="N17" s="244"/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/>
      <c r="F18" s="245">
        <v>0</v>
      </c>
      <c r="G18" s="245">
        <v>0</v>
      </c>
      <c r="H18" s="256"/>
      <c r="I18" s="245"/>
      <c r="J18" s="245">
        <v>0</v>
      </c>
      <c r="K18" s="245">
        <v>0</v>
      </c>
      <c r="L18" s="256"/>
      <c r="M18" s="245">
        <v>0</v>
      </c>
      <c r="N18" s="277"/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/>
      <c r="F19" s="244">
        <v>0</v>
      </c>
      <c r="G19" s="244">
        <v>0</v>
      </c>
      <c r="H19" s="256"/>
      <c r="I19" s="244"/>
      <c r="J19" s="244">
        <v>0</v>
      </c>
      <c r="K19" s="244">
        <v>0</v>
      </c>
      <c r="L19" s="256"/>
      <c r="M19" s="244">
        <v>0</v>
      </c>
      <c r="N19" s="244"/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/>
      <c r="F21" s="244">
        <v>0</v>
      </c>
      <c r="G21" s="244">
        <v>0</v>
      </c>
      <c r="H21" s="256"/>
      <c r="I21" s="244"/>
      <c r="J21" s="244">
        <v>0</v>
      </c>
      <c r="K21" s="244">
        <v>0</v>
      </c>
      <c r="L21" s="256"/>
      <c r="M21" s="244">
        <v>0</v>
      </c>
      <c r="N21" s="244"/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0</v>
      </c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0</v>
      </c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0</v>
      </c>
      <c r="F35" s="266">
        <v>0</v>
      </c>
      <c r="G35" s="266">
        <v>0</v>
      </c>
      <c r="H35" s="270"/>
      <c r="I35" s="266">
        <v>0</v>
      </c>
      <c r="J35" s="266">
        <v>0</v>
      </c>
      <c r="K35" s="266">
        <v>0</v>
      </c>
      <c r="L35" s="270"/>
      <c r="M35" s="266">
        <v>0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/>
      <c r="F36" s="245">
        <v>0</v>
      </c>
      <c r="G36" s="245">
        <v>0</v>
      </c>
      <c r="I36" s="245"/>
      <c r="J36" s="245">
        <v>0</v>
      </c>
      <c r="K36" s="245">
        <v>0</v>
      </c>
      <c r="M36" s="245">
        <v>0</v>
      </c>
      <c r="N36" s="245"/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2221815</v>
      </c>
      <c r="F38" s="266">
        <v>0</v>
      </c>
      <c r="G38" s="266">
        <v>2221815</v>
      </c>
      <c r="H38" s="270"/>
      <c r="I38" s="266">
        <v>2221821</v>
      </c>
      <c r="J38" s="266">
        <v>0</v>
      </c>
      <c r="K38" s="266">
        <v>2221821</v>
      </c>
      <c r="L38" s="270"/>
      <c r="M38" s="266">
        <v>-6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2221815</v>
      </c>
      <c r="F39" s="245">
        <v>0</v>
      </c>
      <c r="G39" s="245">
        <v>2221815</v>
      </c>
      <c r="I39" s="245">
        <v>2221821</v>
      </c>
      <c r="J39" s="245"/>
      <c r="K39" s="245">
        <v>2221821</v>
      </c>
      <c r="M39" s="245">
        <v>-6</v>
      </c>
      <c r="N39" s="245" t="s">
        <v>1163</v>
      </c>
    </row>
    <row r="40" spans="1:14">
      <c r="B40" s="265"/>
      <c r="C40" s="269" t="str">
        <f>+Taxes!B37</f>
        <v>AUREP</v>
      </c>
      <c r="D40" s="270"/>
      <c r="E40" s="266">
        <v>5200000</v>
      </c>
      <c r="F40" s="266">
        <v>-5200000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5200000</v>
      </c>
      <c r="F43" s="244">
        <v>-5200000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0</v>
      </c>
      <c r="F45" s="266">
        <v>0</v>
      </c>
      <c r="G45" s="266">
        <v>0</v>
      </c>
      <c r="H45" s="270"/>
      <c r="I45" s="266">
        <v>0</v>
      </c>
      <c r="J45" s="266">
        <v>0</v>
      </c>
      <c r="K45" s="266">
        <v>0</v>
      </c>
      <c r="L45" s="270"/>
      <c r="M45" s="266">
        <v>0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/>
      <c r="F46" s="245">
        <v>0</v>
      </c>
      <c r="G46" s="245">
        <v>0</v>
      </c>
      <c r="I46" s="245">
        <v>0</v>
      </c>
      <c r="J46" s="245">
        <v>0</v>
      </c>
      <c r="K46" s="245">
        <v>0</v>
      </c>
      <c r="M46" s="245">
        <v>0</v>
      </c>
      <c r="N46" s="277"/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4563560938</v>
      </c>
      <c r="F48" s="282">
        <v>-5200000</v>
      </c>
      <c r="G48" s="282">
        <v>4558360938</v>
      </c>
      <c r="H48" s="281" t="e">
        <v>#REF!</v>
      </c>
      <c r="I48" s="282">
        <v>4558360944</v>
      </c>
      <c r="J48" s="282">
        <v>0</v>
      </c>
      <c r="K48" s="282">
        <v>4558360944</v>
      </c>
      <c r="L48" s="281" t="e">
        <v>#REF!</v>
      </c>
      <c r="M48" s="282">
        <v>-6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 ht="15"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</row>
    <row r="54" spans="1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86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86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4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0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94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94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 ht="15">
      <c r="A79" s="259"/>
      <c r="B79" s="264"/>
      <c r="C79" s="285"/>
      <c r="D79" s="286"/>
      <c r="E79" s="287"/>
      <c r="F79" s="288"/>
      <c r="G79" s="289"/>
      <c r="J79" s="286"/>
      <c r="K79" s="286"/>
      <c r="L79" s="286"/>
      <c r="M79" s="286"/>
      <c r="N79" s="290"/>
    </row>
    <row r="80" spans="1:14" ht="15">
      <c r="A80" s="259"/>
      <c r="B80" s="264"/>
      <c r="C80" s="285"/>
      <c r="D80" s="286"/>
      <c r="E80" s="287"/>
      <c r="F80" s="288"/>
      <c r="G80" s="289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B153" s="264"/>
      <c r="C153" s="285"/>
      <c r="D153" s="286"/>
      <c r="E153" s="295"/>
      <c r="F153" s="296"/>
      <c r="G153" s="297"/>
      <c r="J153" s="286"/>
      <c r="K153" s="286"/>
      <c r="L153" s="286"/>
      <c r="M153" s="286"/>
      <c r="N153" s="290"/>
    </row>
    <row r="154" spans="1:14">
      <c r="A154" s="259"/>
      <c r="B154" s="264"/>
      <c r="C154" s="285"/>
      <c r="D154" s="286"/>
      <c r="E154" s="295"/>
      <c r="F154" s="296"/>
      <c r="G154" s="297"/>
      <c r="J154" s="286"/>
      <c r="K154" s="286"/>
      <c r="L154" s="286"/>
      <c r="M154" s="286"/>
      <c r="N154" s="290"/>
    </row>
    <row r="155" spans="1:14">
      <c r="A155" s="259"/>
      <c r="E155" s="254"/>
      <c r="F155" s="298"/>
      <c r="G155" s="299"/>
      <c r="J155" s="286"/>
      <c r="K155" s="286"/>
      <c r="L155" s="286"/>
      <c r="M155" s="286"/>
      <c r="N155" s="290"/>
    </row>
    <row r="156" spans="1:14">
      <c r="A156" s="259"/>
      <c r="E156" s="254"/>
      <c r="F156" s="298"/>
      <c r="G156" s="299"/>
      <c r="J156" s="286"/>
      <c r="K156" s="286"/>
      <c r="L156" s="286"/>
      <c r="M156" s="286"/>
      <c r="N156" s="290"/>
    </row>
    <row r="157" spans="1:14">
      <c r="A157" s="259"/>
      <c r="E157" s="254"/>
      <c r="F157" s="298"/>
      <c r="G157" s="299"/>
      <c r="J157" s="286"/>
      <c r="K157" s="286"/>
      <c r="L157" s="286"/>
      <c r="M157" s="286"/>
      <c r="N157" s="290"/>
    </row>
    <row r="158" spans="1:14">
      <c r="A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J189" s="300"/>
      <c r="K189" s="300"/>
      <c r="L189" s="300"/>
      <c r="M189" s="300"/>
      <c r="N189" s="301"/>
    </row>
    <row r="190" spans="1:14">
      <c r="A190" s="259"/>
      <c r="B190" s="259"/>
      <c r="C190" s="259"/>
      <c r="D190" s="259"/>
      <c r="E190" s="254"/>
      <c r="F190" s="298"/>
      <c r="G190" s="299"/>
      <c r="J190" s="300"/>
      <c r="K190" s="300"/>
      <c r="L190" s="300"/>
      <c r="M190" s="300"/>
      <c r="N190" s="301"/>
    </row>
    <row r="191" spans="1:14">
      <c r="A191" s="259"/>
      <c r="B191" s="259"/>
      <c r="C191" s="259"/>
      <c r="D191" s="259"/>
      <c r="E191" s="254"/>
      <c r="F191" s="298"/>
      <c r="G191" s="299"/>
      <c r="L191" s="259"/>
    </row>
    <row r="192" spans="1:14">
      <c r="A192" s="259"/>
      <c r="B192" s="259"/>
      <c r="C192" s="259"/>
      <c r="D192" s="259"/>
      <c r="E192" s="254"/>
      <c r="F192" s="298"/>
      <c r="G192" s="299"/>
      <c r="L192" s="259"/>
    </row>
    <row r="193" spans="1:12">
      <c r="A193" s="259"/>
      <c r="B193" s="259"/>
      <c r="C193" s="259"/>
      <c r="D193" s="259"/>
      <c r="E193" s="254"/>
      <c r="F193" s="298"/>
      <c r="G193" s="299"/>
      <c r="L193" s="259"/>
    </row>
    <row r="194" spans="1:12">
      <c r="A194" s="259"/>
      <c r="B194" s="259"/>
      <c r="C194" s="259"/>
      <c r="D194" s="259"/>
      <c r="E194" s="254"/>
      <c r="F194" s="298"/>
      <c r="G194" s="299"/>
      <c r="L194" s="259"/>
    </row>
    <row r="195" spans="1:12">
      <c r="A195" s="259"/>
      <c r="B195" s="259"/>
      <c r="C195" s="259"/>
      <c r="D195" s="259"/>
      <c r="E195" s="302"/>
      <c r="F195" s="298"/>
      <c r="G195" s="299"/>
      <c r="L195" s="259"/>
    </row>
    <row r="196" spans="1:12">
      <c r="A196" s="259"/>
      <c r="B196" s="259"/>
      <c r="C196" s="259"/>
      <c r="D196" s="259"/>
      <c r="E196" s="302"/>
      <c r="F196" s="298"/>
      <c r="G196" s="299"/>
      <c r="L196" s="259"/>
    </row>
    <row r="197" spans="1:12">
      <c r="A197" s="259"/>
      <c r="B197" s="259"/>
      <c r="C197" s="259"/>
      <c r="D197" s="259"/>
      <c r="E197" s="254"/>
      <c r="F197" s="298"/>
      <c r="G197" s="299"/>
      <c r="L197" s="259"/>
    </row>
    <row r="198" spans="1:12">
      <c r="A198" s="259"/>
      <c r="B198" s="259"/>
      <c r="C198" s="259"/>
      <c r="D198" s="259"/>
      <c r="E198" s="254"/>
      <c r="F198" s="298"/>
      <c r="G198" s="299"/>
      <c r="L198" s="259"/>
    </row>
    <row r="199" spans="1:12">
      <c r="A199" s="259"/>
      <c r="B199" s="259"/>
      <c r="C199" s="259"/>
      <c r="D199" s="259"/>
      <c r="E199" s="254"/>
      <c r="F199" s="298"/>
      <c r="G199" s="299"/>
      <c r="L199" s="259"/>
    </row>
    <row r="200" spans="1:12">
      <c r="A200" s="259"/>
      <c r="B200" s="259"/>
      <c r="C200" s="259"/>
      <c r="D200" s="259"/>
      <c r="E200" s="254"/>
      <c r="F200" s="298"/>
      <c r="G200" s="299"/>
      <c r="L200" s="259"/>
    </row>
    <row r="201" spans="1:12">
      <c r="E201" s="254"/>
      <c r="F201" s="298"/>
      <c r="G201" s="299"/>
      <c r="L201" s="259"/>
    </row>
    <row r="202" spans="1:12">
      <c r="E202" s="254"/>
      <c r="F202" s="298"/>
      <c r="G202" s="299"/>
      <c r="L202" s="259"/>
    </row>
    <row r="203" spans="1:12">
      <c r="A203" s="259"/>
      <c r="E203" s="254"/>
      <c r="F203" s="298"/>
      <c r="G203" s="299"/>
      <c r="L203" s="259"/>
    </row>
    <row r="204" spans="1:12">
      <c r="A204" s="259"/>
      <c r="E204" s="254"/>
      <c r="F204" s="298"/>
      <c r="G204" s="299"/>
      <c r="L204" s="259"/>
    </row>
    <row r="205" spans="1:12">
      <c r="E205" s="254"/>
      <c r="F205" s="298"/>
      <c r="G205" s="299"/>
      <c r="L205" s="259"/>
    </row>
    <row r="206" spans="1:12">
      <c r="E206" s="254"/>
      <c r="F206" s="298"/>
      <c r="G206" s="299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E215" s="254"/>
      <c r="F215" s="298"/>
      <c r="G215" s="245"/>
      <c r="L215" s="259"/>
    </row>
    <row r="216" spans="1:12"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6" spans="1:12">
      <c r="A716" s="259"/>
      <c r="B716" s="259"/>
      <c r="C716" s="259"/>
      <c r="D716" s="259"/>
      <c r="E716" s="254"/>
      <c r="F716" s="298"/>
      <c r="G716" s="245"/>
      <c r="L716" s="259"/>
    </row>
    <row r="717" spans="1:12">
      <c r="A717" s="259"/>
      <c r="B717" s="259"/>
      <c r="C717" s="259"/>
      <c r="D717" s="259"/>
      <c r="E717" s="254"/>
      <c r="F717" s="298"/>
      <c r="G717" s="245"/>
      <c r="L717" s="259"/>
    </row>
    <row r="719" spans="1:12" ht="15.75">
      <c r="A719" s="259"/>
      <c r="B719" s="259"/>
      <c r="C719" s="259"/>
      <c r="D719" s="259"/>
      <c r="E719" s="303"/>
      <c r="F719" s="304"/>
      <c r="G719" s="305">
        <f>SUM(G53:G718)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2 N6:N47">
      <formula1>FinalDiff</formula1>
    </dataValidation>
    <dataValidation type="list" allowBlank="1" showInputMessage="1" showErrorMessage="1" sqref="M61:M63 A203:A204 M99:M716 K68:L716 K65:M66 J53:J716 K53:L64">
      <formula1>Taxes</formula1>
    </dataValidation>
    <dataValidation type="list" allowBlank="1" showErrorMessage="1" errorTitle="Taxes" error="Non valid entry. Please check the tax list" promptTitle="Taxes" prompt="Please select the tax subject to adjustment" sqref="A205:A717 A86:A202">
      <formula1>Taxes</formula1>
    </dataValidation>
    <dataValidation type="list" allowBlank="1" showInputMessage="1" showErrorMessage="1" sqref="N53:N717">
      <formula1>Govadjust</formula1>
    </dataValidation>
    <dataValidation type="list" allowBlank="1" showInputMessage="1" showErrorMessage="1" sqref="C53:C717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8"/>
  <sheetViews>
    <sheetView showGridLines="0" topLeftCell="E1" zoomScaleNormal="100" workbookViewId="0">
      <selection activeCell="Q10" sqref="Q10"/>
    </sheetView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13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Companies!B25</f>
        <v xml:space="preserve"> SOMIFI.SA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14800000</v>
      </c>
      <c r="F5" s="266">
        <v>0</v>
      </c>
      <c r="G5" s="266">
        <v>14800000</v>
      </c>
      <c r="H5" s="270"/>
      <c r="I5" s="266">
        <v>0</v>
      </c>
      <c r="J5" s="266">
        <v>14800000</v>
      </c>
      <c r="K5" s="266">
        <v>14800000</v>
      </c>
      <c r="L5" s="270"/>
      <c r="M5" s="266">
        <v>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14800000</v>
      </c>
      <c r="F8" s="244">
        <v>0</v>
      </c>
      <c r="G8" s="244">
        <v>14800000</v>
      </c>
      <c r="H8" s="256"/>
      <c r="I8" s="244"/>
      <c r="J8" s="244">
        <v>14800000</v>
      </c>
      <c r="K8" s="244">
        <v>14800000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27019428</v>
      </c>
      <c r="F9" s="266">
        <v>0</v>
      </c>
      <c r="G9" s="266">
        <v>27019428</v>
      </c>
      <c r="H9" s="270"/>
      <c r="I9" s="266">
        <v>27019428</v>
      </c>
      <c r="J9" s="266">
        <v>0</v>
      </c>
      <c r="K9" s="266">
        <v>27019428</v>
      </c>
      <c r="L9" s="270"/>
      <c r="M9" s="266">
        <v>0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/>
      <c r="F15" s="244">
        <v>0</v>
      </c>
      <c r="G15" s="244">
        <v>0</v>
      </c>
      <c r="H15" s="256"/>
      <c r="I15" s="244"/>
      <c r="J15" s="244">
        <v>0</v>
      </c>
      <c r="K15" s="244">
        <v>0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/>
      <c r="F16" s="245">
        <v>0</v>
      </c>
      <c r="G16" s="245">
        <v>0</v>
      </c>
      <c r="H16" s="256"/>
      <c r="I16" s="245"/>
      <c r="J16" s="245">
        <v>0</v>
      </c>
      <c r="K16" s="245">
        <v>0</v>
      </c>
      <c r="L16" s="256"/>
      <c r="M16" s="245">
        <v>0</v>
      </c>
      <c r="N16" s="277"/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/>
      <c r="F17" s="244">
        <v>0</v>
      </c>
      <c r="G17" s="244">
        <v>0</v>
      </c>
      <c r="H17" s="256"/>
      <c r="I17" s="244"/>
      <c r="J17" s="244">
        <v>0</v>
      </c>
      <c r="K17" s="244">
        <v>0</v>
      </c>
      <c r="L17" s="256"/>
      <c r="M17" s="244">
        <v>0</v>
      </c>
      <c r="N17" s="244"/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/>
      <c r="F18" s="245">
        <v>0</v>
      </c>
      <c r="G18" s="245">
        <v>0</v>
      </c>
      <c r="H18" s="256"/>
      <c r="I18" s="245"/>
      <c r="J18" s="245">
        <v>0</v>
      </c>
      <c r="K18" s="245">
        <v>0</v>
      </c>
      <c r="L18" s="256"/>
      <c r="M18" s="245">
        <v>0</v>
      </c>
      <c r="N18" s="277"/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/>
      <c r="F19" s="244">
        <v>0</v>
      </c>
      <c r="G19" s="244">
        <v>0</v>
      </c>
      <c r="H19" s="256"/>
      <c r="I19" s="244"/>
      <c r="J19" s="244">
        <v>0</v>
      </c>
      <c r="K19" s="244">
        <v>0</v>
      </c>
      <c r="L19" s="256"/>
      <c r="M19" s="244">
        <v>0</v>
      </c>
      <c r="N19" s="244"/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/>
      <c r="F21" s="244">
        <v>0</v>
      </c>
      <c r="G21" s="244">
        <v>0</v>
      </c>
      <c r="H21" s="256"/>
      <c r="I21" s="244"/>
      <c r="J21" s="244">
        <v>0</v>
      </c>
      <c r="K21" s="244">
        <v>0</v>
      </c>
      <c r="L21" s="256"/>
      <c r="M21" s="244">
        <v>0</v>
      </c>
      <c r="N21" s="244"/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>
        <v>27019428</v>
      </c>
      <c r="F22" s="245">
        <v>-4272525</v>
      </c>
      <c r="G22" s="245">
        <v>22746903</v>
      </c>
      <c r="H22" s="256"/>
      <c r="I22" s="245">
        <v>22746903</v>
      </c>
      <c r="J22" s="245">
        <v>0</v>
      </c>
      <c r="K22" s="245">
        <v>22746903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4272525</v>
      </c>
      <c r="G23" s="244">
        <v>4272525</v>
      </c>
      <c r="H23" s="256"/>
      <c r="I23" s="244">
        <v>4272525</v>
      </c>
      <c r="J23" s="244">
        <v>0</v>
      </c>
      <c r="K23" s="244">
        <v>4272525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/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/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5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5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5">
      <c r="B35" s="265"/>
      <c r="C35" s="269" t="str">
        <f>+Taxes!B32</f>
        <v>DGD</v>
      </c>
      <c r="D35" s="270"/>
      <c r="E35" s="266">
        <v>0</v>
      </c>
      <c r="F35" s="266">
        <v>0</v>
      </c>
      <c r="G35" s="266">
        <v>0</v>
      </c>
      <c r="H35" s="270"/>
      <c r="I35" s="266">
        <v>0</v>
      </c>
      <c r="J35" s="266">
        <v>0</v>
      </c>
      <c r="K35" s="266">
        <v>0</v>
      </c>
      <c r="L35" s="270"/>
      <c r="M35" s="266">
        <v>0</v>
      </c>
      <c r="N35" s="271"/>
    </row>
    <row r="36" spans="1:15">
      <c r="B36" s="275">
        <f>+Taxes!A33</f>
        <v>28</v>
      </c>
      <c r="C36" s="276" t="str">
        <f>+Taxes!B33</f>
        <v xml:space="preserve">Droit de douane </v>
      </c>
      <c r="E36" s="245"/>
      <c r="F36" s="245">
        <v>0</v>
      </c>
      <c r="G36" s="245">
        <v>0</v>
      </c>
      <c r="I36" s="245"/>
      <c r="J36" s="245">
        <v>0</v>
      </c>
      <c r="K36" s="245">
        <v>0</v>
      </c>
      <c r="M36" s="245">
        <v>0</v>
      </c>
      <c r="N36" s="245"/>
    </row>
    <row r="37" spans="1:15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5">
      <c r="B38" s="265"/>
      <c r="C38" s="269" t="str">
        <f>+Taxes!B35</f>
        <v>DRI</v>
      </c>
      <c r="D38" s="270"/>
      <c r="E38" s="266">
        <v>0</v>
      </c>
      <c r="F38" s="266">
        <v>0</v>
      </c>
      <c r="G38" s="266">
        <v>0</v>
      </c>
      <c r="H38" s="270"/>
      <c r="I38" s="266">
        <v>0</v>
      </c>
      <c r="J38" s="266">
        <v>0</v>
      </c>
      <c r="K38" s="266">
        <v>0</v>
      </c>
      <c r="L38" s="270"/>
      <c r="M38" s="266">
        <v>0</v>
      </c>
      <c r="N38" s="271"/>
    </row>
    <row r="39" spans="1:15">
      <c r="B39" s="275">
        <f>+Taxes!A36</f>
        <v>30</v>
      </c>
      <c r="C39" s="276" t="str">
        <f>+Taxes!B36</f>
        <v>Patentes</v>
      </c>
      <c r="E39" s="245"/>
      <c r="F39" s="245">
        <v>0</v>
      </c>
      <c r="G39" s="245">
        <v>0</v>
      </c>
      <c r="I39" s="245"/>
      <c r="J39" s="245">
        <v>0</v>
      </c>
      <c r="K39" s="245">
        <v>0</v>
      </c>
      <c r="M39" s="245">
        <v>0</v>
      </c>
      <c r="N39" s="245"/>
    </row>
    <row r="40" spans="1:15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5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5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5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5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5">
      <c r="B45" s="265"/>
      <c r="C45" s="269" t="str">
        <f>+Taxes!B42</f>
        <v>INPS</v>
      </c>
      <c r="D45" s="270"/>
      <c r="E45" s="266">
        <v>0</v>
      </c>
      <c r="F45" s="266">
        <v>0</v>
      </c>
      <c r="G45" s="266">
        <v>0</v>
      </c>
      <c r="H45" s="270"/>
      <c r="I45" s="266">
        <v>0</v>
      </c>
      <c r="J45" s="266">
        <v>0</v>
      </c>
      <c r="K45" s="266">
        <v>0</v>
      </c>
      <c r="L45" s="270"/>
      <c r="M45" s="266">
        <v>0</v>
      </c>
      <c r="N45" s="271"/>
    </row>
    <row r="46" spans="1:15">
      <c r="B46" s="275">
        <f>+Taxes!A43</f>
        <v>35</v>
      </c>
      <c r="C46" s="276" t="str">
        <f>+Taxes!B43</f>
        <v>Cotisations sociales</v>
      </c>
      <c r="E46" s="245"/>
      <c r="F46" s="245">
        <v>0</v>
      </c>
      <c r="G46" s="245">
        <v>0</v>
      </c>
      <c r="I46" s="245">
        <v>0</v>
      </c>
      <c r="J46" s="245">
        <v>0</v>
      </c>
      <c r="K46" s="245">
        <v>0</v>
      </c>
      <c r="M46" s="245">
        <v>0</v>
      </c>
      <c r="N46" s="277"/>
    </row>
    <row r="47" spans="1:15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/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  <c r="O47" s="256"/>
    </row>
    <row r="48" spans="1:15">
      <c r="B48" s="279"/>
      <c r="C48" s="280" t="s">
        <v>1</v>
      </c>
      <c r="D48" s="281"/>
      <c r="E48" s="282">
        <v>41819428</v>
      </c>
      <c r="F48" s="282">
        <v>0</v>
      </c>
      <c r="G48" s="282">
        <v>41819428</v>
      </c>
      <c r="H48" s="281" t="e">
        <v>#REF!</v>
      </c>
      <c r="I48" s="282">
        <v>27019428</v>
      </c>
      <c r="J48" s="282">
        <v>14800000</v>
      </c>
      <c r="K48" s="282">
        <v>41819428</v>
      </c>
      <c r="L48" s="281" t="e">
        <v>#REF!</v>
      </c>
      <c r="M48" s="282">
        <v>0</v>
      </c>
      <c r="N48" s="283"/>
      <c r="O48" s="256"/>
    </row>
    <row r="49" spans="1:15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  <c r="O49" s="256"/>
    </row>
    <row r="50" spans="1:15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5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5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5" ht="15"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</row>
    <row r="54" spans="1:15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5" ht="15"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5" ht="15">
      <c r="A56" s="259"/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5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5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5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5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86"/>
      <c r="N60" s="290"/>
    </row>
    <row r="61" spans="1:15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86"/>
      <c r="N61" s="290"/>
    </row>
    <row r="62" spans="1:15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94"/>
      <c r="N62" s="290"/>
    </row>
    <row r="63" spans="1:15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0"/>
      <c r="N63" s="290"/>
    </row>
    <row r="64" spans="1:15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94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94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287"/>
      <c r="F78" s="288"/>
      <c r="G78" s="289"/>
      <c r="J78" s="286"/>
      <c r="K78" s="286"/>
      <c r="L78" s="286"/>
      <c r="M78" s="286"/>
      <c r="N78" s="290"/>
    </row>
    <row r="79" spans="1:14" ht="15">
      <c r="A79" s="259"/>
      <c r="B79" s="264"/>
      <c r="C79" s="285"/>
      <c r="D79" s="286"/>
      <c r="E79" s="287"/>
      <c r="F79" s="288"/>
      <c r="G79" s="289"/>
      <c r="J79" s="286"/>
      <c r="K79" s="286"/>
      <c r="L79" s="286"/>
      <c r="M79" s="286"/>
      <c r="N79" s="290"/>
    </row>
    <row r="80" spans="1:14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295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B153" s="264"/>
      <c r="C153" s="285"/>
      <c r="D153" s="286"/>
      <c r="E153" s="295"/>
      <c r="F153" s="296"/>
      <c r="G153" s="297"/>
      <c r="J153" s="286"/>
      <c r="K153" s="286"/>
      <c r="L153" s="286"/>
      <c r="M153" s="286"/>
      <c r="N153" s="290"/>
    </row>
    <row r="154" spans="1:14">
      <c r="A154" s="259"/>
      <c r="E154" s="254"/>
      <c r="F154" s="298"/>
      <c r="G154" s="299"/>
      <c r="J154" s="286"/>
      <c r="K154" s="286"/>
      <c r="L154" s="286"/>
      <c r="M154" s="286"/>
      <c r="N154" s="290"/>
    </row>
    <row r="155" spans="1:14">
      <c r="A155" s="259"/>
      <c r="E155" s="254"/>
      <c r="F155" s="298"/>
      <c r="G155" s="299"/>
      <c r="J155" s="286"/>
      <c r="K155" s="286"/>
      <c r="L155" s="286"/>
      <c r="M155" s="286"/>
      <c r="N155" s="290"/>
    </row>
    <row r="156" spans="1:14">
      <c r="A156" s="259"/>
      <c r="E156" s="254"/>
      <c r="F156" s="298"/>
      <c r="G156" s="299"/>
      <c r="J156" s="286"/>
      <c r="K156" s="286"/>
      <c r="L156" s="286"/>
      <c r="M156" s="286"/>
      <c r="N156" s="290"/>
    </row>
    <row r="157" spans="1:14">
      <c r="A157" s="259"/>
      <c r="E157" s="254"/>
      <c r="F157" s="298"/>
      <c r="G157" s="299"/>
      <c r="J157" s="300"/>
      <c r="K157" s="300"/>
      <c r="L157" s="300"/>
      <c r="M157" s="300"/>
      <c r="N157" s="301"/>
    </row>
    <row r="158" spans="1:14">
      <c r="A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B168" s="259"/>
      <c r="C168" s="259"/>
      <c r="D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254"/>
      <c r="F189" s="298"/>
      <c r="G189" s="299"/>
      <c r="J189" s="300"/>
      <c r="K189" s="300"/>
      <c r="L189" s="300"/>
      <c r="M189" s="300"/>
      <c r="N189" s="301"/>
    </row>
    <row r="190" spans="1:14">
      <c r="A190" s="259"/>
      <c r="B190" s="259"/>
      <c r="C190" s="259"/>
      <c r="D190" s="259"/>
      <c r="E190" s="254"/>
      <c r="F190" s="298"/>
      <c r="G190" s="299"/>
      <c r="L190" s="259"/>
    </row>
    <row r="191" spans="1:14">
      <c r="A191" s="259"/>
      <c r="B191" s="259"/>
      <c r="C191" s="259"/>
      <c r="D191" s="259"/>
      <c r="E191" s="254"/>
      <c r="F191" s="298"/>
      <c r="G191" s="299"/>
      <c r="L191" s="259"/>
    </row>
    <row r="192" spans="1:14">
      <c r="A192" s="259"/>
      <c r="B192" s="259"/>
      <c r="C192" s="259"/>
      <c r="D192" s="259"/>
      <c r="E192" s="254"/>
      <c r="F192" s="298"/>
      <c r="G192" s="299"/>
      <c r="L192" s="259"/>
    </row>
    <row r="193" spans="1:12">
      <c r="A193" s="259"/>
      <c r="B193" s="259"/>
      <c r="C193" s="259"/>
      <c r="D193" s="259"/>
      <c r="E193" s="254"/>
      <c r="F193" s="298"/>
      <c r="G193" s="299"/>
      <c r="L193" s="259"/>
    </row>
    <row r="194" spans="1:12">
      <c r="A194" s="259"/>
      <c r="B194" s="259"/>
      <c r="C194" s="259"/>
      <c r="D194" s="259"/>
      <c r="E194" s="302"/>
      <c r="F194" s="298"/>
      <c r="G194" s="299"/>
      <c r="L194" s="259"/>
    </row>
    <row r="195" spans="1:12">
      <c r="A195" s="259"/>
      <c r="B195" s="259"/>
      <c r="C195" s="259"/>
      <c r="D195" s="259"/>
      <c r="E195" s="302"/>
      <c r="F195" s="298"/>
      <c r="G195" s="299"/>
      <c r="L195" s="259"/>
    </row>
    <row r="196" spans="1:12">
      <c r="A196" s="259"/>
      <c r="B196" s="259"/>
      <c r="C196" s="259"/>
      <c r="D196" s="259"/>
      <c r="E196" s="254"/>
      <c r="F196" s="298"/>
      <c r="G196" s="299"/>
      <c r="L196" s="259"/>
    </row>
    <row r="197" spans="1:12">
      <c r="A197" s="259"/>
      <c r="B197" s="259"/>
      <c r="C197" s="259"/>
      <c r="D197" s="259"/>
      <c r="E197" s="254"/>
      <c r="F197" s="298"/>
      <c r="G197" s="299"/>
      <c r="L197" s="259"/>
    </row>
    <row r="198" spans="1:12">
      <c r="A198" s="259"/>
      <c r="B198" s="259"/>
      <c r="C198" s="259"/>
      <c r="D198" s="259"/>
      <c r="E198" s="254"/>
      <c r="F198" s="298"/>
      <c r="G198" s="299"/>
      <c r="L198" s="259"/>
    </row>
    <row r="199" spans="1:12">
      <c r="A199" s="259"/>
      <c r="B199" s="259"/>
      <c r="C199" s="259"/>
      <c r="D199" s="259"/>
      <c r="E199" s="254"/>
      <c r="F199" s="298"/>
      <c r="G199" s="299"/>
      <c r="L199" s="259"/>
    </row>
    <row r="200" spans="1:12">
      <c r="E200" s="254"/>
      <c r="F200" s="298"/>
      <c r="G200" s="299"/>
      <c r="L200" s="259"/>
    </row>
    <row r="201" spans="1:12">
      <c r="E201" s="254"/>
      <c r="F201" s="298"/>
      <c r="G201" s="299"/>
      <c r="L201" s="259"/>
    </row>
    <row r="202" spans="1:12">
      <c r="A202" s="259"/>
      <c r="E202" s="254"/>
      <c r="F202" s="298"/>
      <c r="G202" s="299"/>
      <c r="L202" s="259"/>
    </row>
    <row r="203" spans="1:12">
      <c r="A203" s="259"/>
      <c r="E203" s="254"/>
      <c r="F203" s="298"/>
      <c r="G203" s="299"/>
      <c r="L203" s="259"/>
    </row>
    <row r="204" spans="1:12">
      <c r="E204" s="254"/>
      <c r="F204" s="298"/>
      <c r="G204" s="299"/>
      <c r="L204" s="259"/>
    </row>
    <row r="205" spans="1:12">
      <c r="E205" s="254"/>
      <c r="F205" s="298"/>
      <c r="G205" s="299"/>
      <c r="L205" s="259"/>
    </row>
    <row r="206" spans="1:12">
      <c r="E206" s="254"/>
      <c r="F206" s="298"/>
      <c r="G206" s="245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E214" s="254"/>
      <c r="F214" s="298"/>
      <c r="G214" s="245"/>
      <c r="L214" s="259"/>
    </row>
    <row r="215" spans="1:12"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5" spans="1:12">
      <c r="A715" s="259"/>
      <c r="B715" s="259"/>
      <c r="C715" s="259"/>
      <c r="D715" s="259"/>
      <c r="E715" s="254"/>
      <c r="F715" s="298"/>
      <c r="G715" s="245"/>
      <c r="L715" s="259"/>
    </row>
    <row r="716" spans="1:12">
      <c r="A716" s="259"/>
      <c r="B716" s="259"/>
      <c r="C716" s="259"/>
      <c r="D716" s="259"/>
      <c r="E716" s="254"/>
      <c r="F716" s="298"/>
      <c r="G716" s="245"/>
      <c r="L716" s="259"/>
    </row>
    <row r="718" spans="1:12" ht="15.75">
      <c r="A718" s="259"/>
      <c r="B718" s="259"/>
      <c r="C718" s="259"/>
      <c r="D718" s="259"/>
      <c r="E718" s="303"/>
      <c r="F718" s="304"/>
      <c r="G718" s="305">
        <f>SUM(G53:G717)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ErrorMessage="1" errorTitle="Taxes" error="Non valid entry. Please check the tax list" promptTitle="Taxes" prompt="Please select the tax subject to adjustment" sqref="A204:A716 A85:A201">
      <formula1>Taxes</formula1>
    </dataValidation>
    <dataValidation type="list" allowBlank="1" showInputMessage="1" showErrorMessage="1" sqref="M60:M62 A202:A203 M98:M715 K67:L715 K64:M65 J53:J715 K53:L63">
      <formula1>Taxes</formula1>
    </dataValidation>
    <dataValidation type="list" allowBlank="1" showInputMessage="1" showErrorMessage="1" sqref="N49:N52 N6:N47">
      <formula1>FinalDiff</formula1>
    </dataValidation>
    <dataValidation type="list" allowBlank="1" showInputMessage="1" showErrorMessage="1" sqref="C53:C716">
      <formula1>Compadjust</formula1>
    </dataValidation>
    <dataValidation type="list" allowBlank="1" showInputMessage="1" showErrorMessage="1" sqref="N53:N716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showGridLines="0" topLeftCell="E1" zoomScaleNormal="100" workbookViewId="0">
      <selection activeCell="N1" sqref="N1"/>
    </sheetView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37.14062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Companies!B26</f>
        <v>PETROMA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0</v>
      </c>
      <c r="F5" s="266">
        <v>0</v>
      </c>
      <c r="G5" s="266">
        <v>0</v>
      </c>
      <c r="H5" s="270"/>
      <c r="I5" s="266">
        <v>0</v>
      </c>
      <c r="J5" s="266">
        <v>0</v>
      </c>
      <c r="K5" s="266">
        <v>0</v>
      </c>
      <c r="L5" s="270"/>
      <c r="M5" s="266">
        <v>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0</v>
      </c>
      <c r="G8" s="244">
        <v>0</v>
      </c>
      <c r="H8" s="256"/>
      <c r="I8" s="244"/>
      <c r="J8" s="244">
        <v>0</v>
      </c>
      <c r="K8" s="244">
        <v>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13876665</v>
      </c>
      <c r="F9" s="266">
        <v>0</v>
      </c>
      <c r="G9" s="266">
        <v>13876665</v>
      </c>
      <c r="H9" s="270"/>
      <c r="I9" s="266">
        <v>0</v>
      </c>
      <c r="J9" s="266">
        <v>0</v>
      </c>
      <c r="K9" s="266">
        <v>0</v>
      </c>
      <c r="L9" s="270"/>
      <c r="M9" s="266">
        <v>13876665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/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/>
      <c r="F13" s="244">
        <v>0</v>
      </c>
      <c r="G13" s="244">
        <v>0</v>
      </c>
      <c r="H13" s="256"/>
      <c r="I13" s="244"/>
      <c r="J13" s="244">
        <v>0</v>
      </c>
      <c r="K13" s="244">
        <v>0</v>
      </c>
      <c r="L13" s="256"/>
      <c r="M13" s="244">
        <v>0</v>
      </c>
      <c r="N13" s="244"/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/>
      <c r="F15" s="244">
        <v>0</v>
      </c>
      <c r="G15" s="244">
        <v>0</v>
      </c>
      <c r="H15" s="256"/>
      <c r="I15" s="244"/>
      <c r="J15" s="244">
        <v>0</v>
      </c>
      <c r="K15" s="244">
        <v>0</v>
      </c>
      <c r="L15" s="256"/>
      <c r="M15" s="244">
        <v>0</v>
      </c>
      <c r="N15" s="244"/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603650</v>
      </c>
      <c r="F16" s="245">
        <v>0</v>
      </c>
      <c r="G16" s="245">
        <v>603650</v>
      </c>
      <c r="H16" s="256"/>
      <c r="I16" s="245"/>
      <c r="J16" s="245">
        <v>0</v>
      </c>
      <c r="K16" s="245">
        <v>0</v>
      </c>
      <c r="L16" s="256"/>
      <c r="M16" s="245">
        <v>603650</v>
      </c>
      <c r="N16" s="277" t="s">
        <v>59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1207290</v>
      </c>
      <c r="F17" s="244">
        <v>0</v>
      </c>
      <c r="G17" s="244">
        <v>1207290</v>
      </c>
      <c r="H17" s="256"/>
      <c r="I17" s="244"/>
      <c r="J17" s="244">
        <v>0</v>
      </c>
      <c r="K17" s="244">
        <v>0</v>
      </c>
      <c r="L17" s="256"/>
      <c r="M17" s="244">
        <v>1207290</v>
      </c>
      <c r="N17" s="244" t="s">
        <v>59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2112768</v>
      </c>
      <c r="F18" s="245">
        <v>0</v>
      </c>
      <c r="G18" s="245">
        <v>2112768</v>
      </c>
      <c r="H18" s="256"/>
      <c r="I18" s="245"/>
      <c r="J18" s="245">
        <v>0</v>
      </c>
      <c r="K18" s="245">
        <v>0</v>
      </c>
      <c r="L18" s="256"/>
      <c r="M18" s="245">
        <v>2112768</v>
      </c>
      <c r="N18" s="277" t="s">
        <v>59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1207290</v>
      </c>
      <c r="F19" s="244">
        <v>0</v>
      </c>
      <c r="G19" s="244">
        <v>1207290</v>
      </c>
      <c r="H19" s="256"/>
      <c r="I19" s="244"/>
      <c r="J19" s="244">
        <v>0</v>
      </c>
      <c r="K19" s="244">
        <v>0</v>
      </c>
      <c r="L19" s="256"/>
      <c r="M19" s="244">
        <v>1207290</v>
      </c>
      <c r="N19" s="244" t="s">
        <v>59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8643191</v>
      </c>
      <c r="F21" s="244">
        <v>0</v>
      </c>
      <c r="G21" s="244">
        <v>8643191</v>
      </c>
      <c r="H21" s="256"/>
      <c r="I21" s="244"/>
      <c r="J21" s="244">
        <v>0</v>
      </c>
      <c r="K21" s="244">
        <v>0</v>
      </c>
      <c r="L21" s="256"/>
      <c r="M21" s="244">
        <v>8643191</v>
      </c>
      <c r="N21" s="244" t="s">
        <v>59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/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102476</v>
      </c>
      <c r="F25" s="244">
        <v>0</v>
      </c>
      <c r="G25" s="244">
        <v>102476</v>
      </c>
      <c r="H25" s="256"/>
      <c r="I25" s="244"/>
      <c r="J25" s="244">
        <v>0</v>
      </c>
      <c r="K25" s="244">
        <v>0</v>
      </c>
      <c r="L25" s="256"/>
      <c r="M25" s="244">
        <v>102476</v>
      </c>
      <c r="N25" s="244" t="s">
        <v>59</v>
      </c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0</v>
      </c>
      <c r="F35" s="266">
        <v>0</v>
      </c>
      <c r="G35" s="266">
        <v>0</v>
      </c>
      <c r="H35" s="270"/>
      <c r="I35" s="266">
        <v>8530541</v>
      </c>
      <c r="J35" s="266">
        <v>0</v>
      </c>
      <c r="K35" s="266">
        <v>8530541</v>
      </c>
      <c r="L35" s="270"/>
      <c r="M35" s="266">
        <v>-8530541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/>
      <c r="F36" s="245">
        <v>0</v>
      </c>
      <c r="G36" s="245">
        <v>0</v>
      </c>
      <c r="I36" s="245">
        <v>8530541</v>
      </c>
      <c r="J36" s="245">
        <v>0</v>
      </c>
      <c r="K36" s="245">
        <v>8530541</v>
      </c>
      <c r="M36" s="245">
        <v>-8530541</v>
      </c>
      <c r="N36" s="245" t="s">
        <v>58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0</v>
      </c>
      <c r="F38" s="266">
        <v>0</v>
      </c>
      <c r="G38" s="266">
        <v>0</v>
      </c>
      <c r="H38" s="270"/>
      <c r="I38" s="266">
        <v>0</v>
      </c>
      <c r="J38" s="266">
        <v>0</v>
      </c>
      <c r="K38" s="266">
        <v>0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/>
      <c r="F39" s="245">
        <v>0</v>
      </c>
      <c r="G39" s="245">
        <v>0</v>
      </c>
      <c r="I39" s="245"/>
      <c r="J39" s="245">
        <v>0</v>
      </c>
      <c r="K39" s="245">
        <v>0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450446000</v>
      </c>
      <c r="F40" s="266">
        <v>0</v>
      </c>
      <c r="G40" s="266">
        <v>450446000</v>
      </c>
      <c r="H40" s="270"/>
      <c r="I40" s="266">
        <v>450446000</v>
      </c>
      <c r="J40" s="266">
        <v>0</v>
      </c>
      <c r="K40" s="266">
        <v>450446000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1000000</v>
      </c>
      <c r="J42" s="245">
        <v>0</v>
      </c>
      <c r="K42" s="245">
        <v>1000000</v>
      </c>
      <c r="M42" s="245">
        <v>-1000000</v>
      </c>
      <c r="N42" s="245" t="s">
        <v>140</v>
      </c>
    </row>
    <row r="43" spans="1:14">
      <c r="B43" s="268">
        <f>+Taxes!A40</f>
        <v>33</v>
      </c>
      <c r="C43" s="243" t="str">
        <f>+Taxes!B40</f>
        <v>Taxe superficiaire</v>
      </c>
      <c r="E43" s="244">
        <v>173696000</v>
      </c>
      <c r="F43" s="244">
        <v>0</v>
      </c>
      <c r="G43" s="244">
        <v>173696000</v>
      </c>
      <c r="I43" s="244">
        <v>172696000</v>
      </c>
      <c r="J43" s="244">
        <v>0</v>
      </c>
      <c r="K43" s="244">
        <v>172696000</v>
      </c>
      <c r="M43" s="244">
        <v>1000000</v>
      </c>
      <c r="N43" s="244" t="s">
        <v>140</v>
      </c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276750000</v>
      </c>
      <c r="F44" s="245">
        <v>0</v>
      </c>
      <c r="G44" s="245">
        <v>276750000</v>
      </c>
      <c r="I44" s="245">
        <v>276750000</v>
      </c>
      <c r="J44" s="245">
        <v>0</v>
      </c>
      <c r="K44" s="245">
        <v>276750000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15413080</v>
      </c>
      <c r="F45" s="266">
        <v>0</v>
      </c>
      <c r="G45" s="266">
        <v>15413080</v>
      </c>
      <c r="H45" s="270"/>
      <c r="I45" s="266">
        <v>15413080</v>
      </c>
      <c r="J45" s="266">
        <v>0</v>
      </c>
      <c r="K45" s="266">
        <v>15413080</v>
      </c>
      <c r="L45" s="270"/>
      <c r="M45" s="266">
        <v>0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15413080</v>
      </c>
      <c r="F46" s="245">
        <v>0</v>
      </c>
      <c r="G46" s="245">
        <v>15413080</v>
      </c>
      <c r="I46" s="245">
        <v>15413080</v>
      </c>
      <c r="J46" s="245">
        <v>0</v>
      </c>
      <c r="K46" s="245">
        <v>15413080</v>
      </c>
      <c r="M46" s="245">
        <v>0</v>
      </c>
      <c r="N46" s="277"/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479735745</v>
      </c>
      <c r="F48" s="282">
        <v>0</v>
      </c>
      <c r="G48" s="282">
        <v>479735745</v>
      </c>
      <c r="H48" s="281" t="e">
        <v>#REF!</v>
      </c>
      <c r="I48" s="282">
        <v>474389621</v>
      </c>
      <c r="J48" s="282">
        <v>0</v>
      </c>
      <c r="K48" s="282">
        <v>474389621</v>
      </c>
      <c r="L48" s="281" t="e">
        <v>#REF!</v>
      </c>
      <c r="M48" s="282">
        <v>5346124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 ht="15"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</row>
    <row r="54" spans="1:14" ht="15">
      <c r="A54" s="259"/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1:14" ht="15">
      <c r="A55" s="259"/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1:14" ht="15">
      <c r="A56" s="259"/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287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287"/>
      <c r="F60" s="288"/>
      <c r="G60" s="289"/>
      <c r="J60" s="286"/>
      <c r="K60" s="286"/>
      <c r="L60" s="286"/>
      <c r="M60" s="294"/>
      <c r="N60" s="290"/>
    </row>
    <row r="61" spans="1:14" ht="15">
      <c r="A61" s="259"/>
      <c r="B61" s="264"/>
      <c r="C61" s="285"/>
      <c r="D61" s="286"/>
      <c r="E61" s="287"/>
      <c r="F61" s="288"/>
      <c r="G61" s="289"/>
      <c r="J61" s="286"/>
      <c r="K61" s="286"/>
      <c r="L61" s="286"/>
      <c r="M61" s="290"/>
      <c r="N61" s="290"/>
    </row>
    <row r="62" spans="1:14" ht="15">
      <c r="A62" s="259"/>
      <c r="B62" s="264"/>
      <c r="C62" s="285"/>
      <c r="D62" s="286"/>
      <c r="E62" s="287"/>
      <c r="F62" s="288"/>
      <c r="G62" s="289"/>
      <c r="J62" s="286"/>
      <c r="K62" s="286"/>
      <c r="L62" s="286"/>
      <c r="M62" s="294"/>
      <c r="N62" s="290"/>
    </row>
    <row r="63" spans="1:14" ht="15">
      <c r="A63" s="259"/>
      <c r="B63" s="264"/>
      <c r="C63" s="285"/>
      <c r="D63" s="286"/>
      <c r="E63" s="287"/>
      <c r="F63" s="288"/>
      <c r="G63" s="289"/>
      <c r="J63" s="286"/>
      <c r="K63" s="286"/>
      <c r="L63" s="286"/>
      <c r="M63" s="294"/>
      <c r="N63" s="290"/>
    </row>
    <row r="64" spans="1:14" ht="15">
      <c r="A64" s="259"/>
      <c r="B64" s="264"/>
      <c r="C64" s="285"/>
      <c r="D64" s="286"/>
      <c r="E64" s="287"/>
      <c r="F64" s="288"/>
      <c r="G64" s="289"/>
      <c r="J64" s="286"/>
      <c r="K64" s="286"/>
      <c r="L64" s="286"/>
      <c r="M64" s="286"/>
      <c r="N64" s="290"/>
    </row>
    <row r="65" spans="1:14" ht="15">
      <c r="A65" s="259"/>
      <c r="B65" s="264"/>
      <c r="C65" s="285"/>
      <c r="D65" s="286"/>
      <c r="E65" s="287"/>
      <c r="F65" s="288"/>
      <c r="G65" s="289"/>
      <c r="J65" s="286"/>
      <c r="K65" s="286"/>
      <c r="L65" s="286"/>
      <c r="M65" s="286"/>
      <c r="N65" s="290"/>
    </row>
    <row r="66" spans="1:14" ht="15">
      <c r="A66" s="259"/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</row>
    <row r="67" spans="1:14" ht="15">
      <c r="A67" s="259"/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287"/>
      <c r="F77" s="288"/>
      <c r="G77" s="289"/>
      <c r="J77" s="286"/>
      <c r="K77" s="286"/>
      <c r="L77" s="286"/>
      <c r="M77" s="286"/>
      <c r="N77" s="290"/>
    </row>
    <row r="78" spans="1:14">
      <c r="A78" s="259"/>
      <c r="B78" s="264"/>
      <c r="C78" s="285"/>
      <c r="D78" s="286"/>
      <c r="E78" s="295"/>
      <c r="F78" s="296"/>
      <c r="G78" s="297"/>
      <c r="J78" s="286"/>
      <c r="K78" s="286"/>
      <c r="L78" s="286"/>
      <c r="M78" s="286"/>
      <c r="N78" s="290"/>
    </row>
    <row r="79" spans="1:14">
      <c r="A79" s="259"/>
      <c r="B79" s="264"/>
      <c r="C79" s="285"/>
      <c r="D79" s="286"/>
      <c r="E79" s="295"/>
      <c r="F79" s="296"/>
      <c r="G79" s="297"/>
      <c r="J79" s="286"/>
      <c r="K79" s="286"/>
      <c r="L79" s="286"/>
      <c r="M79" s="286"/>
      <c r="N79" s="290"/>
    </row>
    <row r="80" spans="1:14">
      <c r="A80" s="259"/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295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E152" s="254"/>
      <c r="F152" s="298"/>
      <c r="G152" s="299"/>
      <c r="J152" s="286"/>
      <c r="K152" s="286"/>
      <c r="L152" s="286"/>
      <c r="M152" s="286"/>
      <c r="N152" s="290"/>
    </row>
    <row r="153" spans="1:14">
      <c r="A153" s="259"/>
      <c r="E153" s="254"/>
      <c r="F153" s="298"/>
      <c r="G153" s="299"/>
      <c r="J153" s="286"/>
      <c r="K153" s="286"/>
      <c r="L153" s="286"/>
      <c r="M153" s="286"/>
      <c r="N153" s="290"/>
    </row>
    <row r="154" spans="1:14">
      <c r="A154" s="259"/>
      <c r="E154" s="254"/>
      <c r="F154" s="298"/>
      <c r="G154" s="299"/>
      <c r="J154" s="286"/>
      <c r="K154" s="286"/>
      <c r="L154" s="286"/>
      <c r="M154" s="286"/>
      <c r="N154" s="290"/>
    </row>
    <row r="155" spans="1:14">
      <c r="A155" s="259"/>
      <c r="E155" s="254"/>
      <c r="F155" s="298"/>
      <c r="G155" s="299"/>
      <c r="J155" s="300"/>
      <c r="K155" s="300"/>
      <c r="L155" s="300"/>
      <c r="M155" s="300"/>
      <c r="N155" s="301"/>
    </row>
    <row r="156" spans="1:14">
      <c r="A156" s="259"/>
      <c r="E156" s="254"/>
      <c r="F156" s="298"/>
      <c r="G156" s="299"/>
      <c r="J156" s="300"/>
      <c r="K156" s="300"/>
      <c r="L156" s="300"/>
      <c r="M156" s="300"/>
      <c r="N156" s="301"/>
    </row>
    <row r="157" spans="1:14">
      <c r="A157" s="259"/>
      <c r="E157" s="254"/>
      <c r="F157" s="298"/>
      <c r="G157" s="299"/>
      <c r="J157" s="300"/>
      <c r="K157" s="300"/>
      <c r="L157" s="300"/>
      <c r="M157" s="300"/>
      <c r="N157" s="301"/>
    </row>
    <row r="158" spans="1:14">
      <c r="A158" s="259"/>
      <c r="E158" s="254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254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254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254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254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254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254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254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B166" s="259"/>
      <c r="C166" s="259"/>
      <c r="D166" s="259"/>
      <c r="E166" s="254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B167" s="259"/>
      <c r="C167" s="259"/>
      <c r="D167" s="259"/>
      <c r="E167" s="254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B168" s="259"/>
      <c r="C168" s="259"/>
      <c r="D168" s="259"/>
      <c r="E168" s="254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254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254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254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254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254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254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254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254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254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254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254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254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254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254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254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254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254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254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254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254"/>
      <c r="F188" s="298"/>
      <c r="G188" s="299"/>
      <c r="L188" s="259"/>
    </row>
    <row r="189" spans="1:14">
      <c r="A189" s="259"/>
      <c r="B189" s="259"/>
      <c r="C189" s="259"/>
      <c r="D189" s="259"/>
      <c r="E189" s="254"/>
      <c r="F189" s="298"/>
      <c r="G189" s="299"/>
      <c r="L189" s="259"/>
    </row>
    <row r="190" spans="1:14">
      <c r="A190" s="259"/>
      <c r="B190" s="259"/>
      <c r="C190" s="259"/>
      <c r="D190" s="259"/>
      <c r="E190" s="254"/>
      <c r="F190" s="298"/>
      <c r="G190" s="299"/>
      <c r="L190" s="259"/>
    </row>
    <row r="191" spans="1:14">
      <c r="A191" s="259"/>
      <c r="B191" s="259"/>
      <c r="C191" s="259"/>
      <c r="D191" s="259"/>
      <c r="E191" s="254"/>
      <c r="F191" s="298"/>
      <c r="G191" s="299"/>
      <c r="L191" s="259"/>
    </row>
    <row r="192" spans="1:14">
      <c r="A192" s="259"/>
      <c r="B192" s="259"/>
      <c r="C192" s="259"/>
      <c r="D192" s="259"/>
      <c r="E192" s="302"/>
      <c r="F192" s="298"/>
      <c r="G192" s="299"/>
      <c r="L192" s="259"/>
    </row>
    <row r="193" spans="1:12">
      <c r="A193" s="259"/>
      <c r="B193" s="259"/>
      <c r="C193" s="259"/>
      <c r="D193" s="259"/>
      <c r="E193" s="302"/>
      <c r="F193" s="298"/>
      <c r="G193" s="299"/>
      <c r="L193" s="259"/>
    </row>
    <row r="194" spans="1:12">
      <c r="A194" s="259"/>
      <c r="B194" s="259"/>
      <c r="C194" s="259"/>
      <c r="D194" s="259"/>
      <c r="E194" s="254"/>
      <c r="F194" s="298"/>
      <c r="G194" s="299"/>
      <c r="L194" s="259"/>
    </row>
    <row r="195" spans="1:12">
      <c r="A195" s="259"/>
      <c r="B195" s="259"/>
      <c r="C195" s="259"/>
      <c r="D195" s="259"/>
      <c r="E195" s="254"/>
      <c r="F195" s="298"/>
      <c r="G195" s="299"/>
      <c r="L195" s="259"/>
    </row>
    <row r="196" spans="1:12">
      <c r="A196" s="259"/>
      <c r="B196" s="259"/>
      <c r="C196" s="259"/>
      <c r="D196" s="259"/>
      <c r="E196" s="254"/>
      <c r="F196" s="298"/>
      <c r="G196" s="299"/>
      <c r="L196" s="259"/>
    </row>
    <row r="197" spans="1:12">
      <c r="A197" s="259"/>
      <c r="B197" s="259"/>
      <c r="C197" s="259"/>
      <c r="D197" s="259"/>
      <c r="E197" s="254"/>
      <c r="F197" s="298"/>
      <c r="G197" s="299"/>
      <c r="L197" s="259"/>
    </row>
    <row r="198" spans="1:12">
      <c r="E198" s="254"/>
      <c r="F198" s="298"/>
      <c r="G198" s="299"/>
      <c r="L198" s="259"/>
    </row>
    <row r="199" spans="1:12">
      <c r="E199" s="254"/>
      <c r="F199" s="298"/>
      <c r="G199" s="299"/>
      <c r="L199" s="259"/>
    </row>
    <row r="200" spans="1:12">
      <c r="A200" s="259"/>
      <c r="E200" s="254"/>
      <c r="F200" s="298"/>
      <c r="G200" s="299"/>
      <c r="L200" s="259"/>
    </row>
    <row r="201" spans="1:12">
      <c r="A201" s="259"/>
      <c r="E201" s="254"/>
      <c r="F201" s="298"/>
      <c r="G201" s="299"/>
      <c r="L201" s="259"/>
    </row>
    <row r="202" spans="1:12">
      <c r="E202" s="254"/>
      <c r="F202" s="298"/>
      <c r="G202" s="299"/>
      <c r="L202" s="259"/>
    </row>
    <row r="203" spans="1:12">
      <c r="E203" s="254"/>
      <c r="F203" s="298"/>
      <c r="G203" s="299"/>
      <c r="L203" s="259"/>
    </row>
    <row r="204" spans="1:12">
      <c r="E204" s="254"/>
      <c r="F204" s="298"/>
      <c r="G204" s="245"/>
      <c r="L204" s="259"/>
    </row>
    <row r="205" spans="1:12">
      <c r="E205" s="254"/>
      <c r="F205" s="298"/>
      <c r="G205" s="245"/>
      <c r="L205" s="259"/>
    </row>
    <row r="206" spans="1:12">
      <c r="E206" s="254"/>
      <c r="F206" s="298"/>
      <c r="G206" s="245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1:12">
      <c r="E209" s="254"/>
      <c r="F209" s="298"/>
      <c r="G209" s="245"/>
      <c r="L209" s="259"/>
    </row>
    <row r="210" spans="1:12">
      <c r="E210" s="254"/>
      <c r="F210" s="298"/>
      <c r="G210" s="245"/>
      <c r="L210" s="259"/>
    </row>
    <row r="211" spans="1:12">
      <c r="E211" s="254"/>
      <c r="F211" s="298"/>
      <c r="G211" s="245"/>
      <c r="L211" s="259"/>
    </row>
    <row r="212" spans="1:12">
      <c r="E212" s="254"/>
      <c r="F212" s="298"/>
      <c r="G212" s="245"/>
      <c r="L212" s="259"/>
    </row>
    <row r="213" spans="1:12">
      <c r="E213" s="254"/>
      <c r="F213" s="298"/>
      <c r="G213" s="245"/>
      <c r="L213" s="259"/>
    </row>
    <row r="214" spans="1:12">
      <c r="A214" s="259"/>
      <c r="B214" s="259"/>
      <c r="C214" s="259"/>
      <c r="D214" s="259"/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2" spans="1:12">
      <c r="A642" s="259"/>
      <c r="B642" s="259"/>
      <c r="C642" s="259"/>
      <c r="D642" s="259"/>
      <c r="E642" s="254"/>
      <c r="F642" s="298"/>
      <c r="G642" s="245"/>
      <c r="L642" s="259"/>
    </row>
    <row r="643" spans="1:12">
      <c r="A643" s="259"/>
      <c r="B643" s="259"/>
      <c r="C643" s="259"/>
      <c r="D643" s="259"/>
      <c r="E643" s="254"/>
      <c r="F643" s="298"/>
      <c r="G643" s="245"/>
      <c r="L643" s="259"/>
    </row>
    <row r="644" spans="1:12">
      <c r="A644" s="259"/>
      <c r="B644" s="259"/>
      <c r="C644" s="259"/>
      <c r="D644" s="259"/>
      <c r="E644" s="254"/>
      <c r="F644" s="298"/>
      <c r="G644" s="245"/>
      <c r="L644" s="259"/>
    </row>
    <row r="645" spans="1:12">
      <c r="A645" s="259"/>
      <c r="B645" s="259"/>
      <c r="C645" s="259"/>
      <c r="D645" s="259"/>
      <c r="E645" s="254"/>
      <c r="F645" s="298"/>
      <c r="G645" s="245"/>
      <c r="L645" s="259"/>
    </row>
    <row r="646" spans="1:12">
      <c r="A646" s="259"/>
      <c r="B646" s="259"/>
      <c r="C646" s="259"/>
      <c r="D646" s="259"/>
      <c r="E646" s="254"/>
      <c r="F646" s="298"/>
      <c r="G646" s="245"/>
      <c r="L646" s="259"/>
    </row>
    <row r="647" spans="1:12">
      <c r="A647" s="259"/>
      <c r="B647" s="259"/>
      <c r="C647" s="259"/>
      <c r="D647" s="259"/>
      <c r="E647" s="254"/>
      <c r="F647" s="298"/>
      <c r="G647" s="245"/>
      <c r="L647" s="259"/>
    </row>
    <row r="648" spans="1:12">
      <c r="A648" s="259"/>
      <c r="B648" s="259"/>
      <c r="C648" s="259"/>
      <c r="D648" s="259"/>
      <c r="E648" s="254"/>
      <c r="F648" s="298"/>
      <c r="G648" s="245"/>
      <c r="L648" s="259"/>
    </row>
    <row r="649" spans="1:12">
      <c r="A649" s="259"/>
      <c r="B649" s="259"/>
      <c r="C649" s="259"/>
      <c r="D649" s="259"/>
      <c r="E649" s="254"/>
      <c r="F649" s="298"/>
      <c r="G649" s="245"/>
      <c r="L649" s="259"/>
    </row>
    <row r="650" spans="1:12">
      <c r="A650" s="259"/>
      <c r="B650" s="259"/>
      <c r="C650" s="259"/>
      <c r="D650" s="259"/>
      <c r="E650" s="254"/>
      <c r="F650" s="298"/>
      <c r="G650" s="245"/>
      <c r="L650" s="259"/>
    </row>
    <row r="651" spans="1:12">
      <c r="A651" s="259"/>
      <c r="B651" s="259"/>
      <c r="C651" s="259"/>
      <c r="D651" s="259"/>
      <c r="E651" s="254"/>
      <c r="F651" s="298"/>
      <c r="G651" s="245"/>
      <c r="L651" s="259"/>
    </row>
    <row r="652" spans="1:12">
      <c r="A652" s="259"/>
      <c r="B652" s="259"/>
      <c r="C652" s="259"/>
      <c r="D652" s="259"/>
      <c r="E652" s="254"/>
      <c r="F652" s="298"/>
      <c r="G652" s="245"/>
      <c r="L652" s="259"/>
    </row>
    <row r="653" spans="1:12">
      <c r="A653" s="259"/>
      <c r="B653" s="259"/>
      <c r="C653" s="259"/>
      <c r="D653" s="259"/>
      <c r="E653" s="254"/>
      <c r="F653" s="298"/>
      <c r="G653" s="245"/>
      <c r="L653" s="259"/>
    </row>
    <row r="654" spans="1:12">
      <c r="A654" s="259"/>
      <c r="B654" s="259"/>
      <c r="C654" s="259"/>
      <c r="D654" s="259"/>
      <c r="E654" s="254"/>
      <c r="F654" s="298"/>
      <c r="G654" s="245"/>
      <c r="L654" s="259"/>
    </row>
    <row r="655" spans="1:12">
      <c r="A655" s="259"/>
      <c r="B655" s="259"/>
      <c r="C655" s="259"/>
      <c r="D655" s="259"/>
      <c r="E655" s="254"/>
      <c r="F655" s="298"/>
      <c r="G655" s="245"/>
      <c r="L655" s="259"/>
    </row>
    <row r="656" spans="1:12">
      <c r="A656" s="259"/>
      <c r="B656" s="259"/>
      <c r="C656" s="259"/>
      <c r="D656" s="259"/>
      <c r="E656" s="254"/>
      <c r="F656" s="298"/>
      <c r="G656" s="245"/>
      <c r="L656" s="259"/>
    </row>
    <row r="657" spans="1:12">
      <c r="A657" s="259"/>
      <c r="B657" s="259"/>
      <c r="C657" s="259"/>
      <c r="D657" s="259"/>
      <c r="E657" s="254"/>
      <c r="F657" s="298"/>
      <c r="G657" s="245"/>
      <c r="L657" s="259"/>
    </row>
    <row r="658" spans="1:12">
      <c r="A658" s="259"/>
      <c r="B658" s="259"/>
      <c r="C658" s="259"/>
      <c r="D658" s="259"/>
      <c r="E658" s="254"/>
      <c r="F658" s="298"/>
      <c r="G658" s="245"/>
      <c r="L658" s="259"/>
    </row>
    <row r="659" spans="1:12">
      <c r="A659" s="259"/>
      <c r="B659" s="259"/>
      <c r="C659" s="259"/>
      <c r="D659" s="259"/>
      <c r="E659" s="254"/>
      <c r="F659" s="298"/>
      <c r="G659" s="245"/>
      <c r="L659" s="259"/>
    </row>
    <row r="660" spans="1:12">
      <c r="A660" s="259"/>
      <c r="B660" s="259"/>
      <c r="C660" s="259"/>
      <c r="D660" s="259"/>
      <c r="E660" s="254"/>
      <c r="F660" s="298"/>
      <c r="G660" s="245"/>
      <c r="L660" s="259"/>
    </row>
    <row r="661" spans="1:12">
      <c r="A661" s="259"/>
      <c r="B661" s="259"/>
      <c r="C661" s="259"/>
      <c r="D661" s="259"/>
      <c r="E661" s="254"/>
      <c r="F661" s="298"/>
      <c r="G661" s="245"/>
      <c r="L661" s="259"/>
    </row>
    <row r="662" spans="1:12">
      <c r="A662" s="259"/>
      <c r="B662" s="259"/>
      <c r="C662" s="259"/>
      <c r="D662" s="259"/>
      <c r="E662" s="254"/>
      <c r="F662" s="298"/>
      <c r="G662" s="245"/>
      <c r="L662" s="259"/>
    </row>
    <row r="663" spans="1:12">
      <c r="A663" s="259"/>
      <c r="B663" s="259"/>
      <c r="C663" s="259"/>
      <c r="D663" s="259"/>
      <c r="E663" s="254"/>
      <c r="F663" s="298"/>
      <c r="G663" s="245"/>
      <c r="L663" s="259"/>
    </row>
    <row r="664" spans="1:12">
      <c r="A664" s="259"/>
      <c r="B664" s="259"/>
      <c r="C664" s="259"/>
      <c r="D664" s="259"/>
      <c r="E664" s="254"/>
      <c r="F664" s="298"/>
      <c r="G664" s="245"/>
      <c r="L664" s="259"/>
    </row>
    <row r="665" spans="1:12">
      <c r="A665" s="259"/>
      <c r="B665" s="259"/>
      <c r="C665" s="259"/>
      <c r="D665" s="259"/>
      <c r="E665" s="254"/>
      <c r="F665" s="298"/>
      <c r="G665" s="245"/>
      <c r="L665" s="259"/>
    </row>
    <row r="666" spans="1:12">
      <c r="A666" s="259"/>
      <c r="B666" s="259"/>
      <c r="C666" s="259"/>
      <c r="D666" s="259"/>
      <c r="E666" s="254"/>
      <c r="F666" s="298"/>
      <c r="G666" s="245"/>
      <c r="L666" s="259"/>
    </row>
    <row r="667" spans="1:12">
      <c r="A667" s="259"/>
      <c r="B667" s="259"/>
      <c r="C667" s="259"/>
      <c r="D667" s="259"/>
      <c r="E667" s="254"/>
      <c r="F667" s="298"/>
      <c r="G667" s="245"/>
      <c r="L667" s="259"/>
    </row>
    <row r="668" spans="1:12">
      <c r="A668" s="259"/>
      <c r="B668" s="259"/>
      <c r="C668" s="259"/>
      <c r="D668" s="259"/>
      <c r="E668" s="254"/>
      <c r="F668" s="298"/>
      <c r="G668" s="245"/>
      <c r="L668" s="259"/>
    </row>
    <row r="669" spans="1:12">
      <c r="A669" s="259"/>
      <c r="B669" s="259"/>
      <c r="C669" s="259"/>
      <c r="D669" s="259"/>
      <c r="E669" s="254"/>
      <c r="F669" s="298"/>
      <c r="G669" s="245"/>
      <c r="L669" s="259"/>
    </row>
    <row r="670" spans="1:12">
      <c r="A670" s="259"/>
      <c r="B670" s="259"/>
      <c r="C670" s="259"/>
      <c r="D670" s="259"/>
      <c r="E670" s="254"/>
      <c r="F670" s="298"/>
      <c r="G670" s="245"/>
      <c r="L670" s="259"/>
    </row>
    <row r="671" spans="1:12">
      <c r="A671" s="259"/>
      <c r="B671" s="259"/>
      <c r="C671" s="259"/>
      <c r="D671" s="259"/>
      <c r="E671" s="254"/>
      <c r="F671" s="298"/>
      <c r="G671" s="245"/>
      <c r="L671" s="259"/>
    </row>
    <row r="672" spans="1:12">
      <c r="A672" s="259"/>
      <c r="B672" s="259"/>
      <c r="C672" s="259"/>
      <c r="D672" s="259"/>
      <c r="E672" s="254"/>
      <c r="F672" s="298"/>
      <c r="G672" s="245"/>
      <c r="L672" s="259"/>
    </row>
    <row r="673" spans="1:12">
      <c r="A673" s="259"/>
      <c r="B673" s="259"/>
      <c r="C673" s="259"/>
      <c r="D673" s="259"/>
      <c r="E673" s="254"/>
      <c r="F673" s="298"/>
      <c r="G673" s="245"/>
      <c r="L673" s="259"/>
    </row>
    <row r="674" spans="1:12">
      <c r="A674" s="259"/>
      <c r="B674" s="259"/>
      <c r="C674" s="259"/>
      <c r="D674" s="259"/>
      <c r="E674" s="254"/>
      <c r="F674" s="298"/>
      <c r="G674" s="245"/>
      <c r="L674" s="259"/>
    </row>
    <row r="675" spans="1:12">
      <c r="A675" s="259"/>
      <c r="B675" s="259"/>
      <c r="C675" s="259"/>
      <c r="D675" s="259"/>
      <c r="E675" s="254"/>
      <c r="F675" s="298"/>
      <c r="G675" s="245"/>
      <c r="L675" s="259"/>
    </row>
    <row r="676" spans="1:12">
      <c r="A676" s="259"/>
      <c r="B676" s="259"/>
      <c r="C676" s="259"/>
      <c r="D676" s="259"/>
      <c r="E676" s="254"/>
      <c r="F676" s="298"/>
      <c r="G676" s="245"/>
      <c r="L676" s="259"/>
    </row>
    <row r="677" spans="1:12">
      <c r="A677" s="259"/>
      <c r="B677" s="259"/>
      <c r="C677" s="259"/>
      <c r="D677" s="259"/>
      <c r="E677" s="254"/>
      <c r="F677" s="298"/>
      <c r="G677" s="245"/>
      <c r="L677" s="259"/>
    </row>
    <row r="678" spans="1:12">
      <c r="A678" s="259"/>
      <c r="B678" s="259"/>
      <c r="C678" s="259"/>
      <c r="D678" s="259"/>
      <c r="E678" s="254"/>
      <c r="F678" s="298"/>
      <c r="G678" s="245"/>
      <c r="L678" s="259"/>
    </row>
    <row r="679" spans="1:12">
      <c r="A679" s="259"/>
      <c r="B679" s="259"/>
      <c r="C679" s="259"/>
      <c r="D679" s="259"/>
      <c r="E679" s="254"/>
      <c r="F679" s="298"/>
      <c r="G679" s="245"/>
      <c r="L679" s="259"/>
    </row>
    <row r="680" spans="1:12">
      <c r="A680" s="259"/>
      <c r="B680" s="259"/>
      <c r="C680" s="259"/>
      <c r="D680" s="259"/>
      <c r="E680" s="254"/>
      <c r="F680" s="298"/>
      <c r="G680" s="245"/>
      <c r="L680" s="259"/>
    </row>
    <row r="681" spans="1:12">
      <c r="A681" s="259"/>
      <c r="B681" s="259"/>
      <c r="C681" s="259"/>
      <c r="D681" s="259"/>
      <c r="E681" s="254"/>
      <c r="F681" s="298"/>
      <c r="G681" s="245"/>
      <c r="L681" s="259"/>
    </row>
    <row r="682" spans="1:12">
      <c r="A682" s="259"/>
      <c r="B682" s="259"/>
      <c r="C682" s="259"/>
      <c r="D682" s="259"/>
      <c r="E682" s="254"/>
      <c r="F682" s="298"/>
      <c r="G682" s="245"/>
      <c r="L682" s="259"/>
    </row>
    <row r="683" spans="1:12">
      <c r="A683" s="259"/>
      <c r="B683" s="259"/>
      <c r="C683" s="259"/>
      <c r="D683" s="259"/>
      <c r="E683" s="254"/>
      <c r="F683" s="298"/>
      <c r="G683" s="245"/>
      <c r="L683" s="259"/>
    </row>
    <row r="684" spans="1:12">
      <c r="A684" s="259"/>
      <c r="B684" s="259"/>
      <c r="C684" s="259"/>
      <c r="D684" s="259"/>
      <c r="E684" s="254"/>
      <c r="F684" s="298"/>
      <c r="G684" s="245"/>
      <c r="L684" s="259"/>
    </row>
    <row r="685" spans="1:12">
      <c r="A685" s="259"/>
      <c r="B685" s="259"/>
      <c r="C685" s="259"/>
      <c r="D685" s="259"/>
      <c r="E685" s="254"/>
      <c r="F685" s="298"/>
      <c r="G685" s="245"/>
      <c r="L685" s="259"/>
    </row>
    <row r="686" spans="1:12">
      <c r="A686" s="259"/>
      <c r="B686" s="259"/>
      <c r="C686" s="259"/>
      <c r="D686" s="259"/>
      <c r="E686" s="254"/>
      <c r="F686" s="298"/>
      <c r="G686" s="245"/>
      <c r="L686" s="259"/>
    </row>
    <row r="687" spans="1:12">
      <c r="A687" s="259"/>
      <c r="B687" s="259"/>
      <c r="C687" s="259"/>
      <c r="D687" s="259"/>
      <c r="E687" s="254"/>
      <c r="F687" s="298"/>
      <c r="G687" s="245"/>
      <c r="L687" s="259"/>
    </row>
    <row r="688" spans="1:12">
      <c r="A688" s="259"/>
      <c r="B688" s="259"/>
      <c r="C688" s="259"/>
      <c r="D688" s="259"/>
      <c r="E688" s="254"/>
      <c r="F688" s="298"/>
      <c r="G688" s="245"/>
      <c r="L688" s="259"/>
    </row>
    <row r="689" spans="1:12">
      <c r="A689" s="259"/>
      <c r="B689" s="259"/>
      <c r="C689" s="259"/>
      <c r="D689" s="259"/>
      <c r="E689" s="254"/>
      <c r="F689" s="298"/>
      <c r="G689" s="245"/>
      <c r="L689" s="259"/>
    </row>
    <row r="690" spans="1:12">
      <c r="A690" s="259"/>
      <c r="B690" s="259"/>
      <c r="C690" s="259"/>
      <c r="D690" s="259"/>
      <c r="E690" s="254"/>
      <c r="F690" s="298"/>
      <c r="G690" s="245"/>
      <c r="L690" s="259"/>
    </row>
    <row r="691" spans="1:12">
      <c r="A691" s="259"/>
      <c r="B691" s="259"/>
      <c r="C691" s="259"/>
      <c r="D691" s="259"/>
      <c r="E691" s="254"/>
      <c r="F691" s="298"/>
      <c r="G691" s="245"/>
      <c r="L691" s="259"/>
    </row>
    <row r="692" spans="1:12">
      <c r="A692" s="259"/>
      <c r="B692" s="259"/>
      <c r="C692" s="259"/>
      <c r="D692" s="259"/>
      <c r="E692" s="254"/>
      <c r="F692" s="298"/>
      <c r="G692" s="245"/>
      <c r="L692" s="259"/>
    </row>
    <row r="693" spans="1:12">
      <c r="A693" s="259"/>
      <c r="B693" s="259"/>
      <c r="C693" s="259"/>
      <c r="D693" s="259"/>
      <c r="E693" s="254"/>
      <c r="F693" s="298"/>
      <c r="G693" s="245"/>
      <c r="L693" s="259"/>
    </row>
    <row r="694" spans="1:12">
      <c r="A694" s="259"/>
      <c r="B694" s="259"/>
      <c r="C694" s="259"/>
      <c r="D694" s="259"/>
      <c r="E694" s="254"/>
      <c r="F694" s="298"/>
      <c r="G694" s="245"/>
      <c r="L694" s="259"/>
    </row>
    <row r="695" spans="1:12">
      <c r="A695" s="259"/>
      <c r="B695" s="259"/>
      <c r="C695" s="259"/>
      <c r="D695" s="259"/>
      <c r="E695" s="254"/>
      <c r="F695" s="298"/>
      <c r="G695" s="245"/>
      <c r="L695" s="259"/>
    </row>
    <row r="696" spans="1:12">
      <c r="A696" s="259"/>
      <c r="B696" s="259"/>
      <c r="C696" s="259"/>
      <c r="D696" s="259"/>
      <c r="E696" s="254"/>
      <c r="F696" s="298"/>
      <c r="G696" s="245"/>
      <c r="L696" s="259"/>
    </row>
    <row r="697" spans="1:12">
      <c r="A697" s="259"/>
      <c r="B697" s="259"/>
      <c r="C697" s="259"/>
      <c r="D697" s="259"/>
      <c r="E697" s="254"/>
      <c r="F697" s="298"/>
      <c r="G697" s="245"/>
      <c r="L697" s="259"/>
    </row>
    <row r="698" spans="1:12">
      <c r="A698" s="259"/>
      <c r="B698" s="259"/>
      <c r="C698" s="259"/>
      <c r="D698" s="259"/>
      <c r="E698" s="254"/>
      <c r="F698" s="298"/>
      <c r="G698" s="245"/>
      <c r="L698" s="259"/>
    </row>
    <row r="699" spans="1:12">
      <c r="A699" s="259"/>
      <c r="B699" s="259"/>
      <c r="C699" s="259"/>
      <c r="D699" s="259"/>
      <c r="E699" s="254"/>
      <c r="F699" s="298"/>
      <c r="G699" s="245"/>
      <c r="L699" s="259"/>
    </row>
    <row r="700" spans="1:12">
      <c r="A700" s="259"/>
      <c r="B700" s="259"/>
      <c r="C700" s="259"/>
      <c r="D700" s="259"/>
      <c r="E700" s="254"/>
      <c r="F700" s="298"/>
      <c r="G700" s="245"/>
      <c r="L700" s="259"/>
    </row>
    <row r="701" spans="1:12">
      <c r="A701" s="259"/>
      <c r="B701" s="259"/>
      <c r="C701" s="259"/>
      <c r="D701" s="259"/>
      <c r="E701" s="254"/>
      <c r="F701" s="298"/>
      <c r="G701" s="245"/>
      <c r="L701" s="259"/>
    </row>
    <row r="702" spans="1:12">
      <c r="A702" s="259"/>
      <c r="B702" s="259"/>
      <c r="C702" s="259"/>
      <c r="D702" s="259"/>
      <c r="E702" s="254"/>
      <c r="F702" s="298"/>
      <c r="G702" s="245"/>
      <c r="L702" s="259"/>
    </row>
    <row r="703" spans="1:12">
      <c r="A703" s="259"/>
      <c r="B703" s="259"/>
      <c r="C703" s="259"/>
      <c r="D703" s="259"/>
      <c r="E703" s="254"/>
      <c r="F703" s="298"/>
      <c r="G703" s="245"/>
      <c r="L703" s="259"/>
    </row>
    <row r="704" spans="1:12">
      <c r="A704" s="259"/>
      <c r="B704" s="259"/>
      <c r="C704" s="259"/>
      <c r="D704" s="259"/>
      <c r="E704" s="254"/>
      <c r="F704" s="298"/>
      <c r="G704" s="245"/>
      <c r="L704" s="259"/>
    </row>
    <row r="705" spans="1:12">
      <c r="A705" s="259"/>
      <c r="B705" s="259"/>
      <c r="C705" s="259"/>
      <c r="D705" s="259"/>
      <c r="E705" s="254"/>
      <c r="F705" s="298"/>
      <c r="G705" s="245"/>
      <c r="L705" s="259"/>
    </row>
    <row r="706" spans="1:12">
      <c r="A706" s="259"/>
      <c r="B706" s="259"/>
      <c r="C706" s="259"/>
      <c r="D706" s="259"/>
      <c r="E706" s="254"/>
      <c r="F706" s="298"/>
      <c r="G706" s="245"/>
      <c r="L706" s="259"/>
    </row>
    <row r="707" spans="1:12">
      <c r="A707" s="259"/>
      <c r="B707" s="259"/>
      <c r="C707" s="259"/>
      <c r="D707" s="259"/>
      <c r="E707" s="254"/>
      <c r="F707" s="298"/>
      <c r="G707" s="245"/>
      <c r="L707" s="259"/>
    </row>
    <row r="708" spans="1:12">
      <c r="A708" s="259"/>
      <c r="B708" s="259"/>
      <c r="C708" s="259"/>
      <c r="D708" s="259"/>
      <c r="E708" s="254"/>
      <c r="F708" s="298"/>
      <c r="G708" s="245"/>
      <c r="L708" s="259"/>
    </row>
    <row r="709" spans="1:12">
      <c r="A709" s="259"/>
      <c r="B709" s="259"/>
      <c r="C709" s="259"/>
      <c r="D709" s="259"/>
      <c r="E709" s="254"/>
      <c r="F709" s="298"/>
      <c r="G709" s="245"/>
      <c r="L709" s="259"/>
    </row>
    <row r="710" spans="1:12">
      <c r="A710" s="259"/>
      <c r="B710" s="259"/>
      <c r="C710" s="259"/>
      <c r="D710" s="259"/>
      <c r="E710" s="254"/>
      <c r="F710" s="298"/>
      <c r="G710" s="245"/>
      <c r="L710" s="259"/>
    </row>
    <row r="711" spans="1:12">
      <c r="A711" s="259"/>
      <c r="B711" s="259"/>
      <c r="C711" s="259"/>
      <c r="D711" s="259"/>
      <c r="E711" s="254"/>
      <c r="F711" s="298"/>
      <c r="G711" s="245"/>
      <c r="L711" s="259"/>
    </row>
    <row r="712" spans="1:12">
      <c r="A712" s="259"/>
      <c r="B712" s="259"/>
      <c r="C712" s="259"/>
      <c r="D712" s="259"/>
      <c r="E712" s="254"/>
      <c r="F712" s="298"/>
      <c r="G712" s="245"/>
      <c r="L712" s="259"/>
    </row>
    <row r="713" spans="1:12">
      <c r="A713" s="259"/>
      <c r="B713" s="259"/>
      <c r="C713" s="259"/>
      <c r="D713" s="259"/>
      <c r="E713" s="254"/>
      <c r="F713" s="298"/>
      <c r="G713" s="245"/>
      <c r="L713" s="259"/>
    </row>
    <row r="714" spans="1:12">
      <c r="A714" s="259"/>
      <c r="B714" s="259"/>
      <c r="C714" s="259"/>
      <c r="D714" s="259"/>
      <c r="E714" s="254"/>
      <c r="F714" s="298"/>
      <c r="G714" s="245"/>
      <c r="L714" s="259"/>
    </row>
    <row r="716" spans="1:12" ht="15.75">
      <c r="A716" s="259"/>
      <c r="B716" s="259"/>
      <c r="C716" s="259"/>
      <c r="D716" s="259"/>
      <c r="E716" s="303"/>
      <c r="F716" s="304"/>
      <c r="G716" s="305">
        <f>SUM(G53:G715)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2 N6:N47">
      <formula1>FinalDiff</formula1>
    </dataValidation>
    <dataValidation type="list" allowBlank="1" showErrorMessage="1" errorTitle="Taxes" error="Non valid entry. Please check the tax list" promptTitle="Taxes" prompt="Please select the tax subject to adjustment" sqref="A202:A714 A83:A199">
      <formula1>Taxes</formula1>
    </dataValidation>
    <dataValidation type="list" allowBlank="1" showInputMessage="1" showErrorMessage="1" sqref="M58:M60 A200:A201 M96:M713 K65:L713 K62:M63 J53:J713 K53:L61">
      <formula1>Taxes</formula1>
    </dataValidation>
    <dataValidation type="list" allowBlank="1" showInputMessage="1" showErrorMessage="1" sqref="C53:C714">
      <formula1>Compadjust</formula1>
    </dataValidation>
    <dataValidation type="list" allowBlank="1" showInputMessage="1" showErrorMessage="1" sqref="N53:N714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3" sqref="B3"/>
    </sheetView>
  </sheetViews>
  <sheetFormatPr baseColWidth="10" defaultColWidth="11.5703125" defaultRowHeight="11.25"/>
  <cols>
    <col min="1" max="1" width="7.7109375" style="5" customWidth="1"/>
    <col min="2" max="2" width="60.42578125" style="5" customWidth="1"/>
    <col min="3" max="16384" width="11.5703125" style="5"/>
  </cols>
  <sheetData>
    <row r="1" spans="1:2">
      <c r="A1" s="215" t="s">
        <v>23</v>
      </c>
      <c r="B1" s="229" t="s">
        <v>28</v>
      </c>
    </row>
    <row r="2" spans="1:2">
      <c r="A2" s="228"/>
      <c r="B2" s="228" t="s">
        <v>1218</v>
      </c>
    </row>
    <row r="3" spans="1:2">
      <c r="A3" s="226">
        <v>1</v>
      </c>
      <c r="B3" s="227" t="s">
        <v>149</v>
      </c>
    </row>
    <row r="4" spans="1:2" s="3" customFormat="1">
      <c r="A4" s="26">
        <v>2</v>
      </c>
      <c r="B4" s="27" t="s">
        <v>135</v>
      </c>
    </row>
    <row r="5" spans="1:2" s="3" customFormat="1">
      <c r="A5" s="226">
        <v>3</v>
      </c>
      <c r="B5" s="227" t="s">
        <v>150</v>
      </c>
    </row>
    <row r="6" spans="1:2" s="76" customFormat="1">
      <c r="A6" s="225"/>
      <c r="B6" s="225" t="s">
        <v>163</v>
      </c>
    </row>
    <row r="7" spans="1:2" s="3" customFormat="1">
      <c r="A7" s="208">
        <v>4</v>
      </c>
      <c r="B7" s="209" t="s">
        <v>151</v>
      </c>
    </row>
    <row r="8" spans="1:2" s="3" customFormat="1">
      <c r="A8" s="226">
        <v>5</v>
      </c>
      <c r="B8" s="227" t="s">
        <v>1174</v>
      </c>
    </row>
    <row r="9" spans="1:2" s="3" customFormat="1">
      <c r="A9" s="208">
        <v>6</v>
      </c>
      <c r="B9" s="209" t="s">
        <v>1175</v>
      </c>
    </row>
    <row r="10" spans="1:2" s="3" customFormat="1">
      <c r="A10" s="226">
        <v>7</v>
      </c>
      <c r="B10" s="227" t="s">
        <v>152</v>
      </c>
    </row>
    <row r="11" spans="1:2">
      <c r="A11" s="208">
        <v>8</v>
      </c>
      <c r="B11" s="209" t="s">
        <v>153</v>
      </c>
    </row>
    <row r="12" spans="1:2">
      <c r="A12" s="226">
        <v>9</v>
      </c>
      <c r="B12" s="227" t="s">
        <v>115</v>
      </c>
    </row>
    <row r="13" spans="1:2" s="3" customFormat="1">
      <c r="A13" s="208">
        <v>10</v>
      </c>
      <c r="B13" s="209" t="s">
        <v>154</v>
      </c>
    </row>
    <row r="14" spans="1:2">
      <c r="A14" s="226">
        <v>11</v>
      </c>
      <c r="B14" s="227" t="s">
        <v>155</v>
      </c>
    </row>
    <row r="15" spans="1:2" s="53" customFormat="1">
      <c r="A15" s="208">
        <v>12</v>
      </c>
      <c r="B15" s="209" t="s">
        <v>156</v>
      </c>
    </row>
    <row r="16" spans="1:2" s="3" customFormat="1">
      <c r="A16" s="226">
        <v>13</v>
      </c>
      <c r="B16" s="227" t="s">
        <v>157</v>
      </c>
    </row>
    <row r="17" spans="1:2">
      <c r="A17" s="208">
        <v>14</v>
      </c>
      <c r="B17" s="209" t="s">
        <v>158</v>
      </c>
    </row>
    <row r="18" spans="1:2" s="3" customFormat="1">
      <c r="A18" s="226">
        <v>15</v>
      </c>
      <c r="B18" s="227" t="s">
        <v>159</v>
      </c>
    </row>
    <row r="19" spans="1:2" s="3" customFormat="1">
      <c r="A19" s="208">
        <v>16</v>
      </c>
      <c r="B19" s="209" t="s">
        <v>160</v>
      </c>
    </row>
    <row r="20" spans="1:2" s="3" customFormat="1">
      <c r="A20" s="226">
        <v>17</v>
      </c>
      <c r="B20" s="227" t="s">
        <v>161</v>
      </c>
    </row>
    <row r="21" spans="1:2" s="3" customFormat="1">
      <c r="A21" s="208">
        <v>18</v>
      </c>
      <c r="B21" s="209" t="s">
        <v>1176</v>
      </c>
    </row>
    <row r="22" spans="1:2" s="3" customFormat="1">
      <c r="A22" s="226">
        <v>19</v>
      </c>
      <c r="B22" s="227" t="s">
        <v>162</v>
      </c>
    </row>
    <row r="23" spans="1:2" s="3" customFormat="1">
      <c r="A23" s="225"/>
      <c r="B23" s="225" t="s">
        <v>171</v>
      </c>
    </row>
    <row r="24" spans="1:2" s="3" customFormat="1">
      <c r="A24" s="208">
        <v>20</v>
      </c>
      <c r="B24" s="209" t="s">
        <v>116</v>
      </c>
    </row>
    <row r="25" spans="1:2" s="3" customFormat="1">
      <c r="A25" s="226">
        <v>21</v>
      </c>
      <c r="B25" s="227" t="s">
        <v>164</v>
      </c>
    </row>
    <row r="26" spans="1:2" s="3" customFormat="1">
      <c r="A26" s="208">
        <v>22</v>
      </c>
      <c r="B26" s="209" t="s">
        <v>165</v>
      </c>
    </row>
    <row r="27" spans="1:2" s="3" customFormat="1">
      <c r="A27" s="226">
        <v>23</v>
      </c>
      <c r="B27" s="227" t="s">
        <v>166</v>
      </c>
    </row>
    <row r="28" spans="1:2" s="3" customFormat="1">
      <c r="A28" s="208">
        <v>24</v>
      </c>
      <c r="B28" s="209" t="s">
        <v>167</v>
      </c>
    </row>
    <row r="29" spans="1:2" s="3" customFormat="1">
      <c r="A29" s="226">
        <v>25</v>
      </c>
      <c r="B29" s="227" t="s">
        <v>168</v>
      </c>
    </row>
    <row r="30" spans="1:2" s="3" customFormat="1">
      <c r="A30" s="208">
        <v>26</v>
      </c>
      <c r="B30" s="209" t="s">
        <v>169</v>
      </c>
    </row>
    <row r="31" spans="1:2" s="3" customFormat="1">
      <c r="A31" s="226">
        <v>27</v>
      </c>
      <c r="B31" s="227" t="s">
        <v>170</v>
      </c>
    </row>
    <row r="32" spans="1:2" s="3" customFormat="1">
      <c r="A32" s="225"/>
      <c r="B32" s="225" t="s">
        <v>172</v>
      </c>
    </row>
    <row r="33" spans="1:2">
      <c r="A33" s="208">
        <v>28</v>
      </c>
      <c r="B33" s="209" t="s">
        <v>173</v>
      </c>
    </row>
    <row r="34" spans="1:2" s="3" customFormat="1">
      <c r="A34" s="226">
        <v>29</v>
      </c>
      <c r="B34" s="227" t="s">
        <v>174</v>
      </c>
    </row>
    <row r="35" spans="1:2">
      <c r="A35" s="225"/>
      <c r="B35" s="225" t="s">
        <v>176</v>
      </c>
    </row>
    <row r="36" spans="1:2" s="3" customFormat="1">
      <c r="A36" s="208">
        <v>30</v>
      </c>
      <c r="B36" s="209" t="s">
        <v>175</v>
      </c>
    </row>
    <row r="37" spans="1:2">
      <c r="A37" s="225"/>
      <c r="B37" s="225" t="s">
        <v>177</v>
      </c>
    </row>
    <row r="38" spans="1:2" s="3" customFormat="1">
      <c r="A38" s="226">
        <v>31</v>
      </c>
      <c r="B38" s="227" t="s">
        <v>178</v>
      </c>
    </row>
    <row r="39" spans="1:2">
      <c r="A39" s="208">
        <v>32</v>
      </c>
      <c r="B39" s="209" t="s">
        <v>188</v>
      </c>
    </row>
    <row r="40" spans="1:2" s="3" customFormat="1">
      <c r="A40" s="226">
        <v>33</v>
      </c>
      <c r="B40" s="227" t="s">
        <v>137</v>
      </c>
    </row>
    <row r="41" spans="1:2">
      <c r="A41" s="208">
        <v>34</v>
      </c>
      <c r="B41" s="209" t="s">
        <v>179</v>
      </c>
    </row>
    <row r="42" spans="1:2">
      <c r="A42" s="225"/>
      <c r="B42" s="225" t="s">
        <v>180</v>
      </c>
    </row>
    <row r="43" spans="1:2">
      <c r="A43" s="226">
        <v>35</v>
      </c>
      <c r="B43" s="227" t="s">
        <v>181</v>
      </c>
    </row>
    <row r="44" spans="1:2" s="53" customFormat="1">
      <c r="A44" s="208">
        <v>36</v>
      </c>
      <c r="B44" s="209" t="s">
        <v>139</v>
      </c>
    </row>
    <row r="45" spans="1:2">
      <c r="A45" s="225"/>
      <c r="B45" s="225" t="s">
        <v>138</v>
      </c>
    </row>
    <row r="46" spans="1:2">
      <c r="A46" s="226">
        <v>37</v>
      </c>
      <c r="B46" s="227" t="s">
        <v>76</v>
      </c>
    </row>
    <row r="47" spans="1:2">
      <c r="A47" s="208">
        <v>38</v>
      </c>
      <c r="B47" s="209" t="s">
        <v>83</v>
      </c>
    </row>
    <row r="48" spans="1:2">
      <c r="A48" s="26"/>
      <c r="B48" s="27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27"/>
  <sheetViews>
    <sheetView topLeftCell="A19" zoomScaleNormal="100" workbookViewId="0">
      <selection activeCell="E1" sqref="E1"/>
    </sheetView>
  </sheetViews>
  <sheetFormatPr baseColWidth="10" defaultColWidth="11.5703125" defaultRowHeight="11.25"/>
  <cols>
    <col min="1" max="1" width="4" style="207" customWidth="1"/>
    <col min="2" max="2" width="6.85546875" style="48" customWidth="1"/>
    <col min="3" max="3" width="38.85546875" style="85" bestFit="1" customWidth="1"/>
    <col min="4" max="4" width="0.85546875" style="152" customWidth="1"/>
    <col min="5" max="5" width="15.5703125" style="146" customWidth="1"/>
    <col min="6" max="6" width="13.7109375" style="48" customWidth="1"/>
    <col min="7" max="7" width="15.28515625" style="146" customWidth="1"/>
    <col min="8" max="8" width="0.85546875" style="152" customWidth="1"/>
    <col min="9" max="9" width="15.28515625" style="146" bestFit="1" customWidth="1"/>
    <col min="10" max="10" width="12.42578125" style="146" customWidth="1"/>
    <col min="11" max="11" width="15.28515625" style="146" bestFit="1" customWidth="1"/>
    <col min="12" max="12" width="0.85546875" style="152" customWidth="1"/>
    <col min="13" max="13" width="14.85546875" style="146" customWidth="1"/>
    <col min="14" max="14" width="41.7109375" style="207" bestFit="1" customWidth="1"/>
    <col min="15" max="15" width="23.28515625" style="146" bestFit="1" customWidth="1"/>
    <col min="16" max="16" width="12.85546875" style="48" customWidth="1"/>
    <col min="17" max="17" width="17.28515625" style="146" bestFit="1" customWidth="1"/>
    <col min="18" max="18" width="38.28515625" style="146" bestFit="1" customWidth="1"/>
    <col min="19" max="19" width="12" style="146" bestFit="1" customWidth="1"/>
    <col min="20" max="20" width="7.85546875" style="146" customWidth="1"/>
    <col min="21" max="21" width="41.7109375" style="146" bestFit="1" customWidth="1"/>
    <col min="22" max="22" width="12" style="146" bestFit="1" customWidth="1"/>
    <col min="23" max="24" width="11.5703125" style="146"/>
    <col min="25" max="25" width="5.140625" style="147" customWidth="1"/>
    <col min="26" max="26" width="38.85546875" style="157" bestFit="1" customWidth="1"/>
    <col min="27" max="36" width="11.7109375" style="148" customWidth="1"/>
    <col min="37" max="38" width="11.5703125" style="146"/>
    <col min="39" max="39" width="5.140625" style="147" customWidth="1"/>
    <col min="40" max="40" width="38.85546875" style="157" bestFit="1" customWidth="1"/>
    <col min="41" max="49" width="11.7109375" style="148" customWidth="1"/>
    <col min="50" max="50" width="11.5703125" style="152"/>
    <col min="51" max="51" width="11.5703125" style="146"/>
    <col min="52" max="52" width="5.42578125" style="146" customWidth="1"/>
    <col min="53" max="53" width="41.140625" style="146" customWidth="1"/>
    <col min="54" max="55" width="11.5703125" style="146"/>
    <col min="56" max="56" width="12.7109375" style="146" customWidth="1"/>
    <col min="57" max="57" width="11.5703125" style="146"/>
    <col min="58" max="58" width="12" style="146" bestFit="1" customWidth="1"/>
    <col min="59" max="59" width="11.5703125" style="146"/>
    <col min="60" max="60" width="12" style="146" bestFit="1" customWidth="1"/>
    <col min="61" max="62" width="11.5703125" style="146"/>
    <col min="63" max="63" width="12" style="146" bestFit="1" customWidth="1"/>
    <col min="64" max="16384" width="11.5703125" style="146"/>
  </cols>
  <sheetData>
    <row r="1" spans="2:65" ht="79.5" thickBot="1">
      <c r="C1" s="140" t="s">
        <v>34</v>
      </c>
      <c r="E1" s="45">
        <f>Companies!B27</f>
        <v>0</v>
      </c>
      <c r="F1" s="79" t="s">
        <v>182</v>
      </c>
      <c r="G1" s="79"/>
      <c r="J1" s="79" t="s">
        <v>35</v>
      </c>
      <c r="K1" s="79">
        <f>+Lists!A3</f>
        <v>2017</v>
      </c>
      <c r="O1" s="28"/>
      <c r="P1" s="175"/>
      <c r="Y1" s="214" t="s">
        <v>7</v>
      </c>
      <c r="Z1" s="43" t="s">
        <v>18</v>
      </c>
      <c r="AA1" s="214" t="str">
        <f>Lists!$A$54</f>
        <v>Taxes payées non reportées</v>
      </c>
      <c r="AB1" s="214" t="str">
        <f>Lists!$A$55</f>
        <v>Taxes payées hors période de réconciliation</v>
      </c>
      <c r="AC1" s="214" t="str">
        <f>Lists!$A$56</f>
        <v>Taxes hors périmètre de réconciliation</v>
      </c>
      <c r="AD1" s="214" t="str">
        <f>Lists!$A$57</f>
        <v>Erreur de reporting (montant et détail)</v>
      </c>
      <c r="AE1" s="214" t="str">
        <f>Lists!$A$58</f>
        <v>Taxes reportées non payées</v>
      </c>
      <c r="AF1" s="214" t="str">
        <f>Lists!$A$59</f>
        <v>Montant doublement déclaré</v>
      </c>
      <c r="AG1" s="214" t="str">
        <f>Lists!$A$60</f>
        <v>Erreure de classification</v>
      </c>
      <c r="AH1" s="214" t="str">
        <f>Lists!$A$61</f>
        <v>Taxes payées sous un autre NIF</v>
      </c>
      <c r="AI1" s="214" t="str">
        <f>Lists!$A$62</f>
        <v>Différence de change</v>
      </c>
      <c r="AJ1" s="214" t="s">
        <v>9</v>
      </c>
      <c r="AM1" s="214" t="s">
        <v>7</v>
      </c>
      <c r="AN1" s="43" t="s">
        <v>18</v>
      </c>
      <c r="AO1" s="214" t="str">
        <f>Lists!$A$66</f>
        <v>Taxes non reportés par l'Etat</v>
      </c>
      <c r="AP1" s="214" t="str">
        <f>Lists!$A$67</f>
        <v>Montant doublement déclaré</v>
      </c>
      <c r="AQ1" s="214" t="str">
        <f>Lists!$A$68</f>
        <v>Taxes perçues hors de la période de réconciliation</v>
      </c>
      <c r="AR1" s="214" t="str">
        <f>Lists!$A$69</f>
        <v>Erreure de reporting (montant et détail)</v>
      </c>
      <c r="AS1" s="214" t="str">
        <f>Lists!$A$70</f>
        <v>Taxe reporté par l'Etat non réellement encaissée</v>
      </c>
      <c r="AT1" s="214" t="str">
        <f>Lists!$A$71</f>
        <v>Erreure de classification</v>
      </c>
      <c r="AU1" s="214" t="str">
        <f>Lists!$A$72</f>
        <v>Taxes payées par la Ste sur un autre NIF non reporté par l'Etat</v>
      </c>
      <c r="AV1" s="214" t="str">
        <f>Lists!$A$73</f>
        <v>Taxes hors périmètre de réconciliation</v>
      </c>
      <c r="AW1" s="214" t="s">
        <v>10</v>
      </c>
      <c r="AZ1" s="217" t="s">
        <v>7</v>
      </c>
      <c r="BA1" s="44" t="s">
        <v>22</v>
      </c>
      <c r="BB1" s="216" t="str">
        <f>Lists!$A$77</f>
        <v>FD non soumis par la Société</v>
      </c>
      <c r="BC1" s="216" t="str">
        <f>Lists!$A$78</f>
        <v>FD non soumis par l'Etat</v>
      </c>
      <c r="BD1" s="216" t="str">
        <f>Lists!$A$79</f>
        <v>Différences provenant des détails soumis par une partie et non confirmés par l'autre</v>
      </c>
      <c r="BE1" s="216" t="str">
        <f>Lists!$A$80</f>
        <v>FD soumis hors delais</v>
      </c>
      <c r="BF1" s="216" t="str">
        <f>Lists!$A$81</f>
        <v xml:space="preserve">Détail par quittance non soumis par l'Entreprise Extractive </v>
      </c>
      <c r="BG1" s="216" t="str">
        <f>Lists!$A$82</f>
        <v>Détail non soumis par l'Etat</v>
      </c>
      <c r="BH1" s="216" t="str">
        <f>Lists!$A$83</f>
        <v>Taxes non reportées par l'Entreprise Extractive</v>
      </c>
      <c r="BI1" s="216" t="str">
        <f>Lists!$A$84</f>
        <v>Taxes non reportées par l'Etat</v>
      </c>
      <c r="BJ1" s="216" t="str">
        <f>Lists!$A$85</f>
        <v>Montants soumis par l'Etat non confirmés par la société</v>
      </c>
      <c r="BK1" s="216" t="str">
        <f>Lists!$A$86</f>
        <v>Différence de classification</v>
      </c>
      <c r="BL1" s="216" t="str">
        <f>Lists!$A$87</f>
        <v>Quittances rapportées par l'Etat non confirmées par l'Entreprise Extractive</v>
      </c>
      <c r="BM1" s="216" t="str">
        <f>Lists!$A$88</f>
        <v>Non significatif &lt; 500 000 FCFA</v>
      </c>
    </row>
    <row r="2" spans="2:65" ht="12" thickTop="1">
      <c r="C2" s="141"/>
      <c r="F2" s="146"/>
      <c r="O2" s="28"/>
      <c r="Q2" s="14"/>
      <c r="R2" s="13" t="s">
        <v>15</v>
      </c>
      <c r="S2" s="15" t="s">
        <v>4</v>
      </c>
      <c r="U2" s="13" t="s">
        <v>21</v>
      </c>
      <c r="V2" s="15" t="s">
        <v>4</v>
      </c>
      <c r="Y2" s="172"/>
      <c r="Z2" s="172" t="str">
        <f t="shared" ref="Z2:Z44" si="0">C5</f>
        <v>DND</v>
      </c>
      <c r="AA2" s="82">
        <f>SUM(AA3:AA5)</f>
        <v>0</v>
      </c>
      <c r="AB2" s="82">
        <f>SUM(AB3:AB5)</f>
        <v>0</v>
      </c>
      <c r="AC2" s="82">
        <f t="shared" ref="AC2:AI2" si="1">SUM(AC3:AC5)</f>
        <v>0</v>
      </c>
      <c r="AD2" s="82">
        <f t="shared" si="1"/>
        <v>0</v>
      </c>
      <c r="AE2" s="82">
        <f t="shared" si="1"/>
        <v>0</v>
      </c>
      <c r="AF2" s="82">
        <f t="shared" si="1"/>
        <v>0</v>
      </c>
      <c r="AG2" s="82">
        <f t="shared" si="1"/>
        <v>0</v>
      </c>
      <c r="AH2" s="82">
        <f t="shared" si="1"/>
        <v>0</v>
      </c>
      <c r="AI2" s="82">
        <f t="shared" si="1"/>
        <v>0</v>
      </c>
      <c r="AJ2" s="82">
        <f>SUM(AJ3:AJ5)</f>
        <v>0</v>
      </c>
      <c r="AM2" s="172"/>
      <c r="AN2" s="172" t="str">
        <f t="shared" ref="AN2:AN44" si="2">+C5</f>
        <v>DND</v>
      </c>
      <c r="AO2" s="82">
        <f>SUM(AO3:AO5)</f>
        <v>0</v>
      </c>
      <c r="AP2" s="82">
        <f t="shared" ref="AP2:AV2" si="3">SUM(AP3:AP5)</f>
        <v>0</v>
      </c>
      <c r="AQ2" s="82">
        <f t="shared" si="3"/>
        <v>0</v>
      </c>
      <c r="AR2" s="82">
        <f t="shared" si="3"/>
        <v>0</v>
      </c>
      <c r="AS2" s="82">
        <f t="shared" si="3"/>
        <v>0</v>
      </c>
      <c r="AT2" s="82">
        <f t="shared" si="3"/>
        <v>0</v>
      </c>
      <c r="AU2" s="82">
        <f t="shared" si="3"/>
        <v>0</v>
      </c>
      <c r="AV2" s="82">
        <f t="shared" si="3"/>
        <v>0</v>
      </c>
      <c r="AW2" s="82">
        <f>SUM(AW3:AW5)</f>
        <v>0</v>
      </c>
      <c r="AX2" s="52"/>
      <c r="AZ2" s="172"/>
      <c r="BA2" s="172" t="str">
        <f t="shared" ref="BA2:BA44" si="4">C5</f>
        <v>DND</v>
      </c>
      <c r="BB2" s="82">
        <f ca="1">SUM(BB3:BB5)</f>
        <v>0</v>
      </c>
      <c r="BC2" s="82">
        <f t="shared" ref="BC2:BM2" ca="1" si="5">SUM(BC3:BC5)</f>
        <v>0</v>
      </c>
      <c r="BD2" s="82">
        <f t="shared" ca="1" si="5"/>
        <v>0</v>
      </c>
      <c r="BE2" s="82">
        <f t="shared" ca="1" si="5"/>
        <v>0</v>
      </c>
      <c r="BF2" s="82">
        <f t="shared" ca="1" si="5"/>
        <v>0</v>
      </c>
      <c r="BG2" s="82">
        <f t="shared" ca="1" si="5"/>
        <v>0</v>
      </c>
      <c r="BH2" s="82">
        <f t="shared" ca="1" si="5"/>
        <v>0</v>
      </c>
      <c r="BI2" s="82">
        <f t="shared" ca="1" si="5"/>
        <v>0</v>
      </c>
      <c r="BJ2" s="82">
        <f t="shared" ca="1" si="5"/>
        <v>0</v>
      </c>
      <c r="BK2" s="82">
        <f t="shared" ca="1" si="5"/>
        <v>0</v>
      </c>
      <c r="BL2" s="82">
        <f t="shared" ca="1" si="5"/>
        <v>0</v>
      </c>
      <c r="BM2" s="82">
        <f t="shared" ca="1" si="5"/>
        <v>0</v>
      </c>
    </row>
    <row r="3" spans="2:65" ht="11.25" customHeight="1">
      <c r="B3" s="354" t="s">
        <v>6</v>
      </c>
      <c r="C3" s="356" t="s">
        <v>28</v>
      </c>
      <c r="E3" s="349" t="s">
        <v>80</v>
      </c>
      <c r="F3" s="349"/>
      <c r="G3" s="349"/>
      <c r="H3" s="218"/>
      <c r="I3" s="349" t="s">
        <v>31</v>
      </c>
      <c r="J3" s="349"/>
      <c r="K3" s="349"/>
      <c r="L3" s="218"/>
      <c r="M3" s="350" t="s">
        <v>32</v>
      </c>
      <c r="N3" s="352" t="s">
        <v>33</v>
      </c>
      <c r="O3" s="28"/>
      <c r="Q3" s="14"/>
      <c r="R3" s="146" t="str">
        <f>Lists!A54</f>
        <v>Taxes payées non reportées</v>
      </c>
      <c r="S3" s="78">
        <f t="shared" ref="S3:S11" si="6">SUMIF($C$58:$C$725,R3,$G$58:$G$725)</f>
        <v>0</v>
      </c>
      <c r="U3" s="146" t="str">
        <f>Lists!A77</f>
        <v>FD non soumis par la Société</v>
      </c>
      <c r="V3" s="78">
        <f t="shared" ref="V3:V14" si="7">SUMIF($N$5:$N$47,U3,$M$5:$M$47)</f>
        <v>0</v>
      </c>
      <c r="Y3" s="29">
        <f>B6</f>
        <v>1</v>
      </c>
      <c r="Z3" s="213" t="str">
        <f t="shared" si="0"/>
        <v>Taxe ad valorem</v>
      </c>
      <c r="AA3" s="163">
        <f t="shared" ref="AA3:AI5" si="8">SUMPRODUCT(($A$58:$A$725=$Y3&amp;"- "&amp;$Z3)*($C$58:$C$725=AA$1)*($G$58:$G$725))</f>
        <v>0</v>
      </c>
      <c r="AB3" s="163">
        <f t="shared" si="8"/>
        <v>0</v>
      </c>
      <c r="AC3" s="163">
        <f t="shared" si="8"/>
        <v>0</v>
      </c>
      <c r="AD3" s="163">
        <f t="shared" si="8"/>
        <v>0</v>
      </c>
      <c r="AE3" s="163">
        <f t="shared" si="8"/>
        <v>0</v>
      </c>
      <c r="AF3" s="163">
        <f t="shared" si="8"/>
        <v>0</v>
      </c>
      <c r="AG3" s="163">
        <f t="shared" si="8"/>
        <v>0</v>
      </c>
      <c r="AH3" s="163">
        <f t="shared" si="8"/>
        <v>0</v>
      </c>
      <c r="AI3" s="163">
        <f t="shared" si="8"/>
        <v>0</v>
      </c>
      <c r="AJ3" s="163">
        <f>SUM(AA3:AI3)</f>
        <v>0</v>
      </c>
      <c r="AM3" s="29">
        <f>+B6</f>
        <v>1</v>
      </c>
      <c r="AN3" s="213" t="str">
        <f t="shared" si="2"/>
        <v>Taxe ad valorem</v>
      </c>
      <c r="AO3" s="163">
        <f t="shared" ref="AO3:AV5" si="9">SUMPRODUCT(($J$58:$M$724=$AM3&amp;"- "&amp;$AN3)*($N$58:$N$724=AO$1)*($Q$58:$Q$724))</f>
        <v>0</v>
      </c>
      <c r="AP3" s="163">
        <f t="shared" si="9"/>
        <v>0</v>
      </c>
      <c r="AQ3" s="163">
        <f t="shared" si="9"/>
        <v>0</v>
      </c>
      <c r="AR3" s="163">
        <f t="shared" si="9"/>
        <v>0</v>
      </c>
      <c r="AS3" s="163">
        <f t="shared" si="9"/>
        <v>0</v>
      </c>
      <c r="AT3" s="163">
        <f t="shared" si="9"/>
        <v>0</v>
      </c>
      <c r="AU3" s="163">
        <f t="shared" si="9"/>
        <v>0</v>
      </c>
      <c r="AV3" s="163">
        <f t="shared" si="9"/>
        <v>0</v>
      </c>
      <c r="AW3" s="163">
        <f t="shared" ref="AW3:AW44" si="10">SUM(AO3:AV3)</f>
        <v>0</v>
      </c>
      <c r="AX3" s="78"/>
      <c r="AZ3" s="29">
        <f>B6</f>
        <v>1</v>
      </c>
      <c r="BA3" s="213" t="str">
        <f t="shared" si="4"/>
        <v>Taxe ad valorem</v>
      </c>
      <c r="BB3" s="163">
        <f t="shared" ref="BB3:BM5" ca="1" si="11">SUMPRODUCT(($C$6:$C$47=$BA3)*($N$6:$N$47=BB$1)*($M$6:$M$47))</f>
        <v>0</v>
      </c>
      <c r="BC3" s="163">
        <f t="shared" ca="1" si="11"/>
        <v>0</v>
      </c>
      <c r="BD3" s="163">
        <f t="shared" ca="1" si="11"/>
        <v>0</v>
      </c>
      <c r="BE3" s="163">
        <f t="shared" ca="1" si="11"/>
        <v>0</v>
      </c>
      <c r="BF3" s="163">
        <f t="shared" ca="1" si="11"/>
        <v>0</v>
      </c>
      <c r="BG3" s="163">
        <f t="shared" ca="1" si="11"/>
        <v>0</v>
      </c>
      <c r="BH3" s="163">
        <f t="shared" ca="1" si="11"/>
        <v>0</v>
      </c>
      <c r="BI3" s="163">
        <f t="shared" ca="1" si="11"/>
        <v>0</v>
      </c>
      <c r="BJ3" s="163">
        <f t="shared" ca="1" si="11"/>
        <v>0</v>
      </c>
      <c r="BK3" s="163">
        <f t="shared" ca="1" si="11"/>
        <v>0</v>
      </c>
      <c r="BL3" s="163">
        <f t="shared" ca="1" si="11"/>
        <v>0</v>
      </c>
      <c r="BM3" s="163">
        <f t="shared" ca="1" si="11"/>
        <v>0</v>
      </c>
    </row>
    <row r="4" spans="2:65" ht="12" thickBot="1">
      <c r="B4" s="355"/>
      <c r="C4" s="357"/>
      <c r="E4" s="216" t="s">
        <v>29</v>
      </c>
      <c r="F4" s="216" t="s">
        <v>30</v>
      </c>
      <c r="G4" s="216" t="s">
        <v>3</v>
      </c>
      <c r="H4" s="218"/>
      <c r="I4" s="216" t="s">
        <v>29</v>
      </c>
      <c r="J4" s="216" t="s">
        <v>30</v>
      </c>
      <c r="K4" s="216" t="s">
        <v>3</v>
      </c>
      <c r="L4" s="218"/>
      <c r="M4" s="351"/>
      <c r="N4" s="353"/>
      <c r="O4" s="78"/>
      <c r="Q4" s="14"/>
      <c r="R4" s="146" t="str">
        <f>Lists!A55</f>
        <v>Taxes payées hors période de réconciliation</v>
      </c>
      <c r="S4" s="78">
        <f t="shared" si="6"/>
        <v>0</v>
      </c>
      <c r="U4" s="146" t="str">
        <f>Lists!A78</f>
        <v>FD non soumis par l'Etat</v>
      </c>
      <c r="V4" s="78">
        <f t="shared" si="7"/>
        <v>0</v>
      </c>
      <c r="Y4" s="29">
        <f>B7</f>
        <v>2</v>
      </c>
      <c r="Z4" s="213" t="str">
        <f t="shared" si="0"/>
        <v>Dividendes</v>
      </c>
      <c r="AA4" s="163">
        <f t="shared" si="8"/>
        <v>0</v>
      </c>
      <c r="AB4" s="163">
        <f t="shared" si="8"/>
        <v>0</v>
      </c>
      <c r="AC4" s="163">
        <f t="shared" si="8"/>
        <v>0</v>
      </c>
      <c r="AD4" s="163">
        <f t="shared" si="8"/>
        <v>0</v>
      </c>
      <c r="AE4" s="163">
        <f t="shared" si="8"/>
        <v>0</v>
      </c>
      <c r="AF4" s="163">
        <f t="shared" si="8"/>
        <v>0</v>
      </c>
      <c r="AG4" s="163">
        <f t="shared" si="8"/>
        <v>0</v>
      </c>
      <c r="AH4" s="163">
        <f t="shared" si="8"/>
        <v>0</v>
      </c>
      <c r="AI4" s="163">
        <f t="shared" si="8"/>
        <v>0</v>
      </c>
      <c r="AJ4" s="163">
        <f>SUM(AA4:AI4)</f>
        <v>0</v>
      </c>
      <c r="AM4" s="29">
        <f>+B7</f>
        <v>2</v>
      </c>
      <c r="AN4" s="213" t="str">
        <f t="shared" si="2"/>
        <v>Dividendes</v>
      </c>
      <c r="AO4" s="163">
        <f t="shared" si="9"/>
        <v>0</v>
      </c>
      <c r="AP4" s="163">
        <f t="shared" si="9"/>
        <v>0</v>
      </c>
      <c r="AQ4" s="163">
        <f t="shared" si="9"/>
        <v>0</v>
      </c>
      <c r="AR4" s="163">
        <f t="shared" si="9"/>
        <v>0</v>
      </c>
      <c r="AS4" s="163">
        <f t="shared" si="9"/>
        <v>0</v>
      </c>
      <c r="AT4" s="163">
        <f t="shared" si="9"/>
        <v>0</v>
      </c>
      <c r="AU4" s="163">
        <f t="shared" si="9"/>
        <v>0</v>
      </c>
      <c r="AV4" s="163">
        <f t="shared" si="9"/>
        <v>0</v>
      </c>
      <c r="AW4" s="163">
        <f t="shared" si="10"/>
        <v>0</v>
      </c>
      <c r="AX4" s="78"/>
      <c r="AZ4" s="29">
        <f>B7</f>
        <v>2</v>
      </c>
      <c r="BA4" s="213" t="str">
        <f t="shared" si="4"/>
        <v>Dividendes</v>
      </c>
      <c r="BB4" s="163">
        <f t="shared" ca="1" si="11"/>
        <v>0</v>
      </c>
      <c r="BC4" s="163">
        <f t="shared" ca="1" si="11"/>
        <v>0</v>
      </c>
      <c r="BD4" s="163">
        <f t="shared" ca="1" si="11"/>
        <v>0</v>
      </c>
      <c r="BE4" s="163">
        <f t="shared" ca="1" si="11"/>
        <v>0</v>
      </c>
      <c r="BF4" s="163">
        <f t="shared" ca="1" si="11"/>
        <v>0</v>
      </c>
      <c r="BG4" s="163">
        <f t="shared" ca="1" si="11"/>
        <v>0</v>
      </c>
      <c r="BH4" s="163">
        <f t="shared" ca="1" si="11"/>
        <v>0</v>
      </c>
      <c r="BI4" s="163">
        <f t="shared" ca="1" si="11"/>
        <v>0</v>
      </c>
      <c r="BJ4" s="163">
        <f t="shared" ca="1" si="11"/>
        <v>0</v>
      </c>
      <c r="BK4" s="163">
        <f t="shared" ca="1" si="11"/>
        <v>0</v>
      </c>
      <c r="BL4" s="163">
        <f t="shared" ca="1" si="11"/>
        <v>0</v>
      </c>
      <c r="BM4" s="163">
        <f t="shared" ca="1" si="11"/>
        <v>0</v>
      </c>
    </row>
    <row r="5" spans="2:65" ht="12" thickTop="1">
      <c r="B5" s="172"/>
      <c r="C5" s="142" t="str">
        <f>+Taxes!B2</f>
        <v>DND</v>
      </c>
      <c r="D5" s="219"/>
      <c r="E5" s="82">
        <f>SUM(E6:E8)</f>
        <v>0</v>
      </c>
      <c r="F5" s="82">
        <f>SUM(F6:F8)</f>
        <v>0</v>
      </c>
      <c r="G5" s="82">
        <f>SUM(G6:G8)</f>
        <v>0</v>
      </c>
      <c r="H5" s="219"/>
      <c r="I5" s="82">
        <f>SUM(I6:I8)</f>
        <v>0</v>
      </c>
      <c r="J5" s="82">
        <f ca="1">SUM(J6:J8)</f>
        <v>0</v>
      </c>
      <c r="K5" s="82">
        <f ca="1">SUM(K6:K8)</f>
        <v>0</v>
      </c>
      <c r="L5" s="219"/>
      <c r="M5" s="82">
        <f ca="1">SUM(M6:M8)</f>
        <v>0</v>
      </c>
      <c r="N5" s="21"/>
      <c r="Q5" s="14"/>
      <c r="R5" s="146" t="str">
        <f>Lists!A56</f>
        <v>Taxes hors périmètre de réconciliation</v>
      </c>
      <c r="S5" s="78">
        <f t="shared" si="6"/>
        <v>0</v>
      </c>
      <c r="U5" s="146" t="str">
        <f>Lists!A79</f>
        <v>Différences provenant des détails soumis par une partie et non confirmés par l'autre</v>
      </c>
      <c r="V5" s="78">
        <f t="shared" si="7"/>
        <v>0</v>
      </c>
      <c r="Y5" s="29">
        <f>B8</f>
        <v>3</v>
      </c>
      <c r="Z5" s="213" t="str">
        <f t="shared" si="0"/>
        <v>Redevance superficiaire</v>
      </c>
      <c r="AA5" s="163">
        <f t="shared" si="8"/>
        <v>0</v>
      </c>
      <c r="AB5" s="163">
        <f t="shared" si="8"/>
        <v>0</v>
      </c>
      <c r="AC5" s="163">
        <f t="shared" si="8"/>
        <v>0</v>
      </c>
      <c r="AD5" s="163">
        <f t="shared" si="8"/>
        <v>0</v>
      </c>
      <c r="AE5" s="163">
        <f t="shared" si="8"/>
        <v>0</v>
      </c>
      <c r="AF5" s="163">
        <f t="shared" si="8"/>
        <v>0</v>
      </c>
      <c r="AG5" s="163">
        <f t="shared" si="8"/>
        <v>0</v>
      </c>
      <c r="AH5" s="163">
        <f t="shared" si="8"/>
        <v>0</v>
      </c>
      <c r="AI5" s="163">
        <f t="shared" si="8"/>
        <v>0</v>
      </c>
      <c r="AJ5" s="163">
        <f>SUM(AA5:AI5)</f>
        <v>0</v>
      </c>
      <c r="AM5" s="29">
        <f>+B8</f>
        <v>3</v>
      </c>
      <c r="AN5" s="213" t="str">
        <f t="shared" si="2"/>
        <v>Redevance superficiaire</v>
      </c>
      <c r="AO5" s="163">
        <f t="shared" si="9"/>
        <v>0</v>
      </c>
      <c r="AP5" s="163">
        <f t="shared" si="9"/>
        <v>0</v>
      </c>
      <c r="AQ5" s="163">
        <f t="shared" si="9"/>
        <v>0</v>
      </c>
      <c r="AR5" s="163">
        <f t="shared" si="9"/>
        <v>0</v>
      </c>
      <c r="AS5" s="163">
        <f t="shared" si="9"/>
        <v>0</v>
      </c>
      <c r="AT5" s="163">
        <f t="shared" si="9"/>
        <v>0</v>
      </c>
      <c r="AU5" s="163">
        <f t="shared" si="9"/>
        <v>0</v>
      </c>
      <c r="AV5" s="163">
        <f t="shared" si="9"/>
        <v>0</v>
      </c>
      <c r="AW5" s="163">
        <f t="shared" si="10"/>
        <v>0</v>
      </c>
      <c r="AX5" s="78"/>
      <c r="AZ5" s="29">
        <f>B8</f>
        <v>3</v>
      </c>
      <c r="BA5" s="213" t="str">
        <f t="shared" si="4"/>
        <v>Redevance superficiaire</v>
      </c>
      <c r="BB5" s="163">
        <f t="shared" ca="1" si="11"/>
        <v>0</v>
      </c>
      <c r="BC5" s="163">
        <f t="shared" ca="1" si="11"/>
        <v>0</v>
      </c>
      <c r="BD5" s="163">
        <f t="shared" ca="1" si="11"/>
        <v>0</v>
      </c>
      <c r="BE5" s="163">
        <f t="shared" ca="1" si="11"/>
        <v>0</v>
      </c>
      <c r="BF5" s="163">
        <f t="shared" ca="1" si="11"/>
        <v>0</v>
      </c>
      <c r="BG5" s="163">
        <f t="shared" ca="1" si="11"/>
        <v>0</v>
      </c>
      <c r="BH5" s="163">
        <f t="shared" ca="1" si="11"/>
        <v>0</v>
      </c>
      <c r="BI5" s="163">
        <f t="shared" ca="1" si="11"/>
        <v>0</v>
      </c>
      <c r="BJ5" s="163">
        <f t="shared" ca="1" si="11"/>
        <v>0</v>
      </c>
      <c r="BK5" s="163">
        <f t="shared" ca="1" si="11"/>
        <v>0</v>
      </c>
      <c r="BL5" s="163">
        <f t="shared" ca="1" si="11"/>
        <v>0</v>
      </c>
      <c r="BM5" s="163">
        <f t="shared" ca="1" si="11"/>
        <v>0</v>
      </c>
    </row>
    <row r="6" spans="2:65">
      <c r="B6" s="29">
        <f>Taxes!A3</f>
        <v>1</v>
      </c>
      <c r="C6" s="173" t="str">
        <f>Taxes!B3</f>
        <v>Taxe ad valorem</v>
      </c>
      <c r="D6" s="210"/>
      <c r="E6" s="163"/>
      <c r="F6" s="163">
        <f>SUMIF($A$58:$A$725,B6&amp;"- "&amp;C6,$G$58:$G$725)</f>
        <v>0</v>
      </c>
      <c r="G6" s="163">
        <f t="shared" ref="G6:G47" si="12">E6+F6</f>
        <v>0</v>
      </c>
      <c r="H6" s="210"/>
      <c r="I6" s="163"/>
      <c r="J6" s="163">
        <f ca="1">SUMIF($J$58:$M$725,B6&amp;"- "&amp;C6,$Q$58:$Q$725)</f>
        <v>0</v>
      </c>
      <c r="K6" s="163">
        <f ca="1">I6+J6</f>
        <v>0</v>
      </c>
      <c r="L6" s="210"/>
      <c r="M6" s="163">
        <f ca="1">G6-K6</f>
        <v>0</v>
      </c>
      <c r="N6" s="83"/>
      <c r="O6" s="22" t="str">
        <f ca="1">IF(M6=0,"",IF(N6=0,"ERROR",""))</f>
        <v/>
      </c>
      <c r="P6" s="23" t="str">
        <f ca="1">IF(O6="ERROR","Please insert comment","")</f>
        <v/>
      </c>
      <c r="Q6" s="14"/>
      <c r="R6" s="146" t="str">
        <f>Lists!A57</f>
        <v>Erreur de reporting (montant et détail)</v>
      </c>
      <c r="S6" s="78">
        <f t="shared" si="6"/>
        <v>0</v>
      </c>
      <c r="U6" s="146" t="str">
        <f>Lists!A80</f>
        <v>FD soumis hors delais</v>
      </c>
      <c r="V6" s="78">
        <f t="shared" si="7"/>
        <v>0</v>
      </c>
      <c r="Y6" s="172"/>
      <c r="Z6" s="172" t="str">
        <f t="shared" si="0"/>
        <v>DGE</v>
      </c>
      <c r="AA6" s="82">
        <f t="shared" ref="AA6:AJ6" si="13">SUM(AA7:AA22)</f>
        <v>0</v>
      </c>
      <c r="AB6" s="82">
        <f t="shared" si="13"/>
        <v>0</v>
      </c>
      <c r="AC6" s="82">
        <f t="shared" si="13"/>
        <v>0</v>
      </c>
      <c r="AD6" s="82">
        <f t="shared" si="13"/>
        <v>0</v>
      </c>
      <c r="AE6" s="82">
        <f t="shared" si="13"/>
        <v>0</v>
      </c>
      <c r="AF6" s="82">
        <f t="shared" si="13"/>
        <v>0</v>
      </c>
      <c r="AG6" s="82">
        <f t="shared" si="13"/>
        <v>0</v>
      </c>
      <c r="AH6" s="82">
        <f t="shared" si="13"/>
        <v>0</v>
      </c>
      <c r="AI6" s="82">
        <f t="shared" si="13"/>
        <v>0</v>
      </c>
      <c r="AJ6" s="82">
        <f t="shared" si="13"/>
        <v>0</v>
      </c>
      <c r="AM6" s="172"/>
      <c r="AN6" s="172" t="str">
        <f t="shared" si="2"/>
        <v>DGE</v>
      </c>
      <c r="AO6" s="82">
        <f t="shared" ref="AO6:AW6" si="14">SUM(AO7:AO22)</f>
        <v>0</v>
      </c>
      <c r="AP6" s="82">
        <f t="shared" si="14"/>
        <v>0</v>
      </c>
      <c r="AQ6" s="82">
        <f t="shared" si="14"/>
        <v>0</v>
      </c>
      <c r="AR6" s="82">
        <f t="shared" si="14"/>
        <v>0</v>
      </c>
      <c r="AS6" s="82">
        <f t="shared" si="14"/>
        <v>0</v>
      </c>
      <c r="AT6" s="82">
        <f t="shared" si="14"/>
        <v>0</v>
      </c>
      <c r="AU6" s="82">
        <f t="shared" si="14"/>
        <v>0</v>
      </c>
      <c r="AV6" s="82">
        <f t="shared" si="14"/>
        <v>0</v>
      </c>
      <c r="AW6" s="82">
        <f t="shared" si="14"/>
        <v>0</v>
      </c>
      <c r="AX6" s="52"/>
      <c r="AZ6" s="172"/>
      <c r="BA6" s="172" t="str">
        <f t="shared" si="4"/>
        <v>DGE</v>
      </c>
      <c r="BB6" s="82">
        <f t="shared" ref="BB6:BM6" ca="1" si="15">SUM(BB7:BB22)</f>
        <v>0</v>
      </c>
      <c r="BC6" s="82">
        <f t="shared" ca="1" si="15"/>
        <v>0</v>
      </c>
      <c r="BD6" s="82">
        <f t="shared" ca="1" si="15"/>
        <v>0</v>
      </c>
      <c r="BE6" s="82">
        <f t="shared" ca="1" si="15"/>
        <v>0</v>
      </c>
      <c r="BF6" s="82">
        <f t="shared" ca="1" si="15"/>
        <v>0</v>
      </c>
      <c r="BG6" s="82">
        <f t="shared" ca="1" si="15"/>
        <v>0</v>
      </c>
      <c r="BH6" s="82">
        <f t="shared" ca="1" si="15"/>
        <v>0</v>
      </c>
      <c r="BI6" s="82">
        <f t="shared" ca="1" si="15"/>
        <v>0</v>
      </c>
      <c r="BJ6" s="82">
        <f t="shared" ca="1" si="15"/>
        <v>0</v>
      </c>
      <c r="BK6" s="82">
        <f t="shared" ca="1" si="15"/>
        <v>0</v>
      </c>
      <c r="BL6" s="82">
        <f t="shared" ca="1" si="15"/>
        <v>0</v>
      </c>
      <c r="BM6" s="82">
        <f t="shared" ca="1" si="15"/>
        <v>0</v>
      </c>
    </row>
    <row r="7" spans="2:65">
      <c r="B7" s="2">
        <f>Taxes!A4</f>
        <v>2</v>
      </c>
      <c r="C7" s="174" t="str">
        <f>Taxes!B4</f>
        <v>Dividendes</v>
      </c>
      <c r="E7" s="78"/>
      <c r="F7" s="78">
        <f>SUMIF($A$58:$A$725,B7&amp;"- "&amp;C7,$G$58:$G$725)</f>
        <v>0</v>
      </c>
      <c r="G7" s="78">
        <f t="shared" si="12"/>
        <v>0</v>
      </c>
      <c r="I7" s="78"/>
      <c r="J7" s="78">
        <f ca="1">SUMIF($J$58:$M$725,B7&amp;"- "&amp;C7,$Q$58:$Q$725)</f>
        <v>0</v>
      </c>
      <c r="K7" s="78">
        <f ca="1">I7+J7</f>
        <v>0</v>
      </c>
      <c r="M7" s="78">
        <f ca="1">G7-K7</f>
        <v>0</v>
      </c>
      <c r="N7" s="84"/>
      <c r="O7" s="22" t="str">
        <f ca="1">IF(M7=0,"",IF(N7=0,"ERROR",""))</f>
        <v/>
      </c>
      <c r="P7" s="23" t="str">
        <f ca="1">IF(O7="ERROR","Please insert comment","")</f>
        <v/>
      </c>
      <c r="Q7" s="14"/>
      <c r="R7" s="146" t="str">
        <f>Lists!A58</f>
        <v>Taxes reportées non payées</v>
      </c>
      <c r="S7" s="78">
        <f t="shared" si="6"/>
        <v>0</v>
      </c>
      <c r="U7" s="146" t="str">
        <f>Lists!A81</f>
        <v xml:space="preserve">Détail par quittance non soumis par l'Entreprise Extractive </v>
      </c>
      <c r="V7" s="78">
        <f t="shared" si="7"/>
        <v>0</v>
      </c>
      <c r="Y7" s="29">
        <f>B10</f>
        <v>4</v>
      </c>
      <c r="Z7" s="213" t="str">
        <f t="shared" si="0"/>
        <v>Contribution pour prestation de service rendu</v>
      </c>
      <c r="AA7" s="163">
        <f t="shared" ref="AA7:AI22" si="16">SUMPRODUCT(($A$58:$A$725=$Y7&amp;"- "&amp;$Z7)*($C$58:$C$725=AA$1)*($G$58:$G$725))</f>
        <v>0</v>
      </c>
      <c r="AB7" s="163">
        <f t="shared" si="16"/>
        <v>0</v>
      </c>
      <c r="AC7" s="163">
        <f t="shared" si="16"/>
        <v>0</v>
      </c>
      <c r="AD7" s="163">
        <f t="shared" si="16"/>
        <v>0</v>
      </c>
      <c r="AE7" s="163">
        <f t="shared" si="16"/>
        <v>0</v>
      </c>
      <c r="AF7" s="163">
        <f t="shared" si="16"/>
        <v>0</v>
      </c>
      <c r="AG7" s="163">
        <f t="shared" si="16"/>
        <v>0</v>
      </c>
      <c r="AH7" s="163">
        <f t="shared" si="16"/>
        <v>0</v>
      </c>
      <c r="AI7" s="163">
        <f t="shared" si="16"/>
        <v>0</v>
      </c>
      <c r="AJ7" s="163">
        <f t="shared" ref="AJ7:AJ22" si="17">SUM(AA7:AI7)</f>
        <v>0</v>
      </c>
      <c r="AM7" s="29">
        <f>+B10</f>
        <v>4</v>
      </c>
      <c r="AN7" s="213" t="str">
        <f t="shared" si="2"/>
        <v>Contribution pour prestation de service rendu</v>
      </c>
      <c r="AO7" s="163">
        <f t="shared" ref="AO7:AV22" si="18">SUMPRODUCT(($J$58:$M$724=$AM7&amp;"- "&amp;$AN7)*($N$58:$N$724=AO$1)*($Q$58:$Q$724))</f>
        <v>0</v>
      </c>
      <c r="AP7" s="163">
        <f t="shared" si="18"/>
        <v>0</v>
      </c>
      <c r="AQ7" s="163">
        <f t="shared" si="18"/>
        <v>0</v>
      </c>
      <c r="AR7" s="163">
        <f t="shared" si="18"/>
        <v>0</v>
      </c>
      <c r="AS7" s="163">
        <f t="shared" si="18"/>
        <v>0</v>
      </c>
      <c r="AT7" s="163">
        <f t="shared" si="18"/>
        <v>0</v>
      </c>
      <c r="AU7" s="163">
        <f t="shared" si="18"/>
        <v>0</v>
      </c>
      <c r="AV7" s="163">
        <f t="shared" si="18"/>
        <v>0</v>
      </c>
      <c r="AW7" s="163">
        <f t="shared" si="10"/>
        <v>0</v>
      </c>
      <c r="AX7" s="78"/>
      <c r="AZ7" s="29">
        <f>B10</f>
        <v>4</v>
      </c>
      <c r="BA7" s="213" t="str">
        <f t="shared" si="4"/>
        <v>Contribution pour prestation de service rendu</v>
      </c>
      <c r="BB7" s="163">
        <f t="shared" ref="BB7:BM22" ca="1" si="19">SUMPRODUCT(($C$6:$C$47=$BA7)*($N$6:$N$47=BB$1)*($M$6:$M$47))</f>
        <v>0</v>
      </c>
      <c r="BC7" s="163">
        <f t="shared" ca="1" si="19"/>
        <v>0</v>
      </c>
      <c r="BD7" s="163">
        <f t="shared" ca="1" si="19"/>
        <v>0</v>
      </c>
      <c r="BE7" s="163">
        <f t="shared" ca="1" si="19"/>
        <v>0</v>
      </c>
      <c r="BF7" s="163">
        <f t="shared" ca="1" si="19"/>
        <v>0</v>
      </c>
      <c r="BG7" s="163">
        <f t="shared" ca="1" si="19"/>
        <v>0</v>
      </c>
      <c r="BH7" s="163">
        <f t="shared" ca="1" si="19"/>
        <v>0</v>
      </c>
      <c r="BI7" s="163">
        <f t="shared" ca="1" si="19"/>
        <v>0</v>
      </c>
      <c r="BJ7" s="163">
        <f t="shared" ca="1" si="19"/>
        <v>0</v>
      </c>
      <c r="BK7" s="163">
        <f t="shared" ca="1" si="19"/>
        <v>0</v>
      </c>
      <c r="BL7" s="163">
        <f t="shared" ca="1" si="19"/>
        <v>0</v>
      </c>
      <c r="BM7" s="163">
        <f t="shared" ca="1" si="19"/>
        <v>0</v>
      </c>
    </row>
    <row r="8" spans="2:65">
      <c r="B8" s="29">
        <f>+Taxes!A5</f>
        <v>3</v>
      </c>
      <c r="C8" s="173" t="str">
        <f>+Taxes!B5</f>
        <v>Redevance superficiaire</v>
      </c>
      <c r="E8" s="163"/>
      <c r="F8" s="163">
        <f>SUMIF($A$58:$A$725,B8&amp;"- "&amp;C8,$G$58:$G$725)</f>
        <v>0</v>
      </c>
      <c r="G8" s="163">
        <f t="shared" si="12"/>
        <v>0</v>
      </c>
      <c r="I8" s="163"/>
      <c r="J8" s="163">
        <f ca="1">SUMIF($J$58:$M$725,B8&amp;"- "&amp;C8,$Q$58:$Q$725)</f>
        <v>0</v>
      </c>
      <c r="K8" s="163">
        <f ca="1">I8+J8</f>
        <v>0</v>
      </c>
      <c r="M8" s="163">
        <f ca="1">G8-K8</f>
        <v>0</v>
      </c>
      <c r="N8" s="163"/>
      <c r="O8" s="22" t="str">
        <f ca="1">IF(M8=0,"",IF(N8=0,"ERROR",""))</f>
        <v/>
      </c>
      <c r="P8" s="23" t="str">
        <f ca="1">IF(O8="ERROR","Please insert comment","")</f>
        <v/>
      </c>
      <c r="Q8" s="14"/>
      <c r="R8" s="146" t="str">
        <f>Lists!A59</f>
        <v>Montant doublement déclaré</v>
      </c>
      <c r="S8" s="78">
        <f t="shared" si="6"/>
        <v>0</v>
      </c>
      <c r="U8" s="146" t="str">
        <f>Lists!A82</f>
        <v>Détail non soumis par l'Etat</v>
      </c>
      <c r="V8" s="78">
        <f t="shared" si="7"/>
        <v>0</v>
      </c>
      <c r="Y8" s="29">
        <f>B11</f>
        <v>5</v>
      </c>
      <c r="Z8" s="213" t="str">
        <f t="shared" si="0"/>
        <v>Droit de Timbre</v>
      </c>
      <c r="AA8" s="163">
        <f t="shared" si="16"/>
        <v>0</v>
      </c>
      <c r="AB8" s="163">
        <f t="shared" si="16"/>
        <v>0</v>
      </c>
      <c r="AC8" s="163">
        <f t="shared" si="16"/>
        <v>0</v>
      </c>
      <c r="AD8" s="163">
        <f t="shared" si="16"/>
        <v>0</v>
      </c>
      <c r="AE8" s="163">
        <f t="shared" si="16"/>
        <v>0</v>
      </c>
      <c r="AF8" s="163">
        <f t="shared" si="16"/>
        <v>0</v>
      </c>
      <c r="AG8" s="163">
        <f t="shared" si="16"/>
        <v>0</v>
      </c>
      <c r="AH8" s="163">
        <f t="shared" si="16"/>
        <v>0</v>
      </c>
      <c r="AI8" s="163">
        <f t="shared" si="16"/>
        <v>0</v>
      </c>
      <c r="AJ8" s="163">
        <f t="shared" si="17"/>
        <v>0</v>
      </c>
      <c r="AM8" s="29">
        <f>+B11</f>
        <v>5</v>
      </c>
      <c r="AN8" s="213" t="str">
        <f t="shared" si="2"/>
        <v>Droit de Timbre</v>
      </c>
      <c r="AO8" s="163">
        <f t="shared" si="18"/>
        <v>0</v>
      </c>
      <c r="AP8" s="163">
        <f t="shared" si="18"/>
        <v>0</v>
      </c>
      <c r="AQ8" s="163">
        <f t="shared" si="18"/>
        <v>0</v>
      </c>
      <c r="AR8" s="163">
        <f t="shared" si="18"/>
        <v>0</v>
      </c>
      <c r="AS8" s="163">
        <f t="shared" si="18"/>
        <v>0</v>
      </c>
      <c r="AT8" s="163">
        <f t="shared" si="18"/>
        <v>0</v>
      </c>
      <c r="AU8" s="163">
        <f t="shared" si="18"/>
        <v>0</v>
      </c>
      <c r="AV8" s="163">
        <f t="shared" si="18"/>
        <v>0</v>
      </c>
      <c r="AW8" s="163">
        <f>SUM(AO8:AV8)</f>
        <v>0</v>
      </c>
      <c r="AX8" s="78"/>
      <c r="AZ8" s="29">
        <f>B11</f>
        <v>5</v>
      </c>
      <c r="BA8" s="213" t="str">
        <f t="shared" si="4"/>
        <v>Droit de Timbre</v>
      </c>
      <c r="BB8" s="163">
        <f t="shared" ca="1" si="19"/>
        <v>0</v>
      </c>
      <c r="BC8" s="163">
        <f t="shared" ca="1" si="19"/>
        <v>0</v>
      </c>
      <c r="BD8" s="163">
        <f t="shared" ca="1" si="19"/>
        <v>0</v>
      </c>
      <c r="BE8" s="163">
        <f t="shared" ca="1" si="19"/>
        <v>0</v>
      </c>
      <c r="BF8" s="163">
        <f t="shared" ca="1" si="19"/>
        <v>0</v>
      </c>
      <c r="BG8" s="163">
        <f t="shared" ca="1" si="19"/>
        <v>0</v>
      </c>
      <c r="BH8" s="163">
        <f t="shared" ca="1" si="19"/>
        <v>0</v>
      </c>
      <c r="BI8" s="163">
        <f t="shared" ca="1" si="19"/>
        <v>0</v>
      </c>
      <c r="BJ8" s="163">
        <f t="shared" ca="1" si="19"/>
        <v>0</v>
      </c>
      <c r="BK8" s="163">
        <f t="shared" ca="1" si="19"/>
        <v>0</v>
      </c>
      <c r="BL8" s="163">
        <f t="shared" ca="1" si="19"/>
        <v>0</v>
      </c>
      <c r="BM8" s="163">
        <f t="shared" ca="1" si="19"/>
        <v>0</v>
      </c>
    </row>
    <row r="9" spans="2:65">
      <c r="B9" s="172"/>
      <c r="C9" s="142" t="str">
        <f>+Taxes!B6</f>
        <v>DGE</v>
      </c>
      <c r="D9" s="219"/>
      <c r="E9" s="82">
        <f>SUM(E10:E25)</f>
        <v>0</v>
      </c>
      <c r="F9" s="82">
        <f>SUM(F10:F25)</f>
        <v>0</v>
      </c>
      <c r="G9" s="82">
        <f>SUM(G10:G25)</f>
        <v>0</v>
      </c>
      <c r="H9" s="219"/>
      <c r="I9" s="82">
        <f>SUM(I10:I25)</f>
        <v>0</v>
      </c>
      <c r="J9" s="82">
        <f ca="1">SUM(J10:J25)</f>
        <v>0</v>
      </c>
      <c r="K9" s="82">
        <f ca="1">SUM(K10:K25)</f>
        <v>0</v>
      </c>
      <c r="L9" s="219"/>
      <c r="M9" s="82">
        <f ca="1">SUM(M10:M25)</f>
        <v>0</v>
      </c>
      <c r="N9" s="21"/>
      <c r="O9" s="22"/>
      <c r="P9" s="23"/>
      <c r="Q9" s="14"/>
      <c r="R9" s="146" t="str">
        <f>Lists!A60</f>
        <v>Erreure de classification</v>
      </c>
      <c r="S9" s="78">
        <f t="shared" si="6"/>
        <v>0</v>
      </c>
      <c r="U9" s="146" t="str">
        <f>Lists!A83</f>
        <v>Taxes non reportées par l'Entreprise Extractive</v>
      </c>
      <c r="V9" s="78">
        <f t="shared" si="7"/>
        <v>0</v>
      </c>
      <c r="Y9" s="29">
        <f>B12</f>
        <v>6</v>
      </c>
      <c r="Z9" s="213" t="str">
        <f t="shared" si="0"/>
        <v>Droit d'enregistrement</v>
      </c>
      <c r="AA9" s="163">
        <f t="shared" si="16"/>
        <v>0</v>
      </c>
      <c r="AB9" s="163">
        <f t="shared" si="16"/>
        <v>0</v>
      </c>
      <c r="AC9" s="163">
        <f t="shared" si="16"/>
        <v>0</v>
      </c>
      <c r="AD9" s="163">
        <f t="shared" si="16"/>
        <v>0</v>
      </c>
      <c r="AE9" s="163">
        <f t="shared" si="16"/>
        <v>0</v>
      </c>
      <c r="AF9" s="163">
        <f t="shared" si="16"/>
        <v>0</v>
      </c>
      <c r="AG9" s="163">
        <f t="shared" si="16"/>
        <v>0</v>
      </c>
      <c r="AH9" s="163">
        <f t="shared" si="16"/>
        <v>0</v>
      </c>
      <c r="AI9" s="163">
        <f t="shared" si="16"/>
        <v>0</v>
      </c>
      <c r="AJ9" s="163">
        <f t="shared" si="17"/>
        <v>0</v>
      </c>
      <c r="AM9" s="29">
        <f>+B12</f>
        <v>6</v>
      </c>
      <c r="AN9" s="213" t="str">
        <f t="shared" si="2"/>
        <v>Droit d'enregistrement</v>
      </c>
      <c r="AO9" s="163">
        <f t="shared" si="18"/>
        <v>0</v>
      </c>
      <c r="AP9" s="163">
        <f t="shared" si="18"/>
        <v>0</v>
      </c>
      <c r="AQ9" s="163">
        <f t="shared" si="18"/>
        <v>0</v>
      </c>
      <c r="AR9" s="163">
        <f t="shared" si="18"/>
        <v>0</v>
      </c>
      <c r="AS9" s="163">
        <f t="shared" si="18"/>
        <v>0</v>
      </c>
      <c r="AT9" s="163">
        <f t="shared" si="18"/>
        <v>0</v>
      </c>
      <c r="AU9" s="163">
        <f t="shared" si="18"/>
        <v>0</v>
      </c>
      <c r="AV9" s="163">
        <f t="shared" si="18"/>
        <v>0</v>
      </c>
      <c r="AW9" s="163">
        <f>SUM(AO9:AV9)</f>
        <v>0</v>
      </c>
      <c r="AX9" s="78"/>
      <c r="AZ9" s="29">
        <f>B12</f>
        <v>6</v>
      </c>
      <c r="BA9" s="213" t="str">
        <f t="shared" si="4"/>
        <v>Droit d'enregistrement</v>
      </c>
      <c r="BB9" s="163">
        <f t="shared" ca="1" si="19"/>
        <v>0</v>
      </c>
      <c r="BC9" s="163">
        <f t="shared" ca="1" si="19"/>
        <v>0</v>
      </c>
      <c r="BD9" s="163">
        <f t="shared" ca="1" si="19"/>
        <v>0</v>
      </c>
      <c r="BE9" s="163">
        <f t="shared" ca="1" si="19"/>
        <v>0</v>
      </c>
      <c r="BF9" s="163">
        <f t="shared" ca="1" si="19"/>
        <v>0</v>
      </c>
      <c r="BG9" s="163">
        <f t="shared" ca="1" si="19"/>
        <v>0</v>
      </c>
      <c r="BH9" s="163">
        <f t="shared" ca="1" si="19"/>
        <v>0</v>
      </c>
      <c r="BI9" s="163">
        <f t="shared" ca="1" si="19"/>
        <v>0</v>
      </c>
      <c r="BJ9" s="163">
        <f t="shared" ca="1" si="19"/>
        <v>0</v>
      </c>
      <c r="BK9" s="163">
        <f t="shared" ca="1" si="19"/>
        <v>0</v>
      </c>
      <c r="BL9" s="163">
        <f t="shared" ca="1" si="19"/>
        <v>0</v>
      </c>
      <c r="BM9" s="163">
        <f t="shared" ca="1" si="19"/>
        <v>0</v>
      </c>
    </row>
    <row r="10" spans="2:65">
      <c r="B10" s="2">
        <f>+Taxes!A7</f>
        <v>4</v>
      </c>
      <c r="C10" s="174" t="str">
        <f>+Taxes!B7</f>
        <v>Contribution pour prestation de service rendu</v>
      </c>
      <c r="E10" s="78">
        <v>0</v>
      </c>
      <c r="F10" s="78">
        <f t="shared" ref="F10:F25" si="20">SUMIF($A$58:$A$725,B10&amp;"- "&amp;C10,$G$58:$G$725)</f>
        <v>0</v>
      </c>
      <c r="G10" s="78">
        <f t="shared" si="12"/>
        <v>0</v>
      </c>
      <c r="I10" s="78">
        <v>0</v>
      </c>
      <c r="J10" s="78">
        <f t="shared" ref="J10:J25" ca="1" si="21">SUMIF($J$58:$M$725,B10&amp;"- "&amp;C10,$Q$58:$Q$725)</f>
        <v>0</v>
      </c>
      <c r="K10" s="78">
        <f t="shared" ref="K10:K25" ca="1" si="22">I10+J10</f>
        <v>0</v>
      </c>
      <c r="M10" s="78">
        <f t="shared" ref="M10:M25" ca="1" si="23">G10-K10</f>
        <v>0</v>
      </c>
      <c r="N10" s="84"/>
      <c r="O10" s="22" t="str">
        <f t="shared" ref="O10:O25" ca="1" si="24">IF(M10=0,"",IF(N10=0,"ERROR",""))</f>
        <v/>
      </c>
      <c r="P10" s="23" t="str">
        <f t="shared" ref="P10:P34" ca="1" si="25">IF(O10="ERROR","Please insert comment","")</f>
        <v/>
      </c>
      <c r="Q10" s="14"/>
      <c r="R10" s="146" t="str">
        <f>Lists!A61</f>
        <v>Taxes payées sous un autre NIF</v>
      </c>
      <c r="S10" s="78">
        <f t="shared" si="6"/>
        <v>0</v>
      </c>
      <c r="U10" s="146" t="str">
        <f>Lists!A84</f>
        <v>Taxes non reportées par l'Etat</v>
      </c>
      <c r="V10" s="78">
        <f t="shared" si="7"/>
        <v>0</v>
      </c>
      <c r="Y10" s="29">
        <f t="shared" ref="Y10:Y22" si="26">B13</f>
        <v>7</v>
      </c>
      <c r="Z10" s="213" t="str">
        <f t="shared" si="0"/>
        <v>Impôt spécial sur certains produits (ISCP)</v>
      </c>
      <c r="AA10" s="163">
        <f t="shared" si="16"/>
        <v>0</v>
      </c>
      <c r="AB10" s="163">
        <f t="shared" si="16"/>
        <v>0</v>
      </c>
      <c r="AC10" s="163">
        <f t="shared" si="16"/>
        <v>0</v>
      </c>
      <c r="AD10" s="163">
        <f t="shared" si="16"/>
        <v>0</v>
      </c>
      <c r="AE10" s="163">
        <f t="shared" si="16"/>
        <v>0</v>
      </c>
      <c r="AF10" s="163">
        <f t="shared" si="16"/>
        <v>0</v>
      </c>
      <c r="AG10" s="163">
        <f t="shared" si="16"/>
        <v>0</v>
      </c>
      <c r="AH10" s="163">
        <f t="shared" si="16"/>
        <v>0</v>
      </c>
      <c r="AI10" s="163">
        <f t="shared" si="16"/>
        <v>0</v>
      </c>
      <c r="AJ10" s="163">
        <f t="shared" si="17"/>
        <v>0</v>
      </c>
      <c r="AM10" s="29">
        <f t="shared" ref="AM10:AM22" si="27">+B13</f>
        <v>7</v>
      </c>
      <c r="AN10" s="213" t="str">
        <f t="shared" si="2"/>
        <v>Impôt spécial sur certains produits (ISCP)</v>
      </c>
      <c r="AO10" s="163">
        <f t="shared" si="18"/>
        <v>0</v>
      </c>
      <c r="AP10" s="163">
        <f t="shared" si="18"/>
        <v>0</v>
      </c>
      <c r="AQ10" s="163">
        <f t="shared" si="18"/>
        <v>0</v>
      </c>
      <c r="AR10" s="163">
        <f t="shared" si="18"/>
        <v>0</v>
      </c>
      <c r="AS10" s="163">
        <f t="shared" si="18"/>
        <v>0</v>
      </c>
      <c r="AT10" s="163">
        <f t="shared" si="18"/>
        <v>0</v>
      </c>
      <c r="AU10" s="163">
        <f t="shared" si="18"/>
        <v>0</v>
      </c>
      <c r="AV10" s="163">
        <f t="shared" si="18"/>
        <v>0</v>
      </c>
      <c r="AW10" s="163">
        <f t="shared" si="10"/>
        <v>0</v>
      </c>
      <c r="AX10" s="78"/>
      <c r="AZ10" s="29">
        <f t="shared" ref="AZ10:AZ22" si="28">B13</f>
        <v>7</v>
      </c>
      <c r="BA10" s="213" t="str">
        <f t="shared" si="4"/>
        <v>Impôt spécial sur certains produits (ISCP)</v>
      </c>
      <c r="BB10" s="163">
        <f t="shared" ca="1" si="19"/>
        <v>0</v>
      </c>
      <c r="BC10" s="163">
        <f t="shared" ca="1" si="19"/>
        <v>0</v>
      </c>
      <c r="BD10" s="163">
        <f t="shared" ca="1" si="19"/>
        <v>0</v>
      </c>
      <c r="BE10" s="163">
        <f t="shared" ca="1" si="19"/>
        <v>0</v>
      </c>
      <c r="BF10" s="163">
        <f t="shared" ca="1" si="19"/>
        <v>0</v>
      </c>
      <c r="BG10" s="163">
        <f t="shared" ca="1" si="19"/>
        <v>0</v>
      </c>
      <c r="BH10" s="163">
        <f t="shared" ca="1" si="19"/>
        <v>0</v>
      </c>
      <c r="BI10" s="163">
        <f t="shared" ca="1" si="19"/>
        <v>0</v>
      </c>
      <c r="BJ10" s="163">
        <f t="shared" ca="1" si="19"/>
        <v>0</v>
      </c>
      <c r="BK10" s="163">
        <f t="shared" ca="1" si="19"/>
        <v>0</v>
      </c>
      <c r="BL10" s="163">
        <f t="shared" ca="1" si="19"/>
        <v>0</v>
      </c>
      <c r="BM10" s="163">
        <f t="shared" ca="1" si="19"/>
        <v>0</v>
      </c>
    </row>
    <row r="11" spans="2:65">
      <c r="B11" s="29">
        <f>+Taxes!A8</f>
        <v>5</v>
      </c>
      <c r="C11" s="173" t="str">
        <f>+Taxes!B8</f>
        <v>Droit de Timbre</v>
      </c>
      <c r="E11" s="163">
        <v>0</v>
      </c>
      <c r="F11" s="163">
        <f t="shared" si="20"/>
        <v>0</v>
      </c>
      <c r="G11" s="163">
        <f t="shared" si="12"/>
        <v>0</v>
      </c>
      <c r="I11" s="163">
        <v>0</v>
      </c>
      <c r="J11" s="163">
        <f t="shared" ca="1" si="21"/>
        <v>0</v>
      </c>
      <c r="K11" s="163">
        <f t="shared" ca="1" si="22"/>
        <v>0</v>
      </c>
      <c r="M11" s="163">
        <f ca="1">G11-K11</f>
        <v>0</v>
      </c>
      <c r="N11" s="163"/>
      <c r="O11" s="22" t="str">
        <f t="shared" ca="1" si="24"/>
        <v/>
      </c>
      <c r="P11" s="23" t="str">
        <f t="shared" ca="1" si="25"/>
        <v/>
      </c>
      <c r="Q11" s="14"/>
      <c r="R11" s="146" t="str">
        <f>Lists!A62</f>
        <v>Différence de change</v>
      </c>
      <c r="S11" s="78">
        <f t="shared" si="6"/>
        <v>0</v>
      </c>
      <c r="U11" s="146" t="str">
        <f>Lists!A85</f>
        <v>Montants soumis par l'Etat non confirmés par la société</v>
      </c>
      <c r="V11" s="78">
        <f t="shared" si="7"/>
        <v>0</v>
      </c>
      <c r="Y11" s="29">
        <f t="shared" si="26"/>
        <v>8</v>
      </c>
      <c r="Z11" s="213" t="str">
        <f t="shared" si="0"/>
        <v>IRVM</v>
      </c>
      <c r="AA11" s="163">
        <f t="shared" si="16"/>
        <v>0</v>
      </c>
      <c r="AB11" s="163">
        <f t="shared" si="16"/>
        <v>0</v>
      </c>
      <c r="AC11" s="163">
        <f t="shared" si="16"/>
        <v>0</v>
      </c>
      <c r="AD11" s="163">
        <f t="shared" si="16"/>
        <v>0</v>
      </c>
      <c r="AE11" s="163">
        <f t="shared" si="16"/>
        <v>0</v>
      </c>
      <c r="AF11" s="163">
        <f t="shared" si="16"/>
        <v>0</v>
      </c>
      <c r="AG11" s="163">
        <f t="shared" si="16"/>
        <v>0</v>
      </c>
      <c r="AH11" s="163">
        <f t="shared" si="16"/>
        <v>0</v>
      </c>
      <c r="AI11" s="163">
        <f t="shared" si="16"/>
        <v>0</v>
      </c>
      <c r="AJ11" s="163">
        <f t="shared" si="17"/>
        <v>0</v>
      </c>
      <c r="AM11" s="29">
        <f t="shared" si="27"/>
        <v>8</v>
      </c>
      <c r="AN11" s="213" t="str">
        <f t="shared" si="2"/>
        <v>IRVM</v>
      </c>
      <c r="AO11" s="163">
        <f t="shared" si="18"/>
        <v>0</v>
      </c>
      <c r="AP11" s="163">
        <f t="shared" si="18"/>
        <v>0</v>
      </c>
      <c r="AQ11" s="163">
        <f t="shared" si="18"/>
        <v>0</v>
      </c>
      <c r="AR11" s="163">
        <f t="shared" si="18"/>
        <v>0</v>
      </c>
      <c r="AS11" s="163">
        <f t="shared" si="18"/>
        <v>0</v>
      </c>
      <c r="AT11" s="163">
        <f t="shared" si="18"/>
        <v>0</v>
      </c>
      <c r="AU11" s="163">
        <f t="shared" si="18"/>
        <v>0</v>
      </c>
      <c r="AV11" s="163">
        <f t="shared" si="18"/>
        <v>0</v>
      </c>
      <c r="AW11" s="163">
        <f t="shared" si="10"/>
        <v>0</v>
      </c>
      <c r="AX11" s="78"/>
      <c r="AZ11" s="29">
        <f t="shared" si="28"/>
        <v>8</v>
      </c>
      <c r="BA11" s="213" t="str">
        <f t="shared" si="4"/>
        <v>IRVM</v>
      </c>
      <c r="BB11" s="163">
        <f t="shared" ca="1" si="19"/>
        <v>0</v>
      </c>
      <c r="BC11" s="163">
        <f t="shared" ca="1" si="19"/>
        <v>0</v>
      </c>
      <c r="BD11" s="163">
        <f t="shared" ca="1" si="19"/>
        <v>0</v>
      </c>
      <c r="BE11" s="163">
        <f t="shared" ca="1" si="19"/>
        <v>0</v>
      </c>
      <c r="BF11" s="163">
        <f t="shared" ca="1" si="19"/>
        <v>0</v>
      </c>
      <c r="BG11" s="163">
        <f t="shared" ca="1" si="19"/>
        <v>0</v>
      </c>
      <c r="BH11" s="163">
        <f t="shared" ca="1" si="19"/>
        <v>0</v>
      </c>
      <c r="BI11" s="163">
        <f t="shared" ca="1" si="19"/>
        <v>0</v>
      </c>
      <c r="BJ11" s="163">
        <f t="shared" ca="1" si="19"/>
        <v>0</v>
      </c>
      <c r="BK11" s="163">
        <f t="shared" ca="1" si="19"/>
        <v>0</v>
      </c>
      <c r="BL11" s="163">
        <f t="shared" ca="1" si="19"/>
        <v>0</v>
      </c>
      <c r="BM11" s="163">
        <f t="shared" ca="1" si="19"/>
        <v>0</v>
      </c>
    </row>
    <row r="12" spans="2:65">
      <c r="B12" s="2">
        <f>+Taxes!A9</f>
        <v>6</v>
      </c>
      <c r="C12" s="174" t="str">
        <f>+Taxes!B9</f>
        <v>Droit d'enregistrement</v>
      </c>
      <c r="E12" s="78">
        <v>0</v>
      </c>
      <c r="F12" s="78">
        <f t="shared" si="20"/>
        <v>0</v>
      </c>
      <c r="G12" s="78">
        <f t="shared" si="12"/>
        <v>0</v>
      </c>
      <c r="I12" s="78">
        <v>0</v>
      </c>
      <c r="J12" s="78">
        <f t="shared" ca="1" si="21"/>
        <v>0</v>
      </c>
      <c r="K12" s="78">
        <f t="shared" ca="1" si="22"/>
        <v>0</v>
      </c>
      <c r="M12" s="78">
        <f ca="1">G12-K12</f>
        <v>0</v>
      </c>
      <c r="N12" s="84"/>
      <c r="O12" s="22" t="str">
        <f t="shared" ca="1" si="24"/>
        <v/>
      </c>
      <c r="P12" s="23" t="str">
        <f t="shared" ca="1" si="25"/>
        <v/>
      </c>
      <c r="Q12" s="14"/>
      <c r="R12" s="16" t="s">
        <v>17</v>
      </c>
      <c r="S12" s="25">
        <f>SUM(S3:S11)</f>
        <v>0</v>
      </c>
      <c r="U12" s="146" t="str">
        <f>Lists!A86</f>
        <v>Différence de classification</v>
      </c>
      <c r="V12" s="78">
        <f t="shared" si="7"/>
        <v>0</v>
      </c>
      <c r="Y12" s="29">
        <f t="shared" si="26"/>
        <v>9</v>
      </c>
      <c r="Z12" s="213" t="str">
        <f t="shared" si="0"/>
        <v>Impôt sur les sociétés</v>
      </c>
      <c r="AA12" s="163">
        <f t="shared" si="16"/>
        <v>0</v>
      </c>
      <c r="AB12" s="163">
        <f t="shared" si="16"/>
        <v>0</v>
      </c>
      <c r="AC12" s="163">
        <f t="shared" si="16"/>
        <v>0</v>
      </c>
      <c r="AD12" s="163">
        <f t="shared" si="16"/>
        <v>0</v>
      </c>
      <c r="AE12" s="163">
        <f t="shared" si="16"/>
        <v>0</v>
      </c>
      <c r="AF12" s="163">
        <f t="shared" si="16"/>
        <v>0</v>
      </c>
      <c r="AG12" s="163">
        <f t="shared" si="16"/>
        <v>0</v>
      </c>
      <c r="AH12" s="163">
        <f t="shared" si="16"/>
        <v>0</v>
      </c>
      <c r="AI12" s="163">
        <f t="shared" si="16"/>
        <v>0</v>
      </c>
      <c r="AJ12" s="163">
        <f t="shared" si="17"/>
        <v>0</v>
      </c>
      <c r="AM12" s="29">
        <f t="shared" si="27"/>
        <v>9</v>
      </c>
      <c r="AN12" s="213" t="str">
        <f t="shared" si="2"/>
        <v>Impôt sur les sociétés</v>
      </c>
      <c r="AO12" s="163">
        <f t="shared" si="18"/>
        <v>0</v>
      </c>
      <c r="AP12" s="163">
        <f t="shared" si="18"/>
        <v>0</v>
      </c>
      <c r="AQ12" s="163">
        <f t="shared" si="18"/>
        <v>0</v>
      </c>
      <c r="AR12" s="163">
        <f t="shared" si="18"/>
        <v>0</v>
      </c>
      <c r="AS12" s="163">
        <f t="shared" si="18"/>
        <v>0</v>
      </c>
      <c r="AT12" s="163">
        <f t="shared" si="18"/>
        <v>0</v>
      </c>
      <c r="AU12" s="163">
        <f t="shared" si="18"/>
        <v>0</v>
      </c>
      <c r="AV12" s="163">
        <f t="shared" si="18"/>
        <v>0</v>
      </c>
      <c r="AW12" s="163">
        <f t="shared" si="10"/>
        <v>0</v>
      </c>
      <c r="AX12" s="78"/>
      <c r="AZ12" s="29">
        <f t="shared" si="28"/>
        <v>9</v>
      </c>
      <c r="BA12" s="213" t="str">
        <f t="shared" si="4"/>
        <v>Impôt sur les sociétés</v>
      </c>
      <c r="BB12" s="163">
        <f t="shared" ca="1" si="19"/>
        <v>0</v>
      </c>
      <c r="BC12" s="163">
        <f t="shared" ca="1" si="19"/>
        <v>0</v>
      </c>
      <c r="BD12" s="163">
        <f t="shared" ca="1" si="19"/>
        <v>0</v>
      </c>
      <c r="BE12" s="163">
        <f t="shared" ca="1" si="19"/>
        <v>0</v>
      </c>
      <c r="BF12" s="163">
        <f t="shared" ca="1" si="19"/>
        <v>0</v>
      </c>
      <c r="BG12" s="163">
        <f t="shared" ca="1" si="19"/>
        <v>0</v>
      </c>
      <c r="BH12" s="163">
        <f t="shared" ca="1" si="19"/>
        <v>0</v>
      </c>
      <c r="BI12" s="163">
        <f t="shared" ca="1" si="19"/>
        <v>0</v>
      </c>
      <c r="BJ12" s="163">
        <f t="shared" ca="1" si="19"/>
        <v>0</v>
      </c>
      <c r="BK12" s="163">
        <f t="shared" ca="1" si="19"/>
        <v>0</v>
      </c>
      <c r="BL12" s="163">
        <f t="shared" ca="1" si="19"/>
        <v>0</v>
      </c>
      <c r="BM12" s="163">
        <f t="shared" ca="1" si="19"/>
        <v>0</v>
      </c>
    </row>
    <row r="13" spans="2:65">
      <c r="B13" s="29">
        <f>+Taxes!A10</f>
        <v>7</v>
      </c>
      <c r="C13" s="173" t="str">
        <f>+Taxes!B10</f>
        <v>Impôt spécial sur certains produits (ISCP)</v>
      </c>
      <c r="E13" s="163"/>
      <c r="F13" s="163">
        <f t="shared" si="20"/>
        <v>0</v>
      </c>
      <c r="G13" s="163">
        <f t="shared" si="12"/>
        <v>0</v>
      </c>
      <c r="I13" s="163"/>
      <c r="J13" s="163">
        <f t="shared" ca="1" si="21"/>
        <v>0</v>
      </c>
      <c r="K13" s="163">
        <f t="shared" ca="1" si="22"/>
        <v>0</v>
      </c>
      <c r="M13" s="163">
        <f t="shared" ca="1" si="23"/>
        <v>0</v>
      </c>
      <c r="N13" s="163"/>
      <c r="O13" s="22" t="str">
        <f t="shared" ca="1" si="24"/>
        <v/>
      </c>
      <c r="P13" s="23" t="str">
        <f t="shared" ca="1" si="25"/>
        <v/>
      </c>
      <c r="Q13" s="14"/>
      <c r="T13" s="147" t="str">
        <f>IF(F48=S12,"","ERROR")</f>
        <v/>
      </c>
      <c r="U13" s="146" t="str">
        <f>Lists!A87</f>
        <v>Quittances rapportées par l'Etat non confirmées par l'Entreprise Extractive</v>
      </c>
      <c r="V13" s="78">
        <f t="shared" si="7"/>
        <v>0</v>
      </c>
      <c r="W13" s="8"/>
      <c r="Y13" s="29">
        <f t="shared" si="26"/>
        <v>10</v>
      </c>
      <c r="Z13" s="213" t="str">
        <f t="shared" si="0"/>
        <v>Taxe de logement</v>
      </c>
      <c r="AA13" s="163">
        <f t="shared" si="16"/>
        <v>0</v>
      </c>
      <c r="AB13" s="163">
        <f t="shared" si="16"/>
        <v>0</v>
      </c>
      <c r="AC13" s="163">
        <f t="shared" si="16"/>
        <v>0</v>
      </c>
      <c r="AD13" s="163">
        <f t="shared" si="16"/>
        <v>0</v>
      </c>
      <c r="AE13" s="163">
        <f t="shared" si="16"/>
        <v>0</v>
      </c>
      <c r="AF13" s="163">
        <f t="shared" si="16"/>
        <v>0</v>
      </c>
      <c r="AG13" s="163">
        <f t="shared" si="16"/>
        <v>0</v>
      </c>
      <c r="AH13" s="163">
        <f t="shared" si="16"/>
        <v>0</v>
      </c>
      <c r="AI13" s="163">
        <f t="shared" si="16"/>
        <v>0</v>
      </c>
      <c r="AJ13" s="163">
        <f t="shared" si="17"/>
        <v>0</v>
      </c>
      <c r="AM13" s="29">
        <f t="shared" si="27"/>
        <v>10</v>
      </c>
      <c r="AN13" s="213" t="str">
        <f t="shared" si="2"/>
        <v>Taxe de logement</v>
      </c>
      <c r="AO13" s="163">
        <f t="shared" si="18"/>
        <v>0</v>
      </c>
      <c r="AP13" s="163">
        <f t="shared" si="18"/>
        <v>0</v>
      </c>
      <c r="AQ13" s="163">
        <f t="shared" si="18"/>
        <v>0</v>
      </c>
      <c r="AR13" s="163">
        <f t="shared" si="18"/>
        <v>0</v>
      </c>
      <c r="AS13" s="163">
        <f t="shared" si="18"/>
        <v>0</v>
      </c>
      <c r="AT13" s="163">
        <f t="shared" si="18"/>
        <v>0</v>
      </c>
      <c r="AU13" s="163">
        <f t="shared" si="18"/>
        <v>0</v>
      </c>
      <c r="AV13" s="163">
        <f t="shared" si="18"/>
        <v>0</v>
      </c>
      <c r="AW13" s="163">
        <f t="shared" si="10"/>
        <v>0</v>
      </c>
      <c r="AX13" s="78"/>
      <c r="AZ13" s="29">
        <f t="shared" si="28"/>
        <v>10</v>
      </c>
      <c r="BA13" s="213" t="str">
        <f t="shared" si="4"/>
        <v>Taxe de logement</v>
      </c>
      <c r="BB13" s="163">
        <f t="shared" ca="1" si="19"/>
        <v>0</v>
      </c>
      <c r="BC13" s="163">
        <f t="shared" ca="1" si="19"/>
        <v>0</v>
      </c>
      <c r="BD13" s="163">
        <f t="shared" ca="1" si="19"/>
        <v>0</v>
      </c>
      <c r="BE13" s="163">
        <f t="shared" ca="1" si="19"/>
        <v>0</v>
      </c>
      <c r="BF13" s="163">
        <f t="shared" ca="1" si="19"/>
        <v>0</v>
      </c>
      <c r="BG13" s="163">
        <f t="shared" ca="1" si="19"/>
        <v>0</v>
      </c>
      <c r="BH13" s="163">
        <f t="shared" ca="1" si="19"/>
        <v>0</v>
      </c>
      <c r="BI13" s="163">
        <f t="shared" ca="1" si="19"/>
        <v>0</v>
      </c>
      <c r="BJ13" s="163">
        <f t="shared" ca="1" si="19"/>
        <v>0</v>
      </c>
      <c r="BK13" s="163">
        <f t="shared" ca="1" si="19"/>
        <v>0</v>
      </c>
      <c r="BL13" s="163">
        <f t="shared" ca="1" si="19"/>
        <v>0</v>
      </c>
      <c r="BM13" s="163">
        <f t="shared" ca="1" si="19"/>
        <v>0</v>
      </c>
    </row>
    <row r="14" spans="2:65">
      <c r="B14" s="2">
        <f>+Taxes!A11</f>
        <v>8</v>
      </c>
      <c r="C14" s="174" t="str">
        <f>+Taxes!B11</f>
        <v>IRVM</v>
      </c>
      <c r="E14" s="78"/>
      <c r="F14" s="78">
        <f t="shared" si="20"/>
        <v>0</v>
      </c>
      <c r="G14" s="78">
        <f t="shared" si="12"/>
        <v>0</v>
      </c>
      <c r="I14" s="78"/>
      <c r="J14" s="78">
        <f t="shared" ca="1" si="21"/>
        <v>0</v>
      </c>
      <c r="K14" s="78">
        <f t="shared" ca="1" si="22"/>
        <v>0</v>
      </c>
      <c r="M14" s="78">
        <f t="shared" ca="1" si="23"/>
        <v>0</v>
      </c>
      <c r="N14" s="84"/>
      <c r="O14" s="22" t="str">
        <f t="shared" ca="1" si="24"/>
        <v/>
      </c>
      <c r="P14" s="23" t="str">
        <f t="shared" ca="1" si="25"/>
        <v/>
      </c>
      <c r="Q14" s="14"/>
      <c r="U14" s="146" t="str">
        <f>Lists!A88</f>
        <v>Non significatif &lt; 500 000 FCFA</v>
      </c>
      <c r="V14" s="78">
        <f t="shared" si="7"/>
        <v>0</v>
      </c>
      <c r="Y14" s="29">
        <f t="shared" si="26"/>
        <v>11</v>
      </c>
      <c r="Z14" s="213" t="str">
        <f t="shared" si="0"/>
        <v>Taxe de formation professionnelle</v>
      </c>
      <c r="AA14" s="163">
        <f t="shared" si="16"/>
        <v>0</v>
      </c>
      <c r="AB14" s="163">
        <f t="shared" si="16"/>
        <v>0</v>
      </c>
      <c r="AC14" s="163">
        <f t="shared" si="16"/>
        <v>0</v>
      </c>
      <c r="AD14" s="163">
        <f t="shared" si="16"/>
        <v>0</v>
      </c>
      <c r="AE14" s="163">
        <f t="shared" si="16"/>
        <v>0</v>
      </c>
      <c r="AF14" s="163">
        <f t="shared" si="16"/>
        <v>0</v>
      </c>
      <c r="AG14" s="163">
        <f t="shared" si="16"/>
        <v>0</v>
      </c>
      <c r="AH14" s="163">
        <f t="shared" si="16"/>
        <v>0</v>
      </c>
      <c r="AI14" s="163">
        <f t="shared" si="16"/>
        <v>0</v>
      </c>
      <c r="AJ14" s="163">
        <f t="shared" si="17"/>
        <v>0</v>
      </c>
      <c r="AM14" s="29">
        <f t="shared" si="27"/>
        <v>11</v>
      </c>
      <c r="AN14" s="213" t="str">
        <f t="shared" si="2"/>
        <v>Taxe de formation professionnelle</v>
      </c>
      <c r="AO14" s="163">
        <f t="shared" si="18"/>
        <v>0</v>
      </c>
      <c r="AP14" s="163">
        <f t="shared" si="18"/>
        <v>0</v>
      </c>
      <c r="AQ14" s="163">
        <f t="shared" si="18"/>
        <v>0</v>
      </c>
      <c r="AR14" s="163">
        <f t="shared" si="18"/>
        <v>0</v>
      </c>
      <c r="AS14" s="163">
        <f t="shared" si="18"/>
        <v>0</v>
      </c>
      <c r="AT14" s="163">
        <f t="shared" si="18"/>
        <v>0</v>
      </c>
      <c r="AU14" s="163">
        <f t="shared" si="18"/>
        <v>0</v>
      </c>
      <c r="AV14" s="163">
        <f t="shared" si="18"/>
        <v>0</v>
      </c>
      <c r="AW14" s="163">
        <f t="shared" si="10"/>
        <v>0</v>
      </c>
      <c r="AX14" s="78"/>
      <c r="AZ14" s="29">
        <f t="shared" si="28"/>
        <v>11</v>
      </c>
      <c r="BA14" s="213" t="str">
        <f t="shared" si="4"/>
        <v>Taxe de formation professionnelle</v>
      </c>
      <c r="BB14" s="163">
        <f t="shared" ca="1" si="19"/>
        <v>0</v>
      </c>
      <c r="BC14" s="163">
        <f t="shared" ca="1" si="19"/>
        <v>0</v>
      </c>
      <c r="BD14" s="163">
        <f t="shared" ca="1" si="19"/>
        <v>0</v>
      </c>
      <c r="BE14" s="163">
        <f t="shared" ca="1" si="19"/>
        <v>0</v>
      </c>
      <c r="BF14" s="163">
        <f t="shared" ca="1" si="19"/>
        <v>0</v>
      </c>
      <c r="BG14" s="163">
        <f t="shared" ca="1" si="19"/>
        <v>0</v>
      </c>
      <c r="BH14" s="163">
        <f t="shared" ca="1" si="19"/>
        <v>0</v>
      </c>
      <c r="BI14" s="163">
        <f t="shared" ca="1" si="19"/>
        <v>0</v>
      </c>
      <c r="BJ14" s="163">
        <f t="shared" ca="1" si="19"/>
        <v>0</v>
      </c>
      <c r="BK14" s="163">
        <f t="shared" ca="1" si="19"/>
        <v>0</v>
      </c>
      <c r="BL14" s="163">
        <f t="shared" ca="1" si="19"/>
        <v>0</v>
      </c>
      <c r="BM14" s="163">
        <f t="shared" ca="1" si="19"/>
        <v>0</v>
      </c>
    </row>
    <row r="15" spans="2:65">
      <c r="B15" s="29">
        <f>+Taxes!A12</f>
        <v>9</v>
      </c>
      <c r="C15" s="173" t="str">
        <f>+Taxes!B12</f>
        <v>Impôt sur les sociétés</v>
      </c>
      <c r="E15" s="163"/>
      <c r="F15" s="163">
        <f t="shared" si="20"/>
        <v>0</v>
      </c>
      <c r="G15" s="163">
        <f t="shared" si="12"/>
        <v>0</v>
      </c>
      <c r="I15" s="163"/>
      <c r="J15" s="163">
        <f t="shared" ca="1" si="21"/>
        <v>0</v>
      </c>
      <c r="K15" s="163">
        <f t="shared" ca="1" si="22"/>
        <v>0</v>
      </c>
      <c r="M15" s="163">
        <f t="shared" ca="1" si="23"/>
        <v>0</v>
      </c>
      <c r="N15" s="163"/>
      <c r="O15" s="22" t="str">
        <f t="shared" ca="1" si="24"/>
        <v/>
      </c>
      <c r="P15" s="23" t="str">
        <f t="shared" ca="1" si="25"/>
        <v/>
      </c>
      <c r="Q15" s="14"/>
      <c r="U15" s="16" t="s">
        <v>8</v>
      </c>
      <c r="V15" s="25">
        <f>SUM(V3:V14)</f>
        <v>0</v>
      </c>
      <c r="W15" s="147" t="str">
        <f ca="1">IF(M48=V15,"","ERROR")</f>
        <v/>
      </c>
      <c r="Y15" s="29">
        <f t="shared" si="26"/>
        <v>12</v>
      </c>
      <c r="Z15" s="213" t="str">
        <f t="shared" si="0"/>
        <v>Contribution forfaitaire à la charge de l’employeur</v>
      </c>
      <c r="AA15" s="163">
        <f t="shared" si="16"/>
        <v>0</v>
      </c>
      <c r="AB15" s="163">
        <f t="shared" si="16"/>
        <v>0</v>
      </c>
      <c r="AC15" s="163">
        <f t="shared" si="16"/>
        <v>0</v>
      </c>
      <c r="AD15" s="163">
        <f t="shared" si="16"/>
        <v>0</v>
      </c>
      <c r="AE15" s="163">
        <f t="shared" si="16"/>
        <v>0</v>
      </c>
      <c r="AF15" s="163">
        <f t="shared" si="16"/>
        <v>0</v>
      </c>
      <c r="AG15" s="163">
        <f t="shared" si="16"/>
        <v>0</v>
      </c>
      <c r="AH15" s="163">
        <f t="shared" si="16"/>
        <v>0</v>
      </c>
      <c r="AI15" s="163">
        <f t="shared" si="16"/>
        <v>0</v>
      </c>
      <c r="AJ15" s="163">
        <f t="shared" si="17"/>
        <v>0</v>
      </c>
      <c r="AM15" s="29">
        <f t="shared" si="27"/>
        <v>12</v>
      </c>
      <c r="AN15" s="213" t="str">
        <f t="shared" si="2"/>
        <v>Contribution forfaitaire à la charge de l’employeur</v>
      </c>
      <c r="AO15" s="163">
        <f t="shared" si="18"/>
        <v>0</v>
      </c>
      <c r="AP15" s="163">
        <f t="shared" si="18"/>
        <v>0</v>
      </c>
      <c r="AQ15" s="163">
        <f t="shared" si="18"/>
        <v>0</v>
      </c>
      <c r="AR15" s="163">
        <f t="shared" si="18"/>
        <v>0</v>
      </c>
      <c r="AS15" s="163">
        <f t="shared" si="18"/>
        <v>0</v>
      </c>
      <c r="AT15" s="163">
        <f t="shared" si="18"/>
        <v>0</v>
      </c>
      <c r="AU15" s="163">
        <f t="shared" si="18"/>
        <v>0</v>
      </c>
      <c r="AV15" s="163">
        <f t="shared" si="18"/>
        <v>0</v>
      </c>
      <c r="AW15" s="163">
        <f t="shared" si="10"/>
        <v>0</v>
      </c>
      <c r="AX15" s="78"/>
      <c r="AZ15" s="29">
        <f t="shared" si="28"/>
        <v>12</v>
      </c>
      <c r="BA15" s="213" t="str">
        <f t="shared" si="4"/>
        <v>Contribution forfaitaire à la charge de l’employeur</v>
      </c>
      <c r="BB15" s="163">
        <f t="shared" ca="1" si="19"/>
        <v>0</v>
      </c>
      <c r="BC15" s="163">
        <f t="shared" ca="1" si="19"/>
        <v>0</v>
      </c>
      <c r="BD15" s="163">
        <f t="shared" ca="1" si="19"/>
        <v>0</v>
      </c>
      <c r="BE15" s="163">
        <f t="shared" ca="1" si="19"/>
        <v>0</v>
      </c>
      <c r="BF15" s="163">
        <f t="shared" ca="1" si="19"/>
        <v>0</v>
      </c>
      <c r="BG15" s="163">
        <f t="shared" ca="1" si="19"/>
        <v>0</v>
      </c>
      <c r="BH15" s="163">
        <f t="shared" ca="1" si="19"/>
        <v>0</v>
      </c>
      <c r="BI15" s="163">
        <f t="shared" ca="1" si="19"/>
        <v>0</v>
      </c>
      <c r="BJ15" s="163">
        <f t="shared" ca="1" si="19"/>
        <v>0</v>
      </c>
      <c r="BK15" s="163">
        <f t="shared" ca="1" si="19"/>
        <v>0</v>
      </c>
      <c r="BL15" s="163">
        <f t="shared" ca="1" si="19"/>
        <v>0</v>
      </c>
      <c r="BM15" s="163">
        <f t="shared" ca="1" si="19"/>
        <v>0</v>
      </c>
    </row>
    <row r="16" spans="2:65">
      <c r="B16" s="2">
        <f>+Taxes!A13</f>
        <v>10</v>
      </c>
      <c r="C16" s="174" t="str">
        <f>+Taxes!B13</f>
        <v>Taxe de logement</v>
      </c>
      <c r="E16" s="78"/>
      <c r="F16" s="78">
        <f t="shared" si="20"/>
        <v>0</v>
      </c>
      <c r="G16" s="78">
        <f t="shared" si="12"/>
        <v>0</v>
      </c>
      <c r="I16" s="78"/>
      <c r="J16" s="78">
        <f t="shared" ca="1" si="21"/>
        <v>0</v>
      </c>
      <c r="K16" s="78">
        <f t="shared" ca="1" si="22"/>
        <v>0</v>
      </c>
      <c r="M16" s="78">
        <f t="shared" ca="1" si="23"/>
        <v>0</v>
      </c>
      <c r="N16" s="84"/>
      <c r="O16" s="22" t="str">
        <f t="shared" ca="1" si="24"/>
        <v/>
      </c>
      <c r="P16" s="23" t="str">
        <f t="shared" ca="1" si="25"/>
        <v/>
      </c>
      <c r="Q16" s="14"/>
      <c r="S16" s="78"/>
      <c r="U16" s="16"/>
      <c r="V16" s="25"/>
      <c r="Y16" s="29">
        <f t="shared" si="26"/>
        <v>13</v>
      </c>
      <c r="Z16" s="213" t="str">
        <f t="shared" si="0"/>
        <v>Taxe emploi jeune</v>
      </c>
      <c r="AA16" s="163">
        <f t="shared" si="16"/>
        <v>0</v>
      </c>
      <c r="AB16" s="163">
        <f t="shared" si="16"/>
        <v>0</v>
      </c>
      <c r="AC16" s="163">
        <f t="shared" si="16"/>
        <v>0</v>
      </c>
      <c r="AD16" s="163">
        <f t="shared" si="16"/>
        <v>0</v>
      </c>
      <c r="AE16" s="163">
        <f t="shared" si="16"/>
        <v>0</v>
      </c>
      <c r="AF16" s="163">
        <f t="shared" si="16"/>
        <v>0</v>
      </c>
      <c r="AG16" s="163">
        <f t="shared" si="16"/>
        <v>0</v>
      </c>
      <c r="AH16" s="163">
        <f t="shared" si="16"/>
        <v>0</v>
      </c>
      <c r="AI16" s="163">
        <f t="shared" si="16"/>
        <v>0</v>
      </c>
      <c r="AJ16" s="163">
        <f t="shared" si="17"/>
        <v>0</v>
      </c>
      <c r="AM16" s="29">
        <f t="shared" si="27"/>
        <v>13</v>
      </c>
      <c r="AN16" s="213" t="str">
        <f t="shared" si="2"/>
        <v>Taxe emploi jeune</v>
      </c>
      <c r="AO16" s="163">
        <f t="shared" si="18"/>
        <v>0</v>
      </c>
      <c r="AP16" s="163">
        <f t="shared" si="18"/>
        <v>0</v>
      </c>
      <c r="AQ16" s="163">
        <f t="shared" si="18"/>
        <v>0</v>
      </c>
      <c r="AR16" s="163">
        <f t="shared" si="18"/>
        <v>0</v>
      </c>
      <c r="AS16" s="163">
        <f t="shared" si="18"/>
        <v>0</v>
      </c>
      <c r="AT16" s="163">
        <f t="shared" si="18"/>
        <v>0</v>
      </c>
      <c r="AU16" s="163">
        <f t="shared" si="18"/>
        <v>0</v>
      </c>
      <c r="AV16" s="163">
        <f t="shared" si="18"/>
        <v>0</v>
      </c>
      <c r="AW16" s="163">
        <f t="shared" si="10"/>
        <v>0</v>
      </c>
      <c r="AX16" s="78"/>
      <c r="AZ16" s="29">
        <f t="shared" si="28"/>
        <v>13</v>
      </c>
      <c r="BA16" s="213" t="str">
        <f t="shared" si="4"/>
        <v>Taxe emploi jeune</v>
      </c>
      <c r="BB16" s="163">
        <f t="shared" ca="1" si="19"/>
        <v>0</v>
      </c>
      <c r="BC16" s="163">
        <f t="shared" ca="1" si="19"/>
        <v>0</v>
      </c>
      <c r="BD16" s="163">
        <f t="shared" ca="1" si="19"/>
        <v>0</v>
      </c>
      <c r="BE16" s="163">
        <f t="shared" ca="1" si="19"/>
        <v>0</v>
      </c>
      <c r="BF16" s="163">
        <f t="shared" ca="1" si="19"/>
        <v>0</v>
      </c>
      <c r="BG16" s="163">
        <f t="shared" ca="1" si="19"/>
        <v>0</v>
      </c>
      <c r="BH16" s="163">
        <f t="shared" ca="1" si="19"/>
        <v>0</v>
      </c>
      <c r="BI16" s="163">
        <f t="shared" ca="1" si="19"/>
        <v>0</v>
      </c>
      <c r="BJ16" s="163">
        <f t="shared" ca="1" si="19"/>
        <v>0</v>
      </c>
      <c r="BK16" s="163">
        <f t="shared" ca="1" si="19"/>
        <v>0</v>
      </c>
      <c r="BL16" s="163">
        <f t="shared" ca="1" si="19"/>
        <v>0</v>
      </c>
      <c r="BM16" s="163">
        <f t="shared" ca="1" si="19"/>
        <v>0</v>
      </c>
    </row>
    <row r="17" spans="2:65">
      <c r="B17" s="29">
        <f>+Taxes!A14</f>
        <v>11</v>
      </c>
      <c r="C17" s="173" t="str">
        <f>+Taxes!B14</f>
        <v>Taxe de formation professionnelle</v>
      </c>
      <c r="E17" s="163"/>
      <c r="F17" s="163">
        <f t="shared" si="20"/>
        <v>0</v>
      </c>
      <c r="G17" s="163">
        <f t="shared" si="12"/>
        <v>0</v>
      </c>
      <c r="I17" s="163"/>
      <c r="J17" s="163">
        <f t="shared" ca="1" si="21"/>
        <v>0</v>
      </c>
      <c r="K17" s="163">
        <f t="shared" ca="1" si="22"/>
        <v>0</v>
      </c>
      <c r="M17" s="163">
        <f t="shared" ca="1" si="23"/>
        <v>0</v>
      </c>
      <c r="N17" s="163"/>
      <c r="O17" s="22" t="str">
        <f t="shared" ca="1" si="24"/>
        <v/>
      </c>
      <c r="P17" s="23" t="str">
        <f t="shared" ca="1" si="25"/>
        <v/>
      </c>
      <c r="Q17" s="14"/>
      <c r="V17" s="78"/>
      <c r="Y17" s="29">
        <f t="shared" si="26"/>
        <v>14</v>
      </c>
      <c r="Z17" s="213" t="str">
        <f t="shared" si="0"/>
        <v>TVA</v>
      </c>
      <c r="AA17" s="163">
        <f t="shared" si="16"/>
        <v>0</v>
      </c>
      <c r="AB17" s="163">
        <f t="shared" si="16"/>
        <v>0</v>
      </c>
      <c r="AC17" s="163">
        <f t="shared" si="16"/>
        <v>0</v>
      </c>
      <c r="AD17" s="163">
        <f t="shared" si="16"/>
        <v>0</v>
      </c>
      <c r="AE17" s="163">
        <f t="shared" si="16"/>
        <v>0</v>
      </c>
      <c r="AF17" s="163">
        <f t="shared" si="16"/>
        <v>0</v>
      </c>
      <c r="AG17" s="163">
        <f t="shared" si="16"/>
        <v>0</v>
      </c>
      <c r="AH17" s="163">
        <f t="shared" si="16"/>
        <v>0</v>
      </c>
      <c r="AI17" s="163">
        <f t="shared" si="16"/>
        <v>0</v>
      </c>
      <c r="AJ17" s="163">
        <f t="shared" si="17"/>
        <v>0</v>
      </c>
      <c r="AM17" s="29">
        <f t="shared" si="27"/>
        <v>14</v>
      </c>
      <c r="AN17" s="213" t="str">
        <f t="shared" si="2"/>
        <v>TVA</v>
      </c>
      <c r="AO17" s="163">
        <f t="shared" si="18"/>
        <v>0</v>
      </c>
      <c r="AP17" s="163">
        <f t="shared" si="18"/>
        <v>0</v>
      </c>
      <c r="AQ17" s="163">
        <f t="shared" si="18"/>
        <v>0</v>
      </c>
      <c r="AR17" s="163">
        <f t="shared" si="18"/>
        <v>0</v>
      </c>
      <c r="AS17" s="163">
        <f t="shared" si="18"/>
        <v>0</v>
      </c>
      <c r="AT17" s="163">
        <f t="shared" si="18"/>
        <v>0</v>
      </c>
      <c r="AU17" s="163">
        <f t="shared" si="18"/>
        <v>0</v>
      </c>
      <c r="AV17" s="163">
        <f t="shared" si="18"/>
        <v>0</v>
      </c>
      <c r="AW17" s="163">
        <f t="shared" si="10"/>
        <v>0</v>
      </c>
      <c r="AX17" s="78"/>
      <c r="AZ17" s="29">
        <f t="shared" si="28"/>
        <v>14</v>
      </c>
      <c r="BA17" s="213" t="str">
        <f t="shared" si="4"/>
        <v>TVA</v>
      </c>
      <c r="BB17" s="163">
        <f t="shared" ca="1" si="19"/>
        <v>0</v>
      </c>
      <c r="BC17" s="163">
        <f t="shared" ca="1" si="19"/>
        <v>0</v>
      </c>
      <c r="BD17" s="163">
        <f t="shared" ca="1" si="19"/>
        <v>0</v>
      </c>
      <c r="BE17" s="163">
        <f t="shared" ca="1" si="19"/>
        <v>0</v>
      </c>
      <c r="BF17" s="163">
        <f t="shared" ca="1" si="19"/>
        <v>0</v>
      </c>
      <c r="BG17" s="163">
        <f t="shared" ca="1" si="19"/>
        <v>0</v>
      </c>
      <c r="BH17" s="163">
        <f t="shared" ca="1" si="19"/>
        <v>0</v>
      </c>
      <c r="BI17" s="163">
        <f t="shared" ca="1" si="19"/>
        <v>0</v>
      </c>
      <c r="BJ17" s="163">
        <f t="shared" ca="1" si="19"/>
        <v>0</v>
      </c>
      <c r="BK17" s="163">
        <f t="shared" ca="1" si="19"/>
        <v>0</v>
      </c>
      <c r="BL17" s="163">
        <f t="shared" ca="1" si="19"/>
        <v>0</v>
      </c>
      <c r="BM17" s="163">
        <f t="shared" ca="1" si="19"/>
        <v>0</v>
      </c>
    </row>
    <row r="18" spans="2:65">
      <c r="B18" s="2">
        <f>+Taxes!A15</f>
        <v>12</v>
      </c>
      <c r="C18" s="174" t="str">
        <f>+Taxes!B15</f>
        <v>Contribution forfaitaire à la charge de l’employeur</v>
      </c>
      <c r="E18" s="78"/>
      <c r="F18" s="78">
        <f t="shared" si="20"/>
        <v>0</v>
      </c>
      <c r="G18" s="78">
        <f t="shared" si="12"/>
        <v>0</v>
      </c>
      <c r="I18" s="78"/>
      <c r="J18" s="78">
        <f t="shared" ca="1" si="21"/>
        <v>0</v>
      </c>
      <c r="K18" s="78">
        <f t="shared" ca="1" si="22"/>
        <v>0</v>
      </c>
      <c r="M18" s="78">
        <f t="shared" ca="1" si="23"/>
        <v>0</v>
      </c>
      <c r="N18" s="84"/>
      <c r="O18" s="22" t="str">
        <f t="shared" ca="1" si="24"/>
        <v/>
      </c>
      <c r="P18" s="23" t="str">
        <f t="shared" ca="1" si="25"/>
        <v/>
      </c>
      <c r="Q18" s="14"/>
      <c r="Y18" s="29">
        <f t="shared" si="26"/>
        <v>15</v>
      </c>
      <c r="Z18" s="213" t="str">
        <f t="shared" si="0"/>
        <v>Impôt sur le traitement des salaires</v>
      </c>
      <c r="AA18" s="163">
        <f t="shared" si="16"/>
        <v>0</v>
      </c>
      <c r="AB18" s="163">
        <f t="shared" si="16"/>
        <v>0</v>
      </c>
      <c r="AC18" s="163">
        <f t="shared" si="16"/>
        <v>0</v>
      </c>
      <c r="AD18" s="163">
        <f t="shared" si="16"/>
        <v>0</v>
      </c>
      <c r="AE18" s="163">
        <f t="shared" si="16"/>
        <v>0</v>
      </c>
      <c r="AF18" s="163">
        <f t="shared" si="16"/>
        <v>0</v>
      </c>
      <c r="AG18" s="163">
        <f t="shared" si="16"/>
        <v>0</v>
      </c>
      <c r="AH18" s="163">
        <f t="shared" si="16"/>
        <v>0</v>
      </c>
      <c r="AI18" s="163">
        <f t="shared" si="16"/>
        <v>0</v>
      </c>
      <c r="AJ18" s="163">
        <f t="shared" si="17"/>
        <v>0</v>
      </c>
      <c r="AM18" s="29">
        <f t="shared" si="27"/>
        <v>15</v>
      </c>
      <c r="AN18" s="213" t="str">
        <f t="shared" si="2"/>
        <v>Impôt sur le traitement des salaires</v>
      </c>
      <c r="AO18" s="163">
        <f t="shared" si="18"/>
        <v>0</v>
      </c>
      <c r="AP18" s="163">
        <f t="shared" si="18"/>
        <v>0</v>
      </c>
      <c r="AQ18" s="163">
        <f t="shared" si="18"/>
        <v>0</v>
      </c>
      <c r="AR18" s="163">
        <f t="shared" si="18"/>
        <v>0</v>
      </c>
      <c r="AS18" s="163">
        <f t="shared" si="18"/>
        <v>0</v>
      </c>
      <c r="AT18" s="163">
        <f t="shared" si="18"/>
        <v>0</v>
      </c>
      <c r="AU18" s="163">
        <f t="shared" si="18"/>
        <v>0</v>
      </c>
      <c r="AV18" s="163">
        <f t="shared" si="18"/>
        <v>0</v>
      </c>
      <c r="AW18" s="163">
        <f t="shared" si="10"/>
        <v>0</v>
      </c>
      <c r="AX18" s="78"/>
      <c r="AZ18" s="29">
        <f t="shared" si="28"/>
        <v>15</v>
      </c>
      <c r="BA18" s="213" t="str">
        <f t="shared" si="4"/>
        <v>Impôt sur le traitement des salaires</v>
      </c>
      <c r="BB18" s="163">
        <f t="shared" ca="1" si="19"/>
        <v>0</v>
      </c>
      <c r="BC18" s="163">
        <f t="shared" ca="1" si="19"/>
        <v>0</v>
      </c>
      <c r="BD18" s="163">
        <f t="shared" ca="1" si="19"/>
        <v>0</v>
      </c>
      <c r="BE18" s="163">
        <f t="shared" ca="1" si="19"/>
        <v>0</v>
      </c>
      <c r="BF18" s="163">
        <f t="shared" ca="1" si="19"/>
        <v>0</v>
      </c>
      <c r="BG18" s="163">
        <f t="shared" ca="1" si="19"/>
        <v>0</v>
      </c>
      <c r="BH18" s="163">
        <f t="shared" ca="1" si="19"/>
        <v>0</v>
      </c>
      <c r="BI18" s="163">
        <f t="shared" ca="1" si="19"/>
        <v>0</v>
      </c>
      <c r="BJ18" s="163">
        <f t="shared" ca="1" si="19"/>
        <v>0</v>
      </c>
      <c r="BK18" s="163">
        <f t="shared" ca="1" si="19"/>
        <v>0</v>
      </c>
      <c r="BL18" s="163">
        <f t="shared" ca="1" si="19"/>
        <v>0</v>
      </c>
      <c r="BM18" s="163">
        <f t="shared" ca="1" si="19"/>
        <v>0</v>
      </c>
    </row>
    <row r="19" spans="2:65">
      <c r="B19" s="29">
        <f>+Taxes!A16</f>
        <v>13</v>
      </c>
      <c r="C19" s="173" t="str">
        <f>+Taxes!B16</f>
        <v>Taxe emploi jeune</v>
      </c>
      <c r="E19" s="163"/>
      <c r="F19" s="163">
        <f t="shared" si="20"/>
        <v>0</v>
      </c>
      <c r="G19" s="163">
        <f t="shared" si="12"/>
        <v>0</v>
      </c>
      <c r="I19" s="163"/>
      <c r="J19" s="163">
        <f t="shared" ca="1" si="21"/>
        <v>0</v>
      </c>
      <c r="K19" s="163">
        <f t="shared" ca="1" si="22"/>
        <v>0</v>
      </c>
      <c r="M19" s="163">
        <f t="shared" ca="1" si="23"/>
        <v>0</v>
      </c>
      <c r="N19" s="163"/>
      <c r="O19" s="22" t="str">
        <f t="shared" ca="1" si="24"/>
        <v/>
      </c>
      <c r="P19" s="23" t="str">
        <f t="shared" ca="1" si="25"/>
        <v/>
      </c>
      <c r="Q19" s="14"/>
      <c r="Y19" s="29">
        <f t="shared" si="26"/>
        <v>16</v>
      </c>
      <c r="Z19" s="213" t="str">
        <f t="shared" si="0"/>
        <v>Retenues BIC</v>
      </c>
      <c r="AA19" s="163">
        <f t="shared" si="16"/>
        <v>0</v>
      </c>
      <c r="AB19" s="163">
        <f t="shared" si="16"/>
        <v>0</v>
      </c>
      <c r="AC19" s="163">
        <f t="shared" si="16"/>
        <v>0</v>
      </c>
      <c r="AD19" s="163">
        <f t="shared" si="16"/>
        <v>0</v>
      </c>
      <c r="AE19" s="163">
        <f t="shared" si="16"/>
        <v>0</v>
      </c>
      <c r="AF19" s="163">
        <f t="shared" si="16"/>
        <v>0</v>
      </c>
      <c r="AG19" s="163">
        <f t="shared" si="16"/>
        <v>0</v>
      </c>
      <c r="AH19" s="163">
        <f t="shared" si="16"/>
        <v>0</v>
      </c>
      <c r="AI19" s="163">
        <f t="shared" si="16"/>
        <v>0</v>
      </c>
      <c r="AJ19" s="163">
        <f t="shared" si="17"/>
        <v>0</v>
      </c>
      <c r="AM19" s="29">
        <f t="shared" si="27"/>
        <v>16</v>
      </c>
      <c r="AN19" s="213" t="str">
        <f t="shared" si="2"/>
        <v>Retenues BIC</v>
      </c>
      <c r="AO19" s="163">
        <f t="shared" si="18"/>
        <v>0</v>
      </c>
      <c r="AP19" s="163">
        <f t="shared" si="18"/>
        <v>0</v>
      </c>
      <c r="AQ19" s="163">
        <f t="shared" si="18"/>
        <v>0</v>
      </c>
      <c r="AR19" s="163">
        <f t="shared" si="18"/>
        <v>0</v>
      </c>
      <c r="AS19" s="163">
        <f t="shared" si="18"/>
        <v>0</v>
      </c>
      <c r="AT19" s="163">
        <f t="shared" si="18"/>
        <v>0</v>
      </c>
      <c r="AU19" s="163">
        <f t="shared" si="18"/>
        <v>0</v>
      </c>
      <c r="AV19" s="163">
        <f t="shared" si="18"/>
        <v>0</v>
      </c>
      <c r="AW19" s="163">
        <f t="shared" si="10"/>
        <v>0</v>
      </c>
      <c r="AX19" s="78"/>
      <c r="AZ19" s="29">
        <f t="shared" si="28"/>
        <v>16</v>
      </c>
      <c r="BA19" s="213" t="str">
        <f t="shared" si="4"/>
        <v>Retenues BIC</v>
      </c>
      <c r="BB19" s="163">
        <f t="shared" ca="1" si="19"/>
        <v>0</v>
      </c>
      <c r="BC19" s="163">
        <f t="shared" ca="1" si="19"/>
        <v>0</v>
      </c>
      <c r="BD19" s="163">
        <f t="shared" ca="1" si="19"/>
        <v>0</v>
      </c>
      <c r="BE19" s="163">
        <f t="shared" ca="1" si="19"/>
        <v>0</v>
      </c>
      <c r="BF19" s="163">
        <f t="shared" ca="1" si="19"/>
        <v>0</v>
      </c>
      <c r="BG19" s="163">
        <f t="shared" ca="1" si="19"/>
        <v>0</v>
      </c>
      <c r="BH19" s="163">
        <f t="shared" ca="1" si="19"/>
        <v>0</v>
      </c>
      <c r="BI19" s="163">
        <f t="shared" ca="1" si="19"/>
        <v>0</v>
      </c>
      <c r="BJ19" s="163">
        <f t="shared" ca="1" si="19"/>
        <v>0</v>
      </c>
      <c r="BK19" s="163">
        <f t="shared" ca="1" si="19"/>
        <v>0</v>
      </c>
      <c r="BL19" s="163">
        <f t="shared" ca="1" si="19"/>
        <v>0</v>
      </c>
      <c r="BM19" s="163">
        <f t="shared" ca="1" si="19"/>
        <v>0</v>
      </c>
    </row>
    <row r="20" spans="2:65">
      <c r="B20" s="2">
        <f>+Taxes!A17</f>
        <v>14</v>
      </c>
      <c r="C20" s="174" t="str">
        <f>+Taxes!B17</f>
        <v>TVA</v>
      </c>
      <c r="E20" s="78"/>
      <c r="F20" s="78">
        <f t="shared" si="20"/>
        <v>0</v>
      </c>
      <c r="G20" s="78">
        <f t="shared" si="12"/>
        <v>0</v>
      </c>
      <c r="I20" s="78"/>
      <c r="J20" s="78">
        <f t="shared" ca="1" si="21"/>
        <v>0</v>
      </c>
      <c r="K20" s="78">
        <f t="shared" ca="1" si="22"/>
        <v>0</v>
      </c>
      <c r="M20" s="78">
        <f t="shared" ca="1" si="23"/>
        <v>0</v>
      </c>
      <c r="N20" s="84"/>
      <c r="O20" s="22" t="str">
        <f t="shared" ca="1" si="24"/>
        <v/>
      </c>
      <c r="P20" s="23" t="str">
        <f t="shared" ca="1" si="25"/>
        <v/>
      </c>
      <c r="Q20" s="14"/>
      <c r="Y20" s="29">
        <f t="shared" si="26"/>
        <v>17</v>
      </c>
      <c r="Z20" s="213" t="str">
        <f t="shared" si="0"/>
        <v>Retenues TVA</v>
      </c>
      <c r="AA20" s="163">
        <f t="shared" si="16"/>
        <v>0</v>
      </c>
      <c r="AB20" s="163">
        <f t="shared" si="16"/>
        <v>0</v>
      </c>
      <c r="AC20" s="163">
        <f t="shared" si="16"/>
        <v>0</v>
      </c>
      <c r="AD20" s="163">
        <f t="shared" si="16"/>
        <v>0</v>
      </c>
      <c r="AE20" s="163">
        <f t="shared" si="16"/>
        <v>0</v>
      </c>
      <c r="AF20" s="163">
        <f t="shared" si="16"/>
        <v>0</v>
      </c>
      <c r="AG20" s="163">
        <f t="shared" si="16"/>
        <v>0</v>
      </c>
      <c r="AH20" s="163">
        <f t="shared" si="16"/>
        <v>0</v>
      </c>
      <c r="AI20" s="163">
        <f t="shared" si="16"/>
        <v>0</v>
      </c>
      <c r="AJ20" s="163">
        <f t="shared" si="17"/>
        <v>0</v>
      </c>
      <c r="AM20" s="29">
        <f t="shared" si="27"/>
        <v>17</v>
      </c>
      <c r="AN20" s="213" t="str">
        <f t="shared" si="2"/>
        <v>Retenues TVA</v>
      </c>
      <c r="AO20" s="163">
        <f t="shared" si="18"/>
        <v>0</v>
      </c>
      <c r="AP20" s="163">
        <f t="shared" si="18"/>
        <v>0</v>
      </c>
      <c r="AQ20" s="163">
        <f t="shared" si="18"/>
        <v>0</v>
      </c>
      <c r="AR20" s="163">
        <f t="shared" si="18"/>
        <v>0</v>
      </c>
      <c r="AS20" s="163">
        <f t="shared" si="18"/>
        <v>0</v>
      </c>
      <c r="AT20" s="163">
        <f t="shared" si="18"/>
        <v>0</v>
      </c>
      <c r="AU20" s="163">
        <f t="shared" si="18"/>
        <v>0</v>
      </c>
      <c r="AV20" s="163">
        <f t="shared" si="18"/>
        <v>0</v>
      </c>
      <c r="AW20" s="163">
        <f t="shared" si="10"/>
        <v>0</v>
      </c>
      <c r="AX20" s="78"/>
      <c r="AZ20" s="29">
        <f t="shared" si="28"/>
        <v>17</v>
      </c>
      <c r="BA20" s="213" t="str">
        <f t="shared" si="4"/>
        <v>Retenues TVA</v>
      </c>
      <c r="BB20" s="163">
        <f t="shared" ca="1" si="19"/>
        <v>0</v>
      </c>
      <c r="BC20" s="163">
        <f t="shared" ca="1" si="19"/>
        <v>0</v>
      </c>
      <c r="BD20" s="163">
        <f t="shared" ca="1" si="19"/>
        <v>0</v>
      </c>
      <c r="BE20" s="163">
        <f t="shared" ca="1" si="19"/>
        <v>0</v>
      </c>
      <c r="BF20" s="163">
        <f t="shared" ca="1" si="19"/>
        <v>0</v>
      </c>
      <c r="BG20" s="163">
        <f t="shared" ca="1" si="19"/>
        <v>0</v>
      </c>
      <c r="BH20" s="163">
        <f t="shared" ca="1" si="19"/>
        <v>0</v>
      </c>
      <c r="BI20" s="163">
        <f t="shared" ca="1" si="19"/>
        <v>0</v>
      </c>
      <c r="BJ20" s="163">
        <f t="shared" ca="1" si="19"/>
        <v>0</v>
      </c>
      <c r="BK20" s="163">
        <f t="shared" ca="1" si="19"/>
        <v>0</v>
      </c>
      <c r="BL20" s="163">
        <f t="shared" ca="1" si="19"/>
        <v>0</v>
      </c>
      <c r="BM20" s="163">
        <f t="shared" ca="1" si="19"/>
        <v>0</v>
      </c>
    </row>
    <row r="21" spans="2:65">
      <c r="B21" s="29">
        <f>+Taxes!A18</f>
        <v>15</v>
      </c>
      <c r="C21" s="173" t="str">
        <f>+Taxes!B18</f>
        <v>Impôt sur le traitement des salaires</v>
      </c>
      <c r="E21" s="163"/>
      <c r="F21" s="163">
        <f t="shared" si="20"/>
        <v>0</v>
      </c>
      <c r="G21" s="163">
        <f t="shared" si="12"/>
        <v>0</v>
      </c>
      <c r="I21" s="163"/>
      <c r="J21" s="163">
        <f t="shared" ca="1" si="21"/>
        <v>0</v>
      </c>
      <c r="K21" s="163">
        <f t="shared" ca="1" si="22"/>
        <v>0</v>
      </c>
      <c r="M21" s="163">
        <f t="shared" ca="1" si="23"/>
        <v>0</v>
      </c>
      <c r="N21" s="163"/>
      <c r="O21" s="22" t="str">
        <f t="shared" ca="1" si="24"/>
        <v/>
      </c>
      <c r="P21" s="23" t="str">
        <f t="shared" ca="1" si="25"/>
        <v/>
      </c>
      <c r="Q21" s="14"/>
      <c r="R21" s="13" t="s">
        <v>16</v>
      </c>
      <c r="S21" s="15" t="s">
        <v>4</v>
      </c>
      <c r="Y21" s="29">
        <f t="shared" si="26"/>
        <v>18</v>
      </c>
      <c r="Z21" s="213" t="str">
        <f t="shared" si="0"/>
        <v>Retenues IRF</v>
      </c>
      <c r="AA21" s="163">
        <f t="shared" si="16"/>
        <v>0</v>
      </c>
      <c r="AB21" s="163">
        <f t="shared" si="16"/>
        <v>0</v>
      </c>
      <c r="AC21" s="163">
        <f t="shared" si="16"/>
        <v>0</v>
      </c>
      <c r="AD21" s="163">
        <f t="shared" si="16"/>
        <v>0</v>
      </c>
      <c r="AE21" s="163">
        <f t="shared" si="16"/>
        <v>0</v>
      </c>
      <c r="AF21" s="163">
        <f t="shared" si="16"/>
        <v>0</v>
      </c>
      <c r="AG21" s="163">
        <f t="shared" si="16"/>
        <v>0</v>
      </c>
      <c r="AH21" s="163">
        <f t="shared" si="16"/>
        <v>0</v>
      </c>
      <c r="AI21" s="163">
        <f t="shared" si="16"/>
        <v>0</v>
      </c>
      <c r="AJ21" s="163">
        <f t="shared" si="17"/>
        <v>0</v>
      </c>
      <c r="AM21" s="29">
        <f t="shared" si="27"/>
        <v>18</v>
      </c>
      <c r="AN21" s="213" t="str">
        <f t="shared" si="2"/>
        <v>Retenues IRF</v>
      </c>
      <c r="AO21" s="163">
        <f t="shared" si="18"/>
        <v>0</v>
      </c>
      <c r="AP21" s="163">
        <f t="shared" si="18"/>
        <v>0</v>
      </c>
      <c r="AQ21" s="163">
        <f t="shared" si="18"/>
        <v>0</v>
      </c>
      <c r="AR21" s="163">
        <f t="shared" si="18"/>
        <v>0</v>
      </c>
      <c r="AS21" s="163">
        <f t="shared" si="18"/>
        <v>0</v>
      </c>
      <c r="AT21" s="163">
        <f t="shared" si="18"/>
        <v>0</v>
      </c>
      <c r="AU21" s="163">
        <f t="shared" si="18"/>
        <v>0</v>
      </c>
      <c r="AV21" s="163">
        <f t="shared" si="18"/>
        <v>0</v>
      </c>
      <c r="AW21" s="163">
        <f t="shared" si="10"/>
        <v>0</v>
      </c>
      <c r="AX21" s="78"/>
      <c r="AZ21" s="29">
        <f t="shared" si="28"/>
        <v>18</v>
      </c>
      <c r="BA21" s="213" t="str">
        <f t="shared" si="4"/>
        <v>Retenues IRF</v>
      </c>
      <c r="BB21" s="163">
        <f t="shared" ca="1" si="19"/>
        <v>0</v>
      </c>
      <c r="BC21" s="163">
        <f t="shared" ca="1" si="19"/>
        <v>0</v>
      </c>
      <c r="BD21" s="163">
        <f t="shared" ca="1" si="19"/>
        <v>0</v>
      </c>
      <c r="BE21" s="163">
        <f t="shared" ca="1" si="19"/>
        <v>0</v>
      </c>
      <c r="BF21" s="163">
        <f t="shared" ca="1" si="19"/>
        <v>0</v>
      </c>
      <c r="BG21" s="163">
        <f t="shared" ca="1" si="19"/>
        <v>0</v>
      </c>
      <c r="BH21" s="163">
        <f t="shared" ca="1" si="19"/>
        <v>0</v>
      </c>
      <c r="BI21" s="163">
        <f t="shared" ca="1" si="19"/>
        <v>0</v>
      </c>
      <c r="BJ21" s="163">
        <f t="shared" ca="1" si="19"/>
        <v>0</v>
      </c>
      <c r="BK21" s="163">
        <f t="shared" ca="1" si="19"/>
        <v>0</v>
      </c>
      <c r="BL21" s="163">
        <f t="shared" ca="1" si="19"/>
        <v>0</v>
      </c>
      <c r="BM21" s="163">
        <f t="shared" ca="1" si="19"/>
        <v>0</v>
      </c>
    </row>
    <row r="22" spans="2:65">
      <c r="B22" s="2">
        <f>+Taxes!A19</f>
        <v>16</v>
      </c>
      <c r="C22" s="174" t="str">
        <f>+Taxes!B19</f>
        <v>Retenues BIC</v>
      </c>
      <c r="E22" s="78"/>
      <c r="F22" s="78">
        <f t="shared" si="20"/>
        <v>0</v>
      </c>
      <c r="G22" s="78">
        <f t="shared" si="12"/>
        <v>0</v>
      </c>
      <c r="I22" s="78"/>
      <c r="J22" s="78">
        <f t="shared" ca="1" si="21"/>
        <v>0</v>
      </c>
      <c r="K22" s="78">
        <f t="shared" ca="1" si="22"/>
        <v>0</v>
      </c>
      <c r="M22" s="78">
        <f t="shared" ca="1" si="23"/>
        <v>0</v>
      </c>
      <c r="N22" s="84"/>
      <c r="O22" s="22" t="str">
        <f t="shared" ca="1" si="24"/>
        <v/>
      </c>
      <c r="P22" s="23" t="str">
        <f t="shared" ca="1" si="25"/>
        <v/>
      </c>
      <c r="Q22" s="14"/>
      <c r="R22" s="146" t="str">
        <f>Lists!A66</f>
        <v>Taxes non reportés par l'Etat</v>
      </c>
      <c r="S22" s="78">
        <f t="shared" ref="S22:S29" si="29">SUMIF($N$58:$N$725,R22,$Q$58:$Q$725)</f>
        <v>0</v>
      </c>
      <c r="Y22" s="29">
        <f t="shared" si="26"/>
        <v>19</v>
      </c>
      <c r="Z22" s="213" t="str">
        <f t="shared" si="0"/>
        <v>Autres retenues à la source</v>
      </c>
      <c r="AA22" s="163">
        <f t="shared" si="16"/>
        <v>0</v>
      </c>
      <c r="AB22" s="163">
        <f t="shared" si="16"/>
        <v>0</v>
      </c>
      <c r="AC22" s="163">
        <f t="shared" si="16"/>
        <v>0</v>
      </c>
      <c r="AD22" s="163">
        <f t="shared" si="16"/>
        <v>0</v>
      </c>
      <c r="AE22" s="163">
        <f t="shared" si="16"/>
        <v>0</v>
      </c>
      <c r="AF22" s="163">
        <f t="shared" si="16"/>
        <v>0</v>
      </c>
      <c r="AG22" s="163">
        <f t="shared" si="16"/>
        <v>0</v>
      </c>
      <c r="AH22" s="163">
        <f t="shared" si="16"/>
        <v>0</v>
      </c>
      <c r="AI22" s="163">
        <f t="shared" si="16"/>
        <v>0</v>
      </c>
      <c r="AJ22" s="163">
        <f t="shared" si="17"/>
        <v>0</v>
      </c>
      <c r="AM22" s="29">
        <f t="shared" si="27"/>
        <v>19</v>
      </c>
      <c r="AN22" s="213" t="str">
        <f t="shared" si="2"/>
        <v>Autres retenues à la source</v>
      </c>
      <c r="AO22" s="163">
        <f t="shared" si="18"/>
        <v>0</v>
      </c>
      <c r="AP22" s="163">
        <f t="shared" si="18"/>
        <v>0</v>
      </c>
      <c r="AQ22" s="163">
        <f t="shared" si="18"/>
        <v>0</v>
      </c>
      <c r="AR22" s="163">
        <f t="shared" si="18"/>
        <v>0</v>
      </c>
      <c r="AS22" s="163">
        <f t="shared" si="18"/>
        <v>0</v>
      </c>
      <c r="AT22" s="163">
        <f t="shared" si="18"/>
        <v>0</v>
      </c>
      <c r="AU22" s="163">
        <f t="shared" si="18"/>
        <v>0</v>
      </c>
      <c r="AV22" s="163">
        <f t="shared" si="18"/>
        <v>0</v>
      </c>
      <c r="AW22" s="163">
        <f t="shared" si="10"/>
        <v>0</v>
      </c>
      <c r="AX22" s="78"/>
      <c r="AZ22" s="29">
        <f t="shared" si="28"/>
        <v>19</v>
      </c>
      <c r="BA22" s="213" t="str">
        <f t="shared" si="4"/>
        <v>Autres retenues à la source</v>
      </c>
      <c r="BB22" s="163">
        <f t="shared" ca="1" si="19"/>
        <v>0</v>
      </c>
      <c r="BC22" s="163">
        <f t="shared" ca="1" si="19"/>
        <v>0</v>
      </c>
      <c r="BD22" s="163">
        <f t="shared" ca="1" si="19"/>
        <v>0</v>
      </c>
      <c r="BE22" s="163">
        <f t="shared" ca="1" si="19"/>
        <v>0</v>
      </c>
      <c r="BF22" s="163">
        <f t="shared" ca="1" si="19"/>
        <v>0</v>
      </c>
      <c r="BG22" s="163">
        <f t="shared" ca="1" si="19"/>
        <v>0</v>
      </c>
      <c r="BH22" s="163">
        <f t="shared" ca="1" si="19"/>
        <v>0</v>
      </c>
      <c r="BI22" s="163">
        <f t="shared" ca="1" si="19"/>
        <v>0</v>
      </c>
      <c r="BJ22" s="163">
        <f t="shared" ca="1" si="19"/>
        <v>0</v>
      </c>
      <c r="BK22" s="163">
        <f t="shared" ca="1" si="19"/>
        <v>0</v>
      </c>
      <c r="BL22" s="163">
        <f t="shared" ca="1" si="19"/>
        <v>0</v>
      </c>
      <c r="BM22" s="163">
        <f t="shared" ca="1" si="19"/>
        <v>0</v>
      </c>
    </row>
    <row r="23" spans="2:65">
      <c r="B23" s="29">
        <f>+Taxes!A20</f>
        <v>17</v>
      </c>
      <c r="C23" s="173" t="str">
        <f>+Taxes!B20</f>
        <v>Retenues TVA</v>
      </c>
      <c r="E23" s="163"/>
      <c r="F23" s="163">
        <f t="shared" si="20"/>
        <v>0</v>
      </c>
      <c r="G23" s="163">
        <f t="shared" si="12"/>
        <v>0</v>
      </c>
      <c r="I23" s="163"/>
      <c r="J23" s="163">
        <f t="shared" ca="1" si="21"/>
        <v>0</v>
      </c>
      <c r="K23" s="163">
        <f t="shared" ca="1" si="22"/>
        <v>0</v>
      </c>
      <c r="M23" s="163">
        <f t="shared" ca="1" si="23"/>
        <v>0</v>
      </c>
      <c r="N23" s="163"/>
      <c r="O23" s="22" t="str">
        <f t="shared" ca="1" si="24"/>
        <v/>
      </c>
      <c r="P23" s="23" t="str">
        <f t="shared" ca="1" si="25"/>
        <v/>
      </c>
      <c r="Q23" s="14"/>
      <c r="R23" s="146" t="str">
        <f>Lists!A67</f>
        <v>Montant doublement déclaré</v>
      </c>
      <c r="S23" s="78">
        <f t="shared" si="29"/>
        <v>0</v>
      </c>
      <c r="Y23" s="172"/>
      <c r="Z23" s="172" t="str">
        <f t="shared" si="0"/>
        <v>DNGM</v>
      </c>
      <c r="AA23" s="82">
        <f>SUM(AA24:AA31)</f>
        <v>0</v>
      </c>
      <c r="AB23" s="82">
        <f>SUM(AB24:AB31)</f>
        <v>0</v>
      </c>
      <c r="AC23" s="82">
        <f t="shared" ref="AC23:AJ23" si="30">SUM(AC24:AC31)</f>
        <v>0</v>
      </c>
      <c r="AD23" s="82">
        <f t="shared" si="30"/>
        <v>0</v>
      </c>
      <c r="AE23" s="82">
        <f t="shared" si="30"/>
        <v>0</v>
      </c>
      <c r="AF23" s="82">
        <f t="shared" si="30"/>
        <v>0</v>
      </c>
      <c r="AG23" s="82">
        <f t="shared" si="30"/>
        <v>0</v>
      </c>
      <c r="AH23" s="82">
        <f t="shared" si="30"/>
        <v>0</v>
      </c>
      <c r="AI23" s="82">
        <f t="shared" si="30"/>
        <v>0</v>
      </c>
      <c r="AJ23" s="82">
        <f t="shared" si="30"/>
        <v>0</v>
      </c>
      <c r="AM23" s="172"/>
      <c r="AN23" s="172" t="str">
        <f t="shared" si="2"/>
        <v>DNGM</v>
      </c>
      <c r="AO23" s="82">
        <f>SUM(AO24:AO31)</f>
        <v>0</v>
      </c>
      <c r="AP23" s="82">
        <f t="shared" ref="AP23:AW23" si="31">SUM(AP24:AP31)</f>
        <v>0</v>
      </c>
      <c r="AQ23" s="82">
        <f t="shared" si="31"/>
        <v>0</v>
      </c>
      <c r="AR23" s="82">
        <f t="shared" si="31"/>
        <v>0</v>
      </c>
      <c r="AS23" s="82">
        <f t="shared" si="31"/>
        <v>0</v>
      </c>
      <c r="AT23" s="82">
        <f t="shared" si="31"/>
        <v>0</v>
      </c>
      <c r="AU23" s="82">
        <f t="shared" si="31"/>
        <v>0</v>
      </c>
      <c r="AV23" s="82">
        <f t="shared" si="31"/>
        <v>0</v>
      </c>
      <c r="AW23" s="82">
        <f t="shared" si="31"/>
        <v>0</v>
      </c>
      <c r="AX23" s="78"/>
      <c r="AZ23" s="172"/>
      <c r="BA23" s="172" t="str">
        <f t="shared" si="4"/>
        <v>DNGM</v>
      </c>
      <c r="BB23" s="82">
        <f ca="1">SUM(BB24:BB31)</f>
        <v>0</v>
      </c>
      <c r="BC23" s="82">
        <f t="shared" ref="BC23:BM23" ca="1" si="32">SUM(BC24:BC31)</f>
        <v>0</v>
      </c>
      <c r="BD23" s="82">
        <f t="shared" ca="1" si="32"/>
        <v>0</v>
      </c>
      <c r="BE23" s="82">
        <f t="shared" ca="1" si="32"/>
        <v>0</v>
      </c>
      <c r="BF23" s="82">
        <f t="shared" ca="1" si="32"/>
        <v>0</v>
      </c>
      <c r="BG23" s="82">
        <f t="shared" ca="1" si="32"/>
        <v>0</v>
      </c>
      <c r="BH23" s="82">
        <f t="shared" ca="1" si="32"/>
        <v>0</v>
      </c>
      <c r="BI23" s="82">
        <f t="shared" ca="1" si="32"/>
        <v>0</v>
      </c>
      <c r="BJ23" s="82">
        <f t="shared" ca="1" si="32"/>
        <v>0</v>
      </c>
      <c r="BK23" s="82">
        <f t="shared" ca="1" si="32"/>
        <v>0</v>
      </c>
      <c r="BL23" s="82">
        <f t="shared" ca="1" si="32"/>
        <v>0</v>
      </c>
      <c r="BM23" s="82">
        <f t="shared" ca="1" si="32"/>
        <v>0</v>
      </c>
    </row>
    <row r="24" spans="2:65">
      <c r="B24" s="2">
        <f>+Taxes!A21</f>
        <v>18</v>
      </c>
      <c r="C24" s="174" t="str">
        <f>+Taxes!B21</f>
        <v>Retenues IRF</v>
      </c>
      <c r="E24" s="78">
        <v>0</v>
      </c>
      <c r="F24" s="78">
        <f t="shared" si="20"/>
        <v>0</v>
      </c>
      <c r="G24" s="78">
        <f t="shared" si="12"/>
        <v>0</v>
      </c>
      <c r="I24" s="78">
        <v>0</v>
      </c>
      <c r="J24" s="78">
        <f t="shared" ca="1" si="21"/>
        <v>0</v>
      </c>
      <c r="K24" s="78">
        <f t="shared" ca="1" si="22"/>
        <v>0</v>
      </c>
      <c r="M24" s="78">
        <f t="shared" ca="1" si="23"/>
        <v>0</v>
      </c>
      <c r="N24" s="84"/>
      <c r="O24" s="22" t="str">
        <f t="shared" ca="1" si="24"/>
        <v/>
      </c>
      <c r="P24" s="23" t="str">
        <f t="shared" ca="1" si="25"/>
        <v/>
      </c>
      <c r="Q24" s="14"/>
      <c r="R24" s="146" t="str">
        <f>Lists!A68</f>
        <v>Taxes perçues hors de la période de réconciliation</v>
      </c>
      <c r="S24" s="78">
        <f t="shared" si="29"/>
        <v>0</v>
      </c>
      <c r="Y24" s="29">
        <f t="shared" ref="Y24:Y31" si="33">B27</f>
        <v>20</v>
      </c>
      <c r="Z24" s="213" t="str">
        <f t="shared" si="0"/>
        <v>Redevances superficiaires</v>
      </c>
      <c r="AA24" s="163">
        <f t="shared" ref="AA24:AI31" si="34">SUMPRODUCT(($A$58:$A$725=$Y24&amp;"- "&amp;$Z24)*($C$58:$C$725=AA$1)*($G$58:$G$725))</f>
        <v>0</v>
      </c>
      <c r="AB24" s="163">
        <f t="shared" si="34"/>
        <v>0</v>
      </c>
      <c r="AC24" s="163">
        <f t="shared" si="34"/>
        <v>0</v>
      </c>
      <c r="AD24" s="163">
        <f t="shared" si="34"/>
        <v>0</v>
      </c>
      <c r="AE24" s="163">
        <f t="shared" si="34"/>
        <v>0</v>
      </c>
      <c r="AF24" s="163">
        <f t="shared" si="34"/>
        <v>0</v>
      </c>
      <c r="AG24" s="163">
        <f t="shared" si="34"/>
        <v>0</v>
      </c>
      <c r="AH24" s="163">
        <f t="shared" si="34"/>
        <v>0</v>
      </c>
      <c r="AI24" s="163">
        <f t="shared" si="34"/>
        <v>0</v>
      </c>
      <c r="AJ24" s="163">
        <f t="shared" ref="AJ24:AJ31" si="35">SUM(AA24:AI24)</f>
        <v>0</v>
      </c>
      <c r="AM24" s="29">
        <f t="shared" ref="AM24:AM31" si="36">+B27</f>
        <v>20</v>
      </c>
      <c r="AN24" s="213" t="str">
        <f t="shared" si="2"/>
        <v>Redevances superficiaires</v>
      </c>
      <c r="AO24" s="163">
        <f t="shared" ref="AO24:AV31" si="37">SUMPRODUCT(($J$58:$M$724=$AM24&amp;"- "&amp;$AN24)*($N$58:$N$724=AO$1)*($Q$58:$Q$724))</f>
        <v>0</v>
      </c>
      <c r="AP24" s="163">
        <f t="shared" si="37"/>
        <v>0</v>
      </c>
      <c r="AQ24" s="163">
        <f t="shared" si="37"/>
        <v>0</v>
      </c>
      <c r="AR24" s="163">
        <f t="shared" si="37"/>
        <v>0</v>
      </c>
      <c r="AS24" s="163">
        <f t="shared" si="37"/>
        <v>0</v>
      </c>
      <c r="AT24" s="163">
        <f t="shared" si="37"/>
        <v>0</v>
      </c>
      <c r="AU24" s="163">
        <f t="shared" si="37"/>
        <v>0</v>
      </c>
      <c r="AV24" s="163">
        <f t="shared" si="37"/>
        <v>0</v>
      </c>
      <c r="AW24" s="163">
        <f t="shared" si="10"/>
        <v>0</v>
      </c>
      <c r="AX24" s="78"/>
      <c r="AZ24" s="29">
        <f t="shared" ref="AZ24:AZ31" si="38">B27</f>
        <v>20</v>
      </c>
      <c r="BA24" s="213" t="str">
        <f t="shared" si="4"/>
        <v>Redevances superficiaires</v>
      </c>
      <c r="BB24" s="163">
        <f t="shared" ref="BB24:BM31" ca="1" si="39">SUMPRODUCT(($C$6:$C$47=$BA24)*($N$6:$N$47=BB$1)*($M$6:$M$47))</f>
        <v>0</v>
      </c>
      <c r="BC24" s="163">
        <f t="shared" ca="1" si="39"/>
        <v>0</v>
      </c>
      <c r="BD24" s="163">
        <f t="shared" ca="1" si="39"/>
        <v>0</v>
      </c>
      <c r="BE24" s="163">
        <f t="shared" ca="1" si="39"/>
        <v>0</v>
      </c>
      <c r="BF24" s="163">
        <f t="shared" ca="1" si="39"/>
        <v>0</v>
      </c>
      <c r="BG24" s="163">
        <f t="shared" ca="1" si="39"/>
        <v>0</v>
      </c>
      <c r="BH24" s="163">
        <f t="shared" ca="1" si="39"/>
        <v>0</v>
      </c>
      <c r="BI24" s="163">
        <f t="shared" ca="1" si="39"/>
        <v>0</v>
      </c>
      <c r="BJ24" s="163">
        <f t="shared" ca="1" si="39"/>
        <v>0</v>
      </c>
      <c r="BK24" s="163">
        <f t="shared" ca="1" si="39"/>
        <v>0</v>
      </c>
      <c r="BL24" s="163">
        <f t="shared" ca="1" si="39"/>
        <v>0</v>
      </c>
      <c r="BM24" s="163">
        <f t="shared" ca="1" si="39"/>
        <v>0</v>
      </c>
    </row>
    <row r="25" spans="2:65">
      <c r="B25" s="29">
        <f>+Taxes!A22</f>
        <v>19</v>
      </c>
      <c r="C25" s="173" t="str">
        <f>+Taxes!B22</f>
        <v>Autres retenues à la source</v>
      </c>
      <c r="E25" s="163">
        <v>0</v>
      </c>
      <c r="F25" s="163">
        <f t="shared" si="20"/>
        <v>0</v>
      </c>
      <c r="G25" s="163">
        <f t="shared" si="12"/>
        <v>0</v>
      </c>
      <c r="I25" s="163">
        <v>0</v>
      </c>
      <c r="J25" s="163">
        <f t="shared" ca="1" si="21"/>
        <v>0</v>
      </c>
      <c r="K25" s="163">
        <f t="shared" ca="1" si="22"/>
        <v>0</v>
      </c>
      <c r="M25" s="163">
        <f t="shared" ca="1" si="23"/>
        <v>0</v>
      </c>
      <c r="N25" s="163"/>
      <c r="O25" s="22" t="str">
        <f t="shared" ca="1" si="24"/>
        <v/>
      </c>
      <c r="P25" s="23" t="str">
        <f t="shared" ca="1" si="25"/>
        <v/>
      </c>
      <c r="Q25" s="14"/>
      <c r="R25" s="146" t="str">
        <f>Lists!A69</f>
        <v>Erreure de reporting (montant et détail)</v>
      </c>
      <c r="S25" s="78">
        <f t="shared" si="29"/>
        <v>0</v>
      </c>
      <c r="Y25" s="29">
        <f t="shared" si="33"/>
        <v>21</v>
      </c>
      <c r="Z25" s="213" t="str">
        <f t="shared" si="0"/>
        <v>Taxe de délivrance</v>
      </c>
      <c r="AA25" s="163">
        <f t="shared" si="34"/>
        <v>0</v>
      </c>
      <c r="AB25" s="163">
        <f t="shared" si="34"/>
        <v>0</v>
      </c>
      <c r="AC25" s="163">
        <f t="shared" si="34"/>
        <v>0</v>
      </c>
      <c r="AD25" s="163">
        <f t="shared" si="34"/>
        <v>0</v>
      </c>
      <c r="AE25" s="163">
        <f t="shared" si="34"/>
        <v>0</v>
      </c>
      <c r="AF25" s="163">
        <f t="shared" si="34"/>
        <v>0</v>
      </c>
      <c r="AG25" s="163">
        <f t="shared" si="34"/>
        <v>0</v>
      </c>
      <c r="AH25" s="163">
        <f t="shared" si="34"/>
        <v>0</v>
      </c>
      <c r="AI25" s="163">
        <f t="shared" si="34"/>
        <v>0</v>
      </c>
      <c r="AJ25" s="163">
        <f t="shared" si="35"/>
        <v>0</v>
      </c>
      <c r="AM25" s="29">
        <f t="shared" si="36"/>
        <v>21</v>
      </c>
      <c r="AN25" s="213" t="str">
        <f t="shared" si="2"/>
        <v>Taxe de délivrance</v>
      </c>
      <c r="AO25" s="163">
        <f t="shared" si="37"/>
        <v>0</v>
      </c>
      <c r="AP25" s="163">
        <f t="shared" si="37"/>
        <v>0</v>
      </c>
      <c r="AQ25" s="163">
        <f t="shared" si="37"/>
        <v>0</v>
      </c>
      <c r="AR25" s="163">
        <f t="shared" si="37"/>
        <v>0</v>
      </c>
      <c r="AS25" s="163">
        <f t="shared" si="37"/>
        <v>0</v>
      </c>
      <c r="AT25" s="163">
        <f t="shared" si="37"/>
        <v>0</v>
      </c>
      <c r="AU25" s="163">
        <f t="shared" si="37"/>
        <v>0</v>
      </c>
      <c r="AV25" s="163">
        <f t="shared" si="37"/>
        <v>0</v>
      </c>
      <c r="AW25" s="163">
        <f t="shared" si="10"/>
        <v>0</v>
      </c>
      <c r="AX25" s="52"/>
      <c r="AZ25" s="29">
        <f t="shared" si="38"/>
        <v>21</v>
      </c>
      <c r="BA25" s="213" t="str">
        <f t="shared" si="4"/>
        <v>Taxe de délivrance</v>
      </c>
      <c r="BB25" s="163">
        <f t="shared" ca="1" si="39"/>
        <v>0</v>
      </c>
      <c r="BC25" s="163">
        <f t="shared" ca="1" si="39"/>
        <v>0</v>
      </c>
      <c r="BD25" s="163">
        <f t="shared" ca="1" si="39"/>
        <v>0</v>
      </c>
      <c r="BE25" s="163">
        <f t="shared" ca="1" si="39"/>
        <v>0</v>
      </c>
      <c r="BF25" s="163">
        <f t="shared" ca="1" si="39"/>
        <v>0</v>
      </c>
      <c r="BG25" s="163">
        <f t="shared" ca="1" si="39"/>
        <v>0</v>
      </c>
      <c r="BH25" s="163">
        <f t="shared" ca="1" si="39"/>
        <v>0</v>
      </c>
      <c r="BI25" s="163">
        <f t="shared" ca="1" si="39"/>
        <v>0</v>
      </c>
      <c r="BJ25" s="163">
        <f t="shared" ca="1" si="39"/>
        <v>0</v>
      </c>
      <c r="BK25" s="163">
        <f t="shared" ca="1" si="39"/>
        <v>0</v>
      </c>
      <c r="BL25" s="163">
        <f t="shared" ca="1" si="39"/>
        <v>0</v>
      </c>
      <c r="BM25" s="163">
        <f t="shared" ca="1" si="39"/>
        <v>0</v>
      </c>
    </row>
    <row r="26" spans="2:65">
      <c r="B26" s="172"/>
      <c r="C26" s="142" t="str">
        <f>+Taxes!B23</f>
        <v>DNGM</v>
      </c>
      <c r="D26" s="219"/>
      <c r="E26" s="82">
        <f>SUM(E27:E34)</f>
        <v>0</v>
      </c>
      <c r="F26" s="82">
        <f>SUM(F27:F34)</f>
        <v>0</v>
      </c>
      <c r="G26" s="82">
        <f>SUM(G27:G34)</f>
        <v>0</v>
      </c>
      <c r="H26" s="219"/>
      <c r="I26" s="82">
        <f>SUM(I27:I34)</f>
        <v>0</v>
      </c>
      <c r="J26" s="82">
        <f ca="1">SUM(J27:J34)</f>
        <v>0</v>
      </c>
      <c r="K26" s="82">
        <f ca="1">SUM(K27:K34)</f>
        <v>0</v>
      </c>
      <c r="L26" s="219"/>
      <c r="M26" s="82">
        <f ca="1">SUM(M27:M34)</f>
        <v>0</v>
      </c>
      <c r="N26" s="21"/>
      <c r="O26" s="22"/>
      <c r="P26" s="23"/>
      <c r="Q26" s="14"/>
      <c r="R26" s="146" t="str">
        <f>Lists!A70</f>
        <v>Taxe reporté par l'Etat non réellement encaissée</v>
      </c>
      <c r="S26" s="78">
        <f t="shared" si="29"/>
        <v>0</v>
      </c>
      <c r="Y26" s="29">
        <f t="shared" si="33"/>
        <v>22</v>
      </c>
      <c r="Z26" s="213" t="str">
        <f t="shared" si="0"/>
        <v>Taxe de renouvellement</v>
      </c>
      <c r="AA26" s="163">
        <f t="shared" si="34"/>
        <v>0</v>
      </c>
      <c r="AB26" s="163">
        <f t="shared" si="34"/>
        <v>0</v>
      </c>
      <c r="AC26" s="163">
        <f t="shared" si="34"/>
        <v>0</v>
      </c>
      <c r="AD26" s="163">
        <f t="shared" si="34"/>
        <v>0</v>
      </c>
      <c r="AE26" s="163">
        <f t="shared" si="34"/>
        <v>0</v>
      </c>
      <c r="AF26" s="163">
        <f t="shared" si="34"/>
        <v>0</v>
      </c>
      <c r="AG26" s="163">
        <f t="shared" si="34"/>
        <v>0</v>
      </c>
      <c r="AH26" s="163">
        <f t="shared" si="34"/>
        <v>0</v>
      </c>
      <c r="AI26" s="163">
        <f t="shared" si="34"/>
        <v>0</v>
      </c>
      <c r="AJ26" s="163">
        <f t="shared" si="35"/>
        <v>0</v>
      </c>
      <c r="AM26" s="29">
        <f t="shared" si="36"/>
        <v>22</v>
      </c>
      <c r="AN26" s="213" t="str">
        <f t="shared" si="2"/>
        <v>Taxe de renouvellement</v>
      </c>
      <c r="AO26" s="163">
        <f t="shared" si="37"/>
        <v>0</v>
      </c>
      <c r="AP26" s="163">
        <f t="shared" si="37"/>
        <v>0</v>
      </c>
      <c r="AQ26" s="163">
        <f t="shared" si="37"/>
        <v>0</v>
      </c>
      <c r="AR26" s="163">
        <f t="shared" si="37"/>
        <v>0</v>
      </c>
      <c r="AS26" s="163">
        <f t="shared" si="37"/>
        <v>0</v>
      </c>
      <c r="AT26" s="163">
        <f t="shared" si="37"/>
        <v>0</v>
      </c>
      <c r="AU26" s="163">
        <f t="shared" si="37"/>
        <v>0</v>
      </c>
      <c r="AV26" s="163">
        <f t="shared" si="37"/>
        <v>0</v>
      </c>
      <c r="AW26" s="163">
        <f t="shared" si="10"/>
        <v>0</v>
      </c>
      <c r="AX26" s="78"/>
      <c r="AZ26" s="29">
        <f t="shared" si="38"/>
        <v>22</v>
      </c>
      <c r="BA26" s="213" t="str">
        <f t="shared" si="4"/>
        <v>Taxe de renouvellement</v>
      </c>
      <c r="BB26" s="163">
        <f t="shared" ca="1" si="39"/>
        <v>0</v>
      </c>
      <c r="BC26" s="163">
        <f t="shared" ca="1" si="39"/>
        <v>0</v>
      </c>
      <c r="BD26" s="163">
        <f t="shared" ca="1" si="39"/>
        <v>0</v>
      </c>
      <c r="BE26" s="163">
        <f t="shared" ca="1" si="39"/>
        <v>0</v>
      </c>
      <c r="BF26" s="163">
        <f t="shared" ca="1" si="39"/>
        <v>0</v>
      </c>
      <c r="BG26" s="163">
        <f t="shared" ca="1" si="39"/>
        <v>0</v>
      </c>
      <c r="BH26" s="163">
        <f t="shared" ca="1" si="39"/>
        <v>0</v>
      </c>
      <c r="BI26" s="163">
        <f t="shared" ca="1" si="39"/>
        <v>0</v>
      </c>
      <c r="BJ26" s="163">
        <f t="shared" ca="1" si="39"/>
        <v>0</v>
      </c>
      <c r="BK26" s="163">
        <f t="shared" ca="1" si="39"/>
        <v>0</v>
      </c>
      <c r="BL26" s="163">
        <f t="shared" ca="1" si="39"/>
        <v>0</v>
      </c>
      <c r="BM26" s="163">
        <f t="shared" ca="1" si="39"/>
        <v>0</v>
      </c>
    </row>
    <row r="27" spans="2:65">
      <c r="B27" s="2">
        <f>+Taxes!A24</f>
        <v>20</v>
      </c>
      <c r="C27" s="174" t="str">
        <f>+Taxes!B24</f>
        <v>Redevances superficiaires</v>
      </c>
      <c r="E27" s="78">
        <v>0</v>
      </c>
      <c r="F27" s="78">
        <f t="shared" ref="F27:F34" si="40">SUMIF($A$58:$A$725,B27&amp;"- "&amp;C27,$G$58:$G$725)</f>
        <v>0</v>
      </c>
      <c r="G27" s="78">
        <f t="shared" si="12"/>
        <v>0</v>
      </c>
      <c r="I27" s="78">
        <v>0</v>
      </c>
      <c r="J27" s="78">
        <f t="shared" ref="J27:J34" ca="1" si="41">SUMIF($J$58:$M$725,B27&amp;"- "&amp;C27,$Q$58:$Q$725)</f>
        <v>0</v>
      </c>
      <c r="K27" s="78">
        <f t="shared" ref="K27:K34" ca="1" si="42">I27+J27</f>
        <v>0</v>
      </c>
      <c r="M27" s="78">
        <f t="shared" ref="M27:M34" ca="1" si="43">G27-K27</f>
        <v>0</v>
      </c>
      <c r="N27" s="84"/>
      <c r="O27" s="22" t="str">
        <f t="shared" ref="O27:O47" ca="1" si="44">IF(M27=0,"",IF(N27=0,"ERROR",""))</f>
        <v/>
      </c>
      <c r="P27" s="23" t="str">
        <f t="shared" ca="1" si="25"/>
        <v/>
      </c>
      <c r="Q27" s="14"/>
      <c r="R27" s="146" t="str">
        <f>Lists!A71</f>
        <v>Erreure de classification</v>
      </c>
      <c r="S27" s="78">
        <f t="shared" si="29"/>
        <v>0</v>
      </c>
      <c r="Y27" s="29">
        <f t="shared" si="33"/>
        <v>23</v>
      </c>
      <c r="Z27" s="213" t="str">
        <f t="shared" si="0"/>
        <v>Taxe d’extraction (ramassage)</v>
      </c>
      <c r="AA27" s="163">
        <f t="shared" si="34"/>
        <v>0</v>
      </c>
      <c r="AB27" s="163">
        <f t="shared" si="34"/>
        <v>0</v>
      </c>
      <c r="AC27" s="163">
        <f t="shared" si="34"/>
        <v>0</v>
      </c>
      <c r="AD27" s="163">
        <f t="shared" si="34"/>
        <v>0</v>
      </c>
      <c r="AE27" s="163">
        <f t="shared" si="34"/>
        <v>0</v>
      </c>
      <c r="AF27" s="163">
        <f t="shared" si="34"/>
        <v>0</v>
      </c>
      <c r="AG27" s="163">
        <f t="shared" si="34"/>
        <v>0</v>
      </c>
      <c r="AH27" s="163">
        <f t="shared" si="34"/>
        <v>0</v>
      </c>
      <c r="AI27" s="163">
        <f t="shared" si="34"/>
        <v>0</v>
      </c>
      <c r="AJ27" s="163">
        <f t="shared" si="35"/>
        <v>0</v>
      </c>
      <c r="AM27" s="29">
        <f t="shared" si="36"/>
        <v>23</v>
      </c>
      <c r="AN27" s="213" t="str">
        <f t="shared" si="2"/>
        <v>Taxe d’extraction (ramassage)</v>
      </c>
      <c r="AO27" s="163">
        <f t="shared" si="37"/>
        <v>0</v>
      </c>
      <c r="AP27" s="163">
        <f t="shared" si="37"/>
        <v>0</v>
      </c>
      <c r="AQ27" s="163">
        <f t="shared" si="37"/>
        <v>0</v>
      </c>
      <c r="AR27" s="163">
        <f t="shared" si="37"/>
        <v>0</v>
      </c>
      <c r="AS27" s="163">
        <f t="shared" si="37"/>
        <v>0</v>
      </c>
      <c r="AT27" s="163">
        <f t="shared" si="37"/>
        <v>0</v>
      </c>
      <c r="AU27" s="163">
        <f t="shared" si="37"/>
        <v>0</v>
      </c>
      <c r="AV27" s="163">
        <f t="shared" si="37"/>
        <v>0</v>
      </c>
      <c r="AW27" s="163">
        <f t="shared" si="10"/>
        <v>0</v>
      </c>
      <c r="AX27" s="78"/>
      <c r="AZ27" s="29">
        <f t="shared" si="38"/>
        <v>23</v>
      </c>
      <c r="BA27" s="213" t="str">
        <f t="shared" si="4"/>
        <v>Taxe d’extraction (ramassage)</v>
      </c>
      <c r="BB27" s="163">
        <f t="shared" ca="1" si="39"/>
        <v>0</v>
      </c>
      <c r="BC27" s="163">
        <f t="shared" ca="1" si="39"/>
        <v>0</v>
      </c>
      <c r="BD27" s="163">
        <f t="shared" ca="1" si="39"/>
        <v>0</v>
      </c>
      <c r="BE27" s="163">
        <f t="shared" ca="1" si="39"/>
        <v>0</v>
      </c>
      <c r="BF27" s="163">
        <f t="shared" ca="1" si="39"/>
        <v>0</v>
      </c>
      <c r="BG27" s="163">
        <f t="shared" ca="1" si="39"/>
        <v>0</v>
      </c>
      <c r="BH27" s="163">
        <f t="shared" ca="1" si="39"/>
        <v>0</v>
      </c>
      <c r="BI27" s="163">
        <f t="shared" ca="1" si="39"/>
        <v>0</v>
      </c>
      <c r="BJ27" s="163">
        <f t="shared" ca="1" si="39"/>
        <v>0</v>
      </c>
      <c r="BK27" s="163">
        <f t="shared" ca="1" si="39"/>
        <v>0</v>
      </c>
      <c r="BL27" s="163">
        <f t="shared" ca="1" si="39"/>
        <v>0</v>
      </c>
      <c r="BM27" s="163">
        <f t="shared" ca="1" si="39"/>
        <v>0</v>
      </c>
    </row>
    <row r="28" spans="2:65">
      <c r="B28" s="29">
        <f>+Taxes!A25</f>
        <v>21</v>
      </c>
      <c r="C28" s="173" t="str">
        <f>+Taxes!B25</f>
        <v>Taxe de délivrance</v>
      </c>
      <c r="E28" s="163">
        <v>0</v>
      </c>
      <c r="F28" s="163">
        <f t="shared" si="40"/>
        <v>0</v>
      </c>
      <c r="G28" s="163">
        <f t="shared" si="12"/>
        <v>0</v>
      </c>
      <c r="I28" s="163">
        <v>0</v>
      </c>
      <c r="J28" s="163">
        <f t="shared" ca="1" si="41"/>
        <v>0</v>
      </c>
      <c r="K28" s="163">
        <f t="shared" ca="1" si="42"/>
        <v>0</v>
      </c>
      <c r="M28" s="163">
        <f t="shared" ca="1" si="43"/>
        <v>0</v>
      </c>
      <c r="N28" s="163"/>
      <c r="O28" s="22" t="str">
        <f t="shared" ca="1" si="44"/>
        <v/>
      </c>
      <c r="P28" s="23" t="str">
        <f t="shared" ca="1" si="25"/>
        <v/>
      </c>
      <c r="Q28" s="14"/>
      <c r="R28" s="146" t="str">
        <f>Lists!A72</f>
        <v>Taxes payées par la Ste sur un autre NIF non reporté par l'Etat</v>
      </c>
      <c r="S28" s="78">
        <f t="shared" si="29"/>
        <v>0</v>
      </c>
      <c r="Y28" s="29">
        <f t="shared" si="33"/>
        <v>24</v>
      </c>
      <c r="Z28" s="213" t="str">
        <f t="shared" si="0"/>
        <v>Taxe sur plus value sur transfert de titre</v>
      </c>
      <c r="AA28" s="163">
        <f t="shared" si="34"/>
        <v>0</v>
      </c>
      <c r="AB28" s="163">
        <f t="shared" si="34"/>
        <v>0</v>
      </c>
      <c r="AC28" s="163">
        <f t="shared" si="34"/>
        <v>0</v>
      </c>
      <c r="AD28" s="163">
        <f t="shared" si="34"/>
        <v>0</v>
      </c>
      <c r="AE28" s="163">
        <f t="shared" si="34"/>
        <v>0</v>
      </c>
      <c r="AF28" s="163">
        <f t="shared" si="34"/>
        <v>0</v>
      </c>
      <c r="AG28" s="163">
        <f t="shared" si="34"/>
        <v>0</v>
      </c>
      <c r="AH28" s="163">
        <f t="shared" si="34"/>
        <v>0</v>
      </c>
      <c r="AI28" s="163">
        <f t="shared" si="34"/>
        <v>0</v>
      </c>
      <c r="AJ28" s="163">
        <f t="shared" si="35"/>
        <v>0</v>
      </c>
      <c r="AM28" s="29">
        <f t="shared" si="36"/>
        <v>24</v>
      </c>
      <c r="AN28" s="213" t="str">
        <f t="shared" si="2"/>
        <v>Taxe sur plus value sur transfert de titre</v>
      </c>
      <c r="AO28" s="163">
        <f t="shared" si="37"/>
        <v>0</v>
      </c>
      <c r="AP28" s="163">
        <f t="shared" si="37"/>
        <v>0</v>
      </c>
      <c r="AQ28" s="163">
        <f t="shared" si="37"/>
        <v>0</v>
      </c>
      <c r="AR28" s="163">
        <f t="shared" si="37"/>
        <v>0</v>
      </c>
      <c r="AS28" s="163">
        <f t="shared" si="37"/>
        <v>0</v>
      </c>
      <c r="AT28" s="163">
        <f t="shared" si="37"/>
        <v>0</v>
      </c>
      <c r="AU28" s="163">
        <f t="shared" si="37"/>
        <v>0</v>
      </c>
      <c r="AV28" s="163">
        <f t="shared" si="37"/>
        <v>0</v>
      </c>
      <c r="AW28" s="163">
        <f t="shared" si="10"/>
        <v>0</v>
      </c>
      <c r="AX28" s="78"/>
      <c r="AZ28" s="29">
        <f t="shared" si="38"/>
        <v>24</v>
      </c>
      <c r="BA28" s="213" t="str">
        <f t="shared" si="4"/>
        <v>Taxe sur plus value sur transfert de titre</v>
      </c>
      <c r="BB28" s="163">
        <f t="shared" ca="1" si="39"/>
        <v>0</v>
      </c>
      <c r="BC28" s="163">
        <f t="shared" ca="1" si="39"/>
        <v>0</v>
      </c>
      <c r="BD28" s="163">
        <f t="shared" ca="1" si="39"/>
        <v>0</v>
      </c>
      <c r="BE28" s="163">
        <f t="shared" ca="1" si="39"/>
        <v>0</v>
      </c>
      <c r="BF28" s="163">
        <f t="shared" ca="1" si="39"/>
        <v>0</v>
      </c>
      <c r="BG28" s="163">
        <f t="shared" ca="1" si="39"/>
        <v>0</v>
      </c>
      <c r="BH28" s="163">
        <f t="shared" ca="1" si="39"/>
        <v>0</v>
      </c>
      <c r="BI28" s="163">
        <f t="shared" ca="1" si="39"/>
        <v>0</v>
      </c>
      <c r="BJ28" s="163">
        <f t="shared" ca="1" si="39"/>
        <v>0</v>
      </c>
      <c r="BK28" s="163">
        <f t="shared" ca="1" si="39"/>
        <v>0</v>
      </c>
      <c r="BL28" s="163">
        <f t="shared" ca="1" si="39"/>
        <v>0</v>
      </c>
      <c r="BM28" s="163">
        <f t="shared" ca="1" si="39"/>
        <v>0</v>
      </c>
    </row>
    <row r="29" spans="2:65">
      <c r="B29" s="2">
        <f>+Taxes!A26</f>
        <v>22</v>
      </c>
      <c r="C29" s="174" t="str">
        <f>+Taxes!B26</f>
        <v>Taxe de renouvellement</v>
      </c>
      <c r="E29" s="78">
        <v>0</v>
      </c>
      <c r="F29" s="78">
        <f t="shared" si="40"/>
        <v>0</v>
      </c>
      <c r="G29" s="78">
        <f t="shared" si="12"/>
        <v>0</v>
      </c>
      <c r="I29" s="78">
        <v>0</v>
      </c>
      <c r="J29" s="78">
        <f t="shared" ca="1" si="41"/>
        <v>0</v>
      </c>
      <c r="K29" s="78">
        <f t="shared" ca="1" si="42"/>
        <v>0</v>
      </c>
      <c r="M29" s="78">
        <f t="shared" ca="1" si="43"/>
        <v>0</v>
      </c>
      <c r="N29" s="84"/>
      <c r="O29" s="22" t="str">
        <f t="shared" ca="1" si="44"/>
        <v/>
      </c>
      <c r="P29" s="23" t="str">
        <f t="shared" ca="1" si="25"/>
        <v/>
      </c>
      <c r="Q29" s="14"/>
      <c r="R29" s="146" t="str">
        <f>Lists!A73</f>
        <v>Taxes hors périmètre de réconciliation</v>
      </c>
      <c r="S29" s="78">
        <f t="shared" si="29"/>
        <v>0</v>
      </c>
      <c r="Y29" s="29">
        <f t="shared" si="33"/>
        <v>25</v>
      </c>
      <c r="Z29" s="213" t="str">
        <f t="shared" si="0"/>
        <v>Taxe de convention</v>
      </c>
      <c r="AA29" s="163">
        <f t="shared" si="34"/>
        <v>0</v>
      </c>
      <c r="AB29" s="163">
        <f t="shared" si="34"/>
        <v>0</v>
      </c>
      <c r="AC29" s="163">
        <f t="shared" si="34"/>
        <v>0</v>
      </c>
      <c r="AD29" s="163">
        <f t="shared" si="34"/>
        <v>0</v>
      </c>
      <c r="AE29" s="163">
        <f t="shared" si="34"/>
        <v>0</v>
      </c>
      <c r="AF29" s="163">
        <f t="shared" si="34"/>
        <v>0</v>
      </c>
      <c r="AG29" s="163">
        <f t="shared" si="34"/>
        <v>0</v>
      </c>
      <c r="AH29" s="163">
        <f t="shared" si="34"/>
        <v>0</v>
      </c>
      <c r="AI29" s="163">
        <f t="shared" si="34"/>
        <v>0</v>
      </c>
      <c r="AJ29" s="163">
        <f t="shared" si="35"/>
        <v>0</v>
      </c>
      <c r="AM29" s="29">
        <f t="shared" si="36"/>
        <v>25</v>
      </c>
      <c r="AN29" s="213" t="str">
        <f t="shared" si="2"/>
        <v>Taxe de convention</v>
      </c>
      <c r="AO29" s="163">
        <f t="shared" si="37"/>
        <v>0</v>
      </c>
      <c r="AP29" s="163">
        <f t="shared" si="37"/>
        <v>0</v>
      </c>
      <c r="AQ29" s="163">
        <f t="shared" si="37"/>
        <v>0</v>
      </c>
      <c r="AR29" s="163">
        <f t="shared" si="37"/>
        <v>0</v>
      </c>
      <c r="AS29" s="163">
        <f t="shared" si="37"/>
        <v>0</v>
      </c>
      <c r="AT29" s="163">
        <f t="shared" si="37"/>
        <v>0</v>
      </c>
      <c r="AU29" s="163">
        <f t="shared" si="37"/>
        <v>0</v>
      </c>
      <c r="AV29" s="163">
        <f t="shared" si="37"/>
        <v>0</v>
      </c>
      <c r="AW29" s="163">
        <f t="shared" si="10"/>
        <v>0</v>
      </c>
      <c r="AX29" s="78"/>
      <c r="AZ29" s="29">
        <f t="shared" si="38"/>
        <v>25</v>
      </c>
      <c r="BA29" s="213" t="str">
        <f t="shared" si="4"/>
        <v>Taxe de convention</v>
      </c>
      <c r="BB29" s="163">
        <f t="shared" ca="1" si="39"/>
        <v>0</v>
      </c>
      <c r="BC29" s="163">
        <f t="shared" ca="1" si="39"/>
        <v>0</v>
      </c>
      <c r="BD29" s="163">
        <f t="shared" ca="1" si="39"/>
        <v>0</v>
      </c>
      <c r="BE29" s="163">
        <f t="shared" ca="1" si="39"/>
        <v>0</v>
      </c>
      <c r="BF29" s="163">
        <f t="shared" ca="1" si="39"/>
        <v>0</v>
      </c>
      <c r="BG29" s="163">
        <f t="shared" ca="1" si="39"/>
        <v>0</v>
      </c>
      <c r="BH29" s="163">
        <f t="shared" ca="1" si="39"/>
        <v>0</v>
      </c>
      <c r="BI29" s="163">
        <f t="shared" ca="1" si="39"/>
        <v>0</v>
      </c>
      <c r="BJ29" s="163">
        <f t="shared" ca="1" si="39"/>
        <v>0</v>
      </c>
      <c r="BK29" s="163">
        <f t="shared" ca="1" si="39"/>
        <v>0</v>
      </c>
      <c r="BL29" s="163">
        <f t="shared" ca="1" si="39"/>
        <v>0</v>
      </c>
      <c r="BM29" s="163">
        <f t="shared" ca="1" si="39"/>
        <v>0</v>
      </c>
    </row>
    <row r="30" spans="2:65">
      <c r="B30" s="29">
        <f>+Taxes!A27</f>
        <v>23</v>
      </c>
      <c r="C30" s="173" t="str">
        <f>+Taxes!B27</f>
        <v>Taxe d’extraction (ramassage)</v>
      </c>
      <c r="E30" s="163">
        <v>0</v>
      </c>
      <c r="F30" s="163">
        <f t="shared" si="40"/>
        <v>0</v>
      </c>
      <c r="G30" s="163">
        <f t="shared" si="12"/>
        <v>0</v>
      </c>
      <c r="I30" s="163">
        <v>0</v>
      </c>
      <c r="J30" s="163">
        <f t="shared" ca="1" si="41"/>
        <v>0</v>
      </c>
      <c r="K30" s="163">
        <f t="shared" ca="1" si="42"/>
        <v>0</v>
      </c>
      <c r="M30" s="163">
        <f t="shared" ca="1" si="43"/>
        <v>0</v>
      </c>
      <c r="N30" s="163"/>
      <c r="O30" s="22" t="str">
        <f t="shared" ca="1" si="44"/>
        <v/>
      </c>
      <c r="P30" s="23" t="str">
        <f t="shared" ca="1" si="25"/>
        <v/>
      </c>
      <c r="Q30" s="14"/>
      <c r="R30" s="16" t="s">
        <v>17</v>
      </c>
      <c r="S30" s="25">
        <f>SUM(S22:S29)</f>
        <v>0</v>
      </c>
      <c r="Y30" s="29">
        <f t="shared" si="33"/>
        <v>26</v>
      </c>
      <c r="Z30" s="213" t="str">
        <f t="shared" si="0"/>
        <v>Taxe de transfert</v>
      </c>
      <c r="AA30" s="163">
        <f t="shared" si="34"/>
        <v>0</v>
      </c>
      <c r="AB30" s="163">
        <f t="shared" si="34"/>
        <v>0</v>
      </c>
      <c r="AC30" s="163">
        <f t="shared" si="34"/>
        <v>0</v>
      </c>
      <c r="AD30" s="163">
        <f t="shared" si="34"/>
        <v>0</v>
      </c>
      <c r="AE30" s="163">
        <f t="shared" si="34"/>
        <v>0</v>
      </c>
      <c r="AF30" s="163">
        <f t="shared" si="34"/>
        <v>0</v>
      </c>
      <c r="AG30" s="163">
        <f t="shared" si="34"/>
        <v>0</v>
      </c>
      <c r="AH30" s="163">
        <f t="shared" si="34"/>
        <v>0</v>
      </c>
      <c r="AI30" s="163">
        <f t="shared" si="34"/>
        <v>0</v>
      </c>
      <c r="AJ30" s="163">
        <f t="shared" si="35"/>
        <v>0</v>
      </c>
      <c r="AM30" s="29">
        <f t="shared" si="36"/>
        <v>26</v>
      </c>
      <c r="AN30" s="213" t="str">
        <f t="shared" si="2"/>
        <v>Taxe de transfert</v>
      </c>
      <c r="AO30" s="163">
        <f t="shared" si="37"/>
        <v>0</v>
      </c>
      <c r="AP30" s="163">
        <f t="shared" si="37"/>
        <v>0</v>
      </c>
      <c r="AQ30" s="163">
        <f t="shared" si="37"/>
        <v>0</v>
      </c>
      <c r="AR30" s="163">
        <f t="shared" si="37"/>
        <v>0</v>
      </c>
      <c r="AS30" s="163">
        <f t="shared" si="37"/>
        <v>0</v>
      </c>
      <c r="AT30" s="163">
        <f t="shared" si="37"/>
        <v>0</v>
      </c>
      <c r="AU30" s="163">
        <f t="shared" si="37"/>
        <v>0</v>
      </c>
      <c r="AV30" s="163">
        <f t="shared" si="37"/>
        <v>0</v>
      </c>
      <c r="AW30" s="163">
        <f t="shared" si="10"/>
        <v>0</v>
      </c>
      <c r="AX30" s="78"/>
      <c r="AZ30" s="29">
        <f t="shared" si="38"/>
        <v>26</v>
      </c>
      <c r="BA30" s="213" t="str">
        <f t="shared" si="4"/>
        <v>Taxe de transfert</v>
      </c>
      <c r="BB30" s="163">
        <f t="shared" ca="1" si="39"/>
        <v>0</v>
      </c>
      <c r="BC30" s="163">
        <f t="shared" ca="1" si="39"/>
        <v>0</v>
      </c>
      <c r="BD30" s="163">
        <f t="shared" ca="1" si="39"/>
        <v>0</v>
      </c>
      <c r="BE30" s="163">
        <f t="shared" ca="1" si="39"/>
        <v>0</v>
      </c>
      <c r="BF30" s="163">
        <f t="shared" ca="1" si="39"/>
        <v>0</v>
      </c>
      <c r="BG30" s="163">
        <f t="shared" ca="1" si="39"/>
        <v>0</v>
      </c>
      <c r="BH30" s="163">
        <f t="shared" ca="1" si="39"/>
        <v>0</v>
      </c>
      <c r="BI30" s="163">
        <f t="shared" ca="1" si="39"/>
        <v>0</v>
      </c>
      <c r="BJ30" s="163">
        <f t="shared" ca="1" si="39"/>
        <v>0</v>
      </c>
      <c r="BK30" s="163">
        <f t="shared" ca="1" si="39"/>
        <v>0</v>
      </c>
      <c r="BL30" s="163">
        <f t="shared" ca="1" si="39"/>
        <v>0</v>
      </c>
      <c r="BM30" s="163">
        <f t="shared" ca="1" si="39"/>
        <v>0</v>
      </c>
    </row>
    <row r="31" spans="2:65">
      <c r="B31" s="2">
        <f>+Taxes!A28</f>
        <v>24</v>
      </c>
      <c r="C31" s="174" t="str">
        <f>+Taxes!B28</f>
        <v>Taxe sur plus value sur transfert de titre</v>
      </c>
      <c r="E31" s="78">
        <v>0</v>
      </c>
      <c r="F31" s="78">
        <f t="shared" si="40"/>
        <v>0</v>
      </c>
      <c r="G31" s="78">
        <f t="shared" si="12"/>
        <v>0</v>
      </c>
      <c r="I31" s="78">
        <v>0</v>
      </c>
      <c r="J31" s="78">
        <f t="shared" ca="1" si="41"/>
        <v>0</v>
      </c>
      <c r="K31" s="78">
        <f t="shared" ca="1" si="42"/>
        <v>0</v>
      </c>
      <c r="M31" s="78">
        <f t="shared" ca="1" si="43"/>
        <v>0</v>
      </c>
      <c r="N31" s="84"/>
      <c r="O31" s="22" t="str">
        <f t="shared" ca="1" si="44"/>
        <v/>
      </c>
      <c r="P31" s="23" t="str">
        <f t="shared" ca="1" si="25"/>
        <v/>
      </c>
      <c r="Q31" s="14"/>
      <c r="Y31" s="29">
        <f t="shared" si="33"/>
        <v>27</v>
      </c>
      <c r="Z31" s="213" t="str">
        <f t="shared" si="0"/>
        <v>Pénalités</v>
      </c>
      <c r="AA31" s="163">
        <f t="shared" si="34"/>
        <v>0</v>
      </c>
      <c r="AB31" s="163">
        <f t="shared" si="34"/>
        <v>0</v>
      </c>
      <c r="AC31" s="163">
        <f t="shared" si="34"/>
        <v>0</v>
      </c>
      <c r="AD31" s="163">
        <f t="shared" si="34"/>
        <v>0</v>
      </c>
      <c r="AE31" s="163">
        <f t="shared" si="34"/>
        <v>0</v>
      </c>
      <c r="AF31" s="163">
        <f t="shared" si="34"/>
        <v>0</v>
      </c>
      <c r="AG31" s="163">
        <f t="shared" si="34"/>
        <v>0</v>
      </c>
      <c r="AH31" s="163">
        <f t="shared" si="34"/>
        <v>0</v>
      </c>
      <c r="AI31" s="163">
        <f t="shared" si="34"/>
        <v>0</v>
      </c>
      <c r="AJ31" s="163">
        <f t="shared" si="35"/>
        <v>0</v>
      </c>
      <c r="AM31" s="29">
        <f t="shared" si="36"/>
        <v>27</v>
      </c>
      <c r="AN31" s="213" t="str">
        <f t="shared" si="2"/>
        <v>Pénalités</v>
      </c>
      <c r="AO31" s="163">
        <f t="shared" si="37"/>
        <v>0</v>
      </c>
      <c r="AP31" s="163">
        <f t="shared" si="37"/>
        <v>0</v>
      </c>
      <c r="AQ31" s="163">
        <f t="shared" si="37"/>
        <v>0</v>
      </c>
      <c r="AR31" s="163">
        <f t="shared" si="37"/>
        <v>0</v>
      </c>
      <c r="AS31" s="163">
        <f t="shared" si="37"/>
        <v>0</v>
      </c>
      <c r="AT31" s="163">
        <f t="shared" si="37"/>
        <v>0</v>
      </c>
      <c r="AU31" s="163">
        <f t="shared" si="37"/>
        <v>0</v>
      </c>
      <c r="AV31" s="163">
        <f t="shared" si="37"/>
        <v>0</v>
      </c>
      <c r="AW31" s="163">
        <f t="shared" si="10"/>
        <v>0</v>
      </c>
      <c r="AX31" s="78"/>
      <c r="AZ31" s="29">
        <f t="shared" si="38"/>
        <v>27</v>
      </c>
      <c r="BA31" s="213" t="str">
        <f t="shared" si="4"/>
        <v>Pénalités</v>
      </c>
      <c r="BB31" s="163">
        <f t="shared" ca="1" si="39"/>
        <v>0</v>
      </c>
      <c r="BC31" s="163">
        <f t="shared" ca="1" si="39"/>
        <v>0</v>
      </c>
      <c r="BD31" s="163">
        <f t="shared" ca="1" si="39"/>
        <v>0</v>
      </c>
      <c r="BE31" s="163">
        <f t="shared" ca="1" si="39"/>
        <v>0</v>
      </c>
      <c r="BF31" s="163">
        <f t="shared" ca="1" si="39"/>
        <v>0</v>
      </c>
      <c r="BG31" s="163">
        <f t="shared" ca="1" si="39"/>
        <v>0</v>
      </c>
      <c r="BH31" s="163">
        <f t="shared" ca="1" si="39"/>
        <v>0</v>
      </c>
      <c r="BI31" s="163">
        <f t="shared" ca="1" si="39"/>
        <v>0</v>
      </c>
      <c r="BJ31" s="163">
        <f t="shared" ca="1" si="39"/>
        <v>0</v>
      </c>
      <c r="BK31" s="163">
        <f t="shared" ca="1" si="39"/>
        <v>0</v>
      </c>
      <c r="BL31" s="163">
        <f t="shared" ca="1" si="39"/>
        <v>0</v>
      </c>
      <c r="BM31" s="163">
        <f t="shared" ca="1" si="39"/>
        <v>0</v>
      </c>
    </row>
    <row r="32" spans="2:65">
      <c r="B32" s="29">
        <f>+Taxes!A29</f>
        <v>25</v>
      </c>
      <c r="C32" s="173" t="str">
        <f>+Taxes!B29</f>
        <v>Taxe de convention</v>
      </c>
      <c r="E32" s="163">
        <v>0</v>
      </c>
      <c r="F32" s="163">
        <f t="shared" si="40"/>
        <v>0</v>
      </c>
      <c r="G32" s="163">
        <f t="shared" si="12"/>
        <v>0</v>
      </c>
      <c r="I32" s="163">
        <v>0</v>
      </c>
      <c r="J32" s="163">
        <f t="shared" ca="1" si="41"/>
        <v>0</v>
      </c>
      <c r="K32" s="163">
        <f t="shared" ca="1" si="42"/>
        <v>0</v>
      </c>
      <c r="M32" s="163">
        <f t="shared" ca="1" si="43"/>
        <v>0</v>
      </c>
      <c r="N32" s="163"/>
      <c r="O32" s="22" t="str">
        <f t="shared" ca="1" si="44"/>
        <v/>
      </c>
      <c r="P32" s="23" t="str">
        <f t="shared" ca="1" si="25"/>
        <v/>
      </c>
      <c r="Q32" s="14"/>
      <c r="S32" s="78"/>
      <c r="Y32" s="172"/>
      <c r="Z32" s="172" t="str">
        <f t="shared" si="0"/>
        <v>DGD</v>
      </c>
      <c r="AA32" s="82">
        <f>SUM(AA33:AA34)</f>
        <v>0</v>
      </c>
      <c r="AB32" s="82">
        <f>SUM(AB33:AB34)</f>
        <v>0</v>
      </c>
      <c r="AC32" s="82">
        <f t="shared" ref="AC32:AJ32" si="45">SUM(AC33:AC34)</f>
        <v>0</v>
      </c>
      <c r="AD32" s="82">
        <f t="shared" si="45"/>
        <v>0</v>
      </c>
      <c r="AE32" s="82">
        <f t="shared" si="45"/>
        <v>0</v>
      </c>
      <c r="AF32" s="82">
        <f t="shared" si="45"/>
        <v>0</v>
      </c>
      <c r="AG32" s="82">
        <f t="shared" si="45"/>
        <v>0</v>
      </c>
      <c r="AH32" s="82">
        <f t="shared" si="45"/>
        <v>0</v>
      </c>
      <c r="AI32" s="82">
        <f t="shared" si="45"/>
        <v>0</v>
      </c>
      <c r="AJ32" s="82">
        <f t="shared" si="45"/>
        <v>0</v>
      </c>
      <c r="AM32" s="172"/>
      <c r="AN32" s="172" t="str">
        <f t="shared" si="2"/>
        <v>DGD</v>
      </c>
      <c r="AO32" s="82">
        <f>SUM(AO33:AO34)</f>
        <v>0</v>
      </c>
      <c r="AP32" s="82">
        <f t="shared" ref="AP32:AW32" si="46">SUM(AP33:AP34)</f>
        <v>0</v>
      </c>
      <c r="AQ32" s="82">
        <f t="shared" si="46"/>
        <v>0</v>
      </c>
      <c r="AR32" s="82">
        <f t="shared" si="46"/>
        <v>0</v>
      </c>
      <c r="AS32" s="82">
        <f t="shared" si="46"/>
        <v>0</v>
      </c>
      <c r="AT32" s="82">
        <f t="shared" si="46"/>
        <v>0</v>
      </c>
      <c r="AU32" s="82">
        <f t="shared" si="46"/>
        <v>0</v>
      </c>
      <c r="AV32" s="82">
        <f t="shared" si="46"/>
        <v>0</v>
      </c>
      <c r="AW32" s="82">
        <f t="shared" si="46"/>
        <v>0</v>
      </c>
      <c r="AX32" s="78"/>
      <c r="AZ32" s="172"/>
      <c r="BA32" s="172" t="str">
        <f t="shared" si="4"/>
        <v>DGD</v>
      </c>
      <c r="BB32" s="82">
        <f ca="1">SUM(BB33:BB34)</f>
        <v>0</v>
      </c>
      <c r="BC32" s="82">
        <f t="shared" ref="BC32:BM32" ca="1" si="47">SUM(BC33:BC34)</f>
        <v>0</v>
      </c>
      <c r="BD32" s="82">
        <f t="shared" ca="1" si="47"/>
        <v>0</v>
      </c>
      <c r="BE32" s="82">
        <f t="shared" ca="1" si="47"/>
        <v>0</v>
      </c>
      <c r="BF32" s="82">
        <f t="shared" ca="1" si="47"/>
        <v>0</v>
      </c>
      <c r="BG32" s="82">
        <f t="shared" ca="1" si="47"/>
        <v>0</v>
      </c>
      <c r="BH32" s="82">
        <f t="shared" ca="1" si="47"/>
        <v>0</v>
      </c>
      <c r="BI32" s="82">
        <f t="shared" ca="1" si="47"/>
        <v>0</v>
      </c>
      <c r="BJ32" s="82">
        <f t="shared" ca="1" si="47"/>
        <v>0</v>
      </c>
      <c r="BK32" s="82">
        <f t="shared" ca="1" si="47"/>
        <v>0</v>
      </c>
      <c r="BL32" s="82">
        <f t="shared" ca="1" si="47"/>
        <v>0</v>
      </c>
      <c r="BM32" s="82">
        <f t="shared" ca="1" si="47"/>
        <v>0</v>
      </c>
    </row>
    <row r="33" spans="1:66">
      <c r="B33" s="2">
        <f>+Taxes!A30</f>
        <v>26</v>
      </c>
      <c r="C33" s="174" t="str">
        <f>+Taxes!B30</f>
        <v>Taxe de transfert</v>
      </c>
      <c r="E33" s="78">
        <v>0</v>
      </c>
      <c r="F33" s="78">
        <f t="shared" si="40"/>
        <v>0</v>
      </c>
      <c r="G33" s="78">
        <f t="shared" si="12"/>
        <v>0</v>
      </c>
      <c r="I33" s="78">
        <v>0</v>
      </c>
      <c r="J33" s="78">
        <f t="shared" ca="1" si="41"/>
        <v>0</v>
      </c>
      <c r="K33" s="78">
        <f t="shared" ca="1" si="42"/>
        <v>0</v>
      </c>
      <c r="M33" s="78">
        <f t="shared" ca="1" si="43"/>
        <v>0</v>
      </c>
      <c r="N33" s="84"/>
      <c r="O33" s="22" t="str">
        <f t="shared" ca="1" si="44"/>
        <v/>
      </c>
      <c r="P33" s="23" t="str">
        <f t="shared" ca="1" si="25"/>
        <v/>
      </c>
      <c r="Q33" s="14"/>
      <c r="Y33" s="29">
        <f>B36</f>
        <v>28</v>
      </c>
      <c r="Z33" s="213" t="str">
        <f t="shared" si="0"/>
        <v xml:space="preserve">Droit de douane </v>
      </c>
      <c r="AA33" s="163">
        <f t="shared" ref="AA33:AI44" si="48">SUMPRODUCT(($A$58:$A$725=$Y33&amp;"- "&amp;$Z33)*($C$58:$C$725=AA$1)*($G$58:$G$725))</f>
        <v>0</v>
      </c>
      <c r="AB33" s="163">
        <f t="shared" si="48"/>
        <v>0</v>
      </c>
      <c r="AC33" s="163">
        <f t="shared" si="48"/>
        <v>0</v>
      </c>
      <c r="AD33" s="163">
        <f t="shared" si="48"/>
        <v>0</v>
      </c>
      <c r="AE33" s="163">
        <f t="shared" si="48"/>
        <v>0</v>
      </c>
      <c r="AF33" s="163">
        <f t="shared" si="48"/>
        <v>0</v>
      </c>
      <c r="AG33" s="163">
        <f t="shared" si="48"/>
        <v>0</v>
      </c>
      <c r="AH33" s="163">
        <f t="shared" si="48"/>
        <v>0</v>
      </c>
      <c r="AI33" s="163">
        <f t="shared" si="48"/>
        <v>0</v>
      </c>
      <c r="AJ33" s="163">
        <f>SUM(AA33:AI33)</f>
        <v>0</v>
      </c>
      <c r="AM33" s="29">
        <f>+B36</f>
        <v>28</v>
      </c>
      <c r="AN33" s="213" t="str">
        <f t="shared" si="2"/>
        <v xml:space="preserve">Droit de douane </v>
      </c>
      <c r="AO33" s="163">
        <f t="shared" ref="AO33:AV34" si="49">SUMPRODUCT(($J$58:$M$724=$AM33&amp;"- "&amp;$AN33)*($N$58:$N$724=AO$1)*($Q$58:$Q$724))</f>
        <v>0</v>
      </c>
      <c r="AP33" s="163">
        <f t="shared" si="49"/>
        <v>0</v>
      </c>
      <c r="AQ33" s="163">
        <f t="shared" si="49"/>
        <v>0</v>
      </c>
      <c r="AR33" s="163">
        <f t="shared" si="49"/>
        <v>0</v>
      </c>
      <c r="AS33" s="163">
        <f t="shared" si="49"/>
        <v>0</v>
      </c>
      <c r="AT33" s="163">
        <f t="shared" si="49"/>
        <v>0</v>
      </c>
      <c r="AU33" s="163">
        <f t="shared" si="49"/>
        <v>0</v>
      </c>
      <c r="AV33" s="163">
        <f t="shared" si="49"/>
        <v>0</v>
      </c>
      <c r="AW33" s="163">
        <f t="shared" si="10"/>
        <v>0</v>
      </c>
      <c r="AX33" s="78"/>
      <c r="AZ33" s="29">
        <f>B36</f>
        <v>28</v>
      </c>
      <c r="BA33" s="213" t="str">
        <f t="shared" si="4"/>
        <v xml:space="preserve">Droit de douane </v>
      </c>
      <c r="BB33" s="163">
        <f t="shared" ref="BB33:BM34" ca="1" si="50">SUMPRODUCT(($C$6:$C$47=$BA33)*($N$6:$N$47=BB$1)*($M$6:$M$47))</f>
        <v>0</v>
      </c>
      <c r="BC33" s="163">
        <f t="shared" ca="1" si="50"/>
        <v>0</v>
      </c>
      <c r="BD33" s="163">
        <f t="shared" ca="1" si="50"/>
        <v>0</v>
      </c>
      <c r="BE33" s="163">
        <f t="shared" ca="1" si="50"/>
        <v>0</v>
      </c>
      <c r="BF33" s="163">
        <f t="shared" ca="1" si="50"/>
        <v>0</v>
      </c>
      <c r="BG33" s="163">
        <f t="shared" ca="1" si="50"/>
        <v>0</v>
      </c>
      <c r="BH33" s="163">
        <f t="shared" ca="1" si="50"/>
        <v>0</v>
      </c>
      <c r="BI33" s="163">
        <f t="shared" ca="1" si="50"/>
        <v>0</v>
      </c>
      <c r="BJ33" s="163">
        <f t="shared" ca="1" si="50"/>
        <v>0</v>
      </c>
      <c r="BK33" s="163">
        <f t="shared" ca="1" si="50"/>
        <v>0</v>
      </c>
      <c r="BL33" s="163">
        <f t="shared" ca="1" si="50"/>
        <v>0</v>
      </c>
      <c r="BM33" s="163">
        <f t="shared" ca="1" si="50"/>
        <v>0</v>
      </c>
    </row>
    <row r="34" spans="1:66">
      <c r="B34" s="29">
        <f>+Taxes!A31</f>
        <v>27</v>
      </c>
      <c r="C34" s="173" t="str">
        <f>+Taxes!B31</f>
        <v>Pénalités</v>
      </c>
      <c r="E34" s="163"/>
      <c r="F34" s="163">
        <f t="shared" si="40"/>
        <v>0</v>
      </c>
      <c r="G34" s="163">
        <f t="shared" si="12"/>
        <v>0</v>
      </c>
      <c r="I34" s="163">
        <v>0</v>
      </c>
      <c r="J34" s="163">
        <f t="shared" ca="1" si="41"/>
        <v>0</v>
      </c>
      <c r="K34" s="163">
        <f t="shared" ca="1" si="42"/>
        <v>0</v>
      </c>
      <c r="M34" s="163">
        <f t="shared" ca="1" si="43"/>
        <v>0</v>
      </c>
      <c r="N34" s="163"/>
      <c r="O34" s="22" t="str">
        <f t="shared" ca="1" si="44"/>
        <v/>
      </c>
      <c r="P34" s="23" t="str">
        <f t="shared" ca="1" si="25"/>
        <v/>
      </c>
      <c r="Q34" s="14"/>
      <c r="Y34" s="29">
        <f>B37</f>
        <v>29</v>
      </c>
      <c r="Z34" s="213" t="str">
        <f t="shared" si="0"/>
        <v>Pénalités et contentieux</v>
      </c>
      <c r="AA34" s="163">
        <f t="shared" si="48"/>
        <v>0</v>
      </c>
      <c r="AB34" s="163">
        <f t="shared" si="48"/>
        <v>0</v>
      </c>
      <c r="AC34" s="163">
        <f t="shared" si="48"/>
        <v>0</v>
      </c>
      <c r="AD34" s="163">
        <f t="shared" si="48"/>
        <v>0</v>
      </c>
      <c r="AE34" s="163">
        <f t="shared" si="48"/>
        <v>0</v>
      </c>
      <c r="AF34" s="163">
        <f t="shared" si="48"/>
        <v>0</v>
      </c>
      <c r="AG34" s="163">
        <f t="shared" si="48"/>
        <v>0</v>
      </c>
      <c r="AH34" s="163">
        <f t="shared" si="48"/>
        <v>0</v>
      </c>
      <c r="AI34" s="163">
        <f t="shared" si="48"/>
        <v>0</v>
      </c>
      <c r="AJ34" s="163">
        <f>SUM(AA34:AI34)</f>
        <v>0</v>
      </c>
      <c r="AM34" s="29">
        <f>+B37</f>
        <v>29</v>
      </c>
      <c r="AN34" s="213" t="str">
        <f t="shared" si="2"/>
        <v>Pénalités et contentieux</v>
      </c>
      <c r="AO34" s="163">
        <f t="shared" si="49"/>
        <v>0</v>
      </c>
      <c r="AP34" s="163">
        <f t="shared" si="49"/>
        <v>0</v>
      </c>
      <c r="AQ34" s="163">
        <f t="shared" si="49"/>
        <v>0</v>
      </c>
      <c r="AR34" s="163">
        <f t="shared" si="49"/>
        <v>0</v>
      </c>
      <c r="AS34" s="163">
        <f t="shared" si="49"/>
        <v>0</v>
      </c>
      <c r="AT34" s="163">
        <f t="shared" si="49"/>
        <v>0</v>
      </c>
      <c r="AU34" s="163">
        <f t="shared" si="49"/>
        <v>0</v>
      </c>
      <c r="AV34" s="163">
        <f t="shared" si="49"/>
        <v>0</v>
      </c>
      <c r="AW34" s="163">
        <f t="shared" si="10"/>
        <v>0</v>
      </c>
      <c r="AX34" s="78"/>
      <c r="AZ34" s="29">
        <f>B37</f>
        <v>29</v>
      </c>
      <c r="BA34" s="213" t="str">
        <f t="shared" si="4"/>
        <v>Pénalités et contentieux</v>
      </c>
      <c r="BB34" s="163">
        <f t="shared" ca="1" si="50"/>
        <v>0</v>
      </c>
      <c r="BC34" s="163">
        <f t="shared" ca="1" si="50"/>
        <v>0</v>
      </c>
      <c r="BD34" s="163">
        <f t="shared" ca="1" si="50"/>
        <v>0</v>
      </c>
      <c r="BE34" s="163">
        <f t="shared" ca="1" si="50"/>
        <v>0</v>
      </c>
      <c r="BF34" s="163">
        <f t="shared" ca="1" si="50"/>
        <v>0</v>
      </c>
      <c r="BG34" s="163">
        <f t="shared" ca="1" si="50"/>
        <v>0</v>
      </c>
      <c r="BH34" s="163">
        <f t="shared" ca="1" si="50"/>
        <v>0</v>
      </c>
      <c r="BI34" s="163">
        <f t="shared" ca="1" si="50"/>
        <v>0</v>
      </c>
      <c r="BJ34" s="163">
        <f t="shared" ca="1" si="50"/>
        <v>0</v>
      </c>
      <c r="BK34" s="163">
        <f t="shared" ca="1" si="50"/>
        <v>0</v>
      </c>
      <c r="BL34" s="163">
        <f t="shared" ca="1" si="50"/>
        <v>0</v>
      </c>
      <c r="BM34" s="163">
        <f t="shared" ca="1" si="50"/>
        <v>0</v>
      </c>
    </row>
    <row r="35" spans="1:66">
      <c r="B35" s="172"/>
      <c r="C35" s="142" t="str">
        <f>+Taxes!B32</f>
        <v>DGD</v>
      </c>
      <c r="D35" s="219"/>
      <c r="E35" s="82">
        <f>SUM(E36:E37)</f>
        <v>0</v>
      </c>
      <c r="F35" s="82">
        <f>SUM(F36:F37)</f>
        <v>0</v>
      </c>
      <c r="G35" s="82">
        <f>SUM(G36:G37)</f>
        <v>0</v>
      </c>
      <c r="H35" s="219"/>
      <c r="I35" s="82">
        <f>SUM(I36:I37)</f>
        <v>0</v>
      </c>
      <c r="J35" s="82">
        <f ca="1">SUM(J36:J37)</f>
        <v>0</v>
      </c>
      <c r="K35" s="82">
        <f ca="1">SUM(K36:K37)</f>
        <v>0</v>
      </c>
      <c r="L35" s="219"/>
      <c r="M35" s="82">
        <f ca="1">SUM(M36:M37)</f>
        <v>0</v>
      </c>
      <c r="N35" s="21"/>
      <c r="O35" s="22"/>
      <c r="P35" s="23"/>
      <c r="Q35" s="14"/>
      <c r="Y35" s="172"/>
      <c r="Z35" s="172" t="str">
        <f t="shared" si="0"/>
        <v>DRI</v>
      </c>
      <c r="AA35" s="82">
        <f>SUM(AA36:AA36)</f>
        <v>0</v>
      </c>
      <c r="AB35" s="82">
        <f>SUM(AB36:AB36)</f>
        <v>0</v>
      </c>
      <c r="AC35" s="82">
        <f t="shared" ref="AC35:AJ35" si="51">SUM(AC36:AC36)</f>
        <v>0</v>
      </c>
      <c r="AD35" s="82">
        <f t="shared" si="51"/>
        <v>0</v>
      </c>
      <c r="AE35" s="82">
        <f t="shared" si="51"/>
        <v>0</v>
      </c>
      <c r="AF35" s="82">
        <f t="shared" si="51"/>
        <v>0</v>
      </c>
      <c r="AG35" s="82">
        <f t="shared" si="51"/>
        <v>0</v>
      </c>
      <c r="AH35" s="82">
        <f t="shared" si="51"/>
        <v>0</v>
      </c>
      <c r="AI35" s="82">
        <f t="shared" si="51"/>
        <v>0</v>
      </c>
      <c r="AJ35" s="82">
        <f t="shared" si="51"/>
        <v>0</v>
      </c>
      <c r="AM35" s="172"/>
      <c r="AN35" s="172" t="str">
        <f t="shared" si="2"/>
        <v>DRI</v>
      </c>
      <c r="AO35" s="82">
        <f>SUM(AO36:AO36)</f>
        <v>0</v>
      </c>
      <c r="AP35" s="82">
        <f t="shared" ref="AP35:AW35" si="52">SUM(AP36:AP36)</f>
        <v>0</v>
      </c>
      <c r="AQ35" s="82">
        <f t="shared" si="52"/>
        <v>0</v>
      </c>
      <c r="AR35" s="82">
        <f t="shared" si="52"/>
        <v>0</v>
      </c>
      <c r="AS35" s="82">
        <f t="shared" si="52"/>
        <v>0</v>
      </c>
      <c r="AT35" s="82">
        <f t="shared" si="52"/>
        <v>0</v>
      </c>
      <c r="AU35" s="82">
        <f t="shared" si="52"/>
        <v>0</v>
      </c>
      <c r="AV35" s="82">
        <f t="shared" si="52"/>
        <v>0</v>
      </c>
      <c r="AW35" s="82">
        <f t="shared" si="52"/>
        <v>0</v>
      </c>
      <c r="AX35" s="78"/>
      <c r="AZ35" s="172"/>
      <c r="BA35" s="172" t="str">
        <f t="shared" si="4"/>
        <v>DRI</v>
      </c>
      <c r="BB35" s="82">
        <f ca="1">SUM(BB36:BB36)</f>
        <v>0</v>
      </c>
      <c r="BC35" s="82">
        <f t="shared" ref="BC35:BM35" ca="1" si="53">SUM(BC36:BC36)</f>
        <v>0</v>
      </c>
      <c r="BD35" s="82">
        <f t="shared" ca="1" si="53"/>
        <v>0</v>
      </c>
      <c r="BE35" s="82">
        <f t="shared" ca="1" si="53"/>
        <v>0</v>
      </c>
      <c r="BF35" s="82">
        <f t="shared" ca="1" si="53"/>
        <v>0</v>
      </c>
      <c r="BG35" s="82">
        <f t="shared" ca="1" si="53"/>
        <v>0</v>
      </c>
      <c r="BH35" s="82">
        <f t="shared" ca="1" si="53"/>
        <v>0</v>
      </c>
      <c r="BI35" s="82">
        <f t="shared" ca="1" si="53"/>
        <v>0</v>
      </c>
      <c r="BJ35" s="82">
        <f t="shared" ca="1" si="53"/>
        <v>0</v>
      </c>
      <c r="BK35" s="82">
        <f t="shared" ca="1" si="53"/>
        <v>0</v>
      </c>
      <c r="BL35" s="82">
        <f t="shared" ca="1" si="53"/>
        <v>0</v>
      </c>
      <c r="BM35" s="82">
        <f t="shared" ca="1" si="53"/>
        <v>0</v>
      </c>
    </row>
    <row r="36" spans="1:66">
      <c r="B36" s="2">
        <f>+Taxes!A33</f>
        <v>28</v>
      </c>
      <c r="C36" s="174" t="str">
        <f>+Taxes!B33</f>
        <v xml:space="preserve">Droit de douane </v>
      </c>
      <c r="E36" s="78"/>
      <c r="F36" s="78">
        <f>SUMIF($A$58:$A$725,B36&amp;"- "&amp;C36,$G$58:$G$725)</f>
        <v>0</v>
      </c>
      <c r="G36" s="78">
        <f t="shared" si="12"/>
        <v>0</v>
      </c>
      <c r="I36" s="78"/>
      <c r="J36" s="78">
        <f ca="1">SUMIF($J$58:$M$725,B36&amp;"- "&amp;C36,$Q$58:$Q$725)</f>
        <v>0</v>
      </c>
      <c r="K36" s="78">
        <f ca="1">I36+J36</f>
        <v>0</v>
      </c>
      <c r="M36" s="78">
        <f t="shared" ref="M36:M47" ca="1" si="54">G36-K36</f>
        <v>0</v>
      </c>
      <c r="N36" s="78"/>
      <c r="O36" s="22" t="str">
        <f t="shared" ca="1" si="44"/>
        <v/>
      </c>
      <c r="P36" s="23" t="str">
        <f t="shared" ref="P36:P47" ca="1" si="55">IF(O36="ERROR","Please insert comment","")</f>
        <v/>
      </c>
      <c r="Q36" s="14"/>
      <c r="Y36" s="29">
        <f>B39</f>
        <v>30</v>
      </c>
      <c r="Z36" s="213" t="str">
        <f t="shared" si="0"/>
        <v>Patentes</v>
      </c>
      <c r="AA36" s="163">
        <f t="shared" si="48"/>
        <v>0</v>
      </c>
      <c r="AB36" s="163">
        <f t="shared" si="48"/>
        <v>0</v>
      </c>
      <c r="AC36" s="163">
        <f t="shared" si="48"/>
        <v>0</v>
      </c>
      <c r="AD36" s="163">
        <f t="shared" si="48"/>
        <v>0</v>
      </c>
      <c r="AE36" s="163">
        <f t="shared" si="48"/>
        <v>0</v>
      </c>
      <c r="AF36" s="163">
        <f t="shared" si="48"/>
        <v>0</v>
      </c>
      <c r="AG36" s="163">
        <f t="shared" si="48"/>
        <v>0</v>
      </c>
      <c r="AH36" s="163">
        <f t="shared" si="48"/>
        <v>0</v>
      </c>
      <c r="AI36" s="163">
        <f t="shared" si="48"/>
        <v>0</v>
      </c>
      <c r="AJ36" s="163">
        <f>SUM(AA36:AI36)</f>
        <v>0</v>
      </c>
      <c r="AM36" s="29">
        <f>+B39</f>
        <v>30</v>
      </c>
      <c r="AN36" s="213" t="str">
        <f t="shared" si="2"/>
        <v>Patentes</v>
      </c>
      <c r="AO36" s="163">
        <f t="shared" ref="AO36:AV36" si="56">SUMPRODUCT(($J$58:$M$724=$AM36&amp;"- "&amp;$AN36)*($N$58:$N$724=AO$1)*($Q$58:$Q$724))</f>
        <v>0</v>
      </c>
      <c r="AP36" s="163">
        <f t="shared" si="56"/>
        <v>0</v>
      </c>
      <c r="AQ36" s="163">
        <f t="shared" si="56"/>
        <v>0</v>
      </c>
      <c r="AR36" s="163">
        <f t="shared" si="56"/>
        <v>0</v>
      </c>
      <c r="AS36" s="163">
        <f t="shared" si="56"/>
        <v>0</v>
      </c>
      <c r="AT36" s="163">
        <f t="shared" si="56"/>
        <v>0</v>
      </c>
      <c r="AU36" s="163">
        <f t="shared" si="56"/>
        <v>0</v>
      </c>
      <c r="AV36" s="163">
        <f t="shared" si="56"/>
        <v>0</v>
      </c>
      <c r="AW36" s="163">
        <f t="shared" si="10"/>
        <v>0</v>
      </c>
      <c r="AX36" s="78"/>
      <c r="AZ36" s="29">
        <f>B39</f>
        <v>30</v>
      </c>
      <c r="BA36" s="213" t="str">
        <f t="shared" si="4"/>
        <v>Patentes</v>
      </c>
      <c r="BB36" s="163">
        <f t="shared" ref="BB36:BM36" ca="1" si="57">SUMPRODUCT(($C$6:$C$47=$BA36)*($N$6:$N$47=BB$1)*($M$6:$M$47))</f>
        <v>0</v>
      </c>
      <c r="BC36" s="163">
        <f t="shared" ca="1" si="57"/>
        <v>0</v>
      </c>
      <c r="BD36" s="163">
        <f t="shared" ca="1" si="57"/>
        <v>0</v>
      </c>
      <c r="BE36" s="163">
        <f t="shared" ca="1" si="57"/>
        <v>0</v>
      </c>
      <c r="BF36" s="163">
        <f t="shared" ca="1" si="57"/>
        <v>0</v>
      </c>
      <c r="BG36" s="163">
        <f t="shared" ca="1" si="57"/>
        <v>0</v>
      </c>
      <c r="BH36" s="163">
        <f t="shared" ca="1" si="57"/>
        <v>0</v>
      </c>
      <c r="BI36" s="163">
        <f t="shared" ca="1" si="57"/>
        <v>0</v>
      </c>
      <c r="BJ36" s="163">
        <f t="shared" ca="1" si="57"/>
        <v>0</v>
      </c>
      <c r="BK36" s="163">
        <f t="shared" ca="1" si="57"/>
        <v>0</v>
      </c>
      <c r="BL36" s="163">
        <f t="shared" ca="1" si="57"/>
        <v>0</v>
      </c>
      <c r="BM36" s="163">
        <f t="shared" ca="1" si="57"/>
        <v>0</v>
      </c>
    </row>
    <row r="37" spans="1:66">
      <c r="B37" s="29">
        <f>+Taxes!A34</f>
        <v>29</v>
      </c>
      <c r="C37" s="173" t="str">
        <f>+Taxes!B34</f>
        <v>Pénalités et contentieux</v>
      </c>
      <c r="E37" s="163">
        <v>0</v>
      </c>
      <c r="F37" s="163">
        <f>SUMIF($A$58:$A$725,B37&amp;"- "&amp;C37,$G$58:$G$725)</f>
        <v>0</v>
      </c>
      <c r="G37" s="163">
        <f t="shared" si="12"/>
        <v>0</v>
      </c>
      <c r="I37" s="163">
        <v>0</v>
      </c>
      <c r="J37" s="163">
        <f ca="1">SUMIF($J$58:$M$725,B37&amp;"- "&amp;C37,$Q$58:$Q$725)</f>
        <v>0</v>
      </c>
      <c r="K37" s="163">
        <f ca="1">I37+J37</f>
        <v>0</v>
      </c>
      <c r="M37" s="163">
        <f t="shared" ca="1" si="54"/>
        <v>0</v>
      </c>
      <c r="N37" s="163"/>
      <c r="O37" s="22" t="str">
        <f t="shared" ca="1" si="44"/>
        <v/>
      </c>
      <c r="P37" s="23" t="str">
        <f t="shared" ca="1" si="55"/>
        <v/>
      </c>
      <c r="Y37" s="172"/>
      <c r="Z37" s="172" t="str">
        <f t="shared" si="0"/>
        <v>AUREP</v>
      </c>
      <c r="AA37" s="82">
        <f>SUM(AA38:AA41)</f>
        <v>0</v>
      </c>
      <c r="AB37" s="82">
        <f>SUM(AB38:AB41)</f>
        <v>0</v>
      </c>
      <c r="AC37" s="82">
        <f t="shared" ref="AC37:AJ37" si="58">SUM(AC38:AC41)</f>
        <v>0</v>
      </c>
      <c r="AD37" s="82">
        <f t="shared" si="58"/>
        <v>0</v>
      </c>
      <c r="AE37" s="82">
        <f t="shared" si="58"/>
        <v>0</v>
      </c>
      <c r="AF37" s="82">
        <f t="shared" si="58"/>
        <v>0</v>
      </c>
      <c r="AG37" s="82">
        <f t="shared" si="58"/>
        <v>0</v>
      </c>
      <c r="AH37" s="82">
        <f t="shared" si="58"/>
        <v>0</v>
      </c>
      <c r="AI37" s="82">
        <f t="shared" si="58"/>
        <v>0</v>
      </c>
      <c r="AJ37" s="82">
        <f t="shared" si="58"/>
        <v>0</v>
      </c>
      <c r="AM37" s="172"/>
      <c r="AN37" s="172" t="str">
        <f t="shared" si="2"/>
        <v>AUREP</v>
      </c>
      <c r="AO37" s="82">
        <f>SUM(AO38:AO41)</f>
        <v>0</v>
      </c>
      <c r="AP37" s="82">
        <f t="shared" ref="AP37:AW37" si="59">SUM(AP38:AP41)</f>
        <v>0</v>
      </c>
      <c r="AQ37" s="82">
        <f t="shared" si="59"/>
        <v>0</v>
      </c>
      <c r="AR37" s="82">
        <f t="shared" si="59"/>
        <v>0</v>
      </c>
      <c r="AS37" s="82">
        <f t="shared" si="59"/>
        <v>0</v>
      </c>
      <c r="AT37" s="82">
        <f t="shared" si="59"/>
        <v>0</v>
      </c>
      <c r="AU37" s="82">
        <f t="shared" si="59"/>
        <v>0</v>
      </c>
      <c r="AV37" s="82">
        <f t="shared" si="59"/>
        <v>0</v>
      </c>
      <c r="AW37" s="82">
        <f t="shared" si="59"/>
        <v>0</v>
      </c>
      <c r="AX37" s="78"/>
      <c r="AZ37" s="172"/>
      <c r="BA37" s="172" t="str">
        <f t="shared" si="4"/>
        <v>AUREP</v>
      </c>
      <c r="BB37" s="82">
        <f ca="1">SUM(BB38:BB41)</f>
        <v>0</v>
      </c>
      <c r="BC37" s="82">
        <f t="shared" ref="BC37:BM37" ca="1" si="60">SUM(BC38:BC41)</f>
        <v>0</v>
      </c>
      <c r="BD37" s="82">
        <f t="shared" ca="1" si="60"/>
        <v>0</v>
      </c>
      <c r="BE37" s="82">
        <f t="shared" ca="1" si="60"/>
        <v>0</v>
      </c>
      <c r="BF37" s="82">
        <f t="shared" ca="1" si="60"/>
        <v>0</v>
      </c>
      <c r="BG37" s="82">
        <f t="shared" ca="1" si="60"/>
        <v>0</v>
      </c>
      <c r="BH37" s="82">
        <f t="shared" ca="1" si="60"/>
        <v>0</v>
      </c>
      <c r="BI37" s="82">
        <f t="shared" ca="1" si="60"/>
        <v>0</v>
      </c>
      <c r="BJ37" s="82">
        <f t="shared" ca="1" si="60"/>
        <v>0</v>
      </c>
      <c r="BK37" s="82">
        <f t="shared" ca="1" si="60"/>
        <v>0</v>
      </c>
      <c r="BL37" s="82">
        <f t="shared" ca="1" si="60"/>
        <v>0</v>
      </c>
      <c r="BM37" s="82">
        <f t="shared" ca="1" si="60"/>
        <v>0</v>
      </c>
    </row>
    <row r="38" spans="1:66">
      <c r="B38" s="172"/>
      <c r="C38" s="142" t="str">
        <f>+Taxes!B35</f>
        <v>DRI</v>
      </c>
      <c r="D38" s="219"/>
      <c r="E38" s="82">
        <f>SUM(E39)</f>
        <v>0</v>
      </c>
      <c r="F38" s="82">
        <f>SUM(F39)</f>
        <v>0</v>
      </c>
      <c r="G38" s="82">
        <f>SUM(G39)</f>
        <v>0</v>
      </c>
      <c r="H38" s="219"/>
      <c r="I38" s="82">
        <f>SUM(I39)</f>
        <v>0</v>
      </c>
      <c r="J38" s="82">
        <f ca="1">SUM(J39)</f>
        <v>0</v>
      </c>
      <c r="K38" s="82">
        <f ca="1">SUM(K39)</f>
        <v>0</v>
      </c>
      <c r="L38" s="219"/>
      <c r="M38" s="82">
        <f ca="1">SUM(M39)</f>
        <v>0</v>
      </c>
      <c r="N38" s="21"/>
      <c r="O38" s="22"/>
      <c r="P38" s="23"/>
      <c r="T38" s="147" t="str">
        <f ca="1">IF(J48=S30,"","ERROR")</f>
        <v/>
      </c>
      <c r="Y38" s="29">
        <f>B41</f>
        <v>31</v>
      </c>
      <c r="Z38" s="213" t="str">
        <f t="shared" si="0"/>
        <v>Taxes de délivrance</v>
      </c>
      <c r="AA38" s="163">
        <f t="shared" si="48"/>
        <v>0</v>
      </c>
      <c r="AB38" s="163">
        <f t="shared" si="48"/>
        <v>0</v>
      </c>
      <c r="AC38" s="163">
        <f t="shared" si="48"/>
        <v>0</v>
      </c>
      <c r="AD38" s="163">
        <f t="shared" si="48"/>
        <v>0</v>
      </c>
      <c r="AE38" s="163">
        <f t="shared" si="48"/>
        <v>0</v>
      </c>
      <c r="AF38" s="163">
        <f t="shared" si="48"/>
        <v>0</v>
      </c>
      <c r="AG38" s="163">
        <f t="shared" si="48"/>
        <v>0</v>
      </c>
      <c r="AH38" s="163">
        <f t="shared" si="48"/>
        <v>0</v>
      </c>
      <c r="AI38" s="163">
        <f t="shared" si="48"/>
        <v>0</v>
      </c>
      <c r="AJ38" s="163">
        <f>SUM(AA38:AI38)</f>
        <v>0</v>
      </c>
      <c r="AM38" s="29">
        <f>+B41</f>
        <v>31</v>
      </c>
      <c r="AN38" s="213" t="str">
        <f t="shared" si="2"/>
        <v>Taxes de délivrance</v>
      </c>
      <c r="AO38" s="163">
        <f t="shared" ref="AO38:AV41" si="61">SUMPRODUCT(($J$58:$M$724=$AM38&amp;"- "&amp;$AN38)*($N$58:$N$724=AO$1)*($Q$58:$Q$724))</f>
        <v>0</v>
      </c>
      <c r="AP38" s="163">
        <f t="shared" si="61"/>
        <v>0</v>
      </c>
      <c r="AQ38" s="163">
        <f t="shared" si="61"/>
        <v>0</v>
      </c>
      <c r="AR38" s="163">
        <f t="shared" si="61"/>
        <v>0</v>
      </c>
      <c r="AS38" s="163">
        <f t="shared" si="61"/>
        <v>0</v>
      </c>
      <c r="AT38" s="163">
        <f t="shared" si="61"/>
        <v>0</v>
      </c>
      <c r="AU38" s="163">
        <f t="shared" si="61"/>
        <v>0</v>
      </c>
      <c r="AV38" s="163">
        <f t="shared" si="61"/>
        <v>0</v>
      </c>
      <c r="AW38" s="163">
        <f t="shared" si="10"/>
        <v>0</v>
      </c>
      <c r="AX38" s="78"/>
      <c r="AZ38" s="29">
        <f>B41</f>
        <v>31</v>
      </c>
      <c r="BA38" s="213" t="str">
        <f t="shared" si="4"/>
        <v>Taxes de délivrance</v>
      </c>
      <c r="BB38" s="163">
        <f t="shared" ref="BB38:BM41" ca="1" si="62">SUMPRODUCT(($C$6:$C$47=$BA38)*($N$6:$N$47=BB$1)*($M$6:$M$47))</f>
        <v>0</v>
      </c>
      <c r="BC38" s="163">
        <f t="shared" ca="1" si="62"/>
        <v>0</v>
      </c>
      <c r="BD38" s="163">
        <f t="shared" ca="1" si="62"/>
        <v>0</v>
      </c>
      <c r="BE38" s="163">
        <f t="shared" ca="1" si="62"/>
        <v>0</v>
      </c>
      <c r="BF38" s="163">
        <f t="shared" ca="1" si="62"/>
        <v>0</v>
      </c>
      <c r="BG38" s="163">
        <f t="shared" ca="1" si="62"/>
        <v>0</v>
      </c>
      <c r="BH38" s="163">
        <f t="shared" ca="1" si="62"/>
        <v>0</v>
      </c>
      <c r="BI38" s="163">
        <f t="shared" ca="1" si="62"/>
        <v>0</v>
      </c>
      <c r="BJ38" s="163">
        <f t="shared" ca="1" si="62"/>
        <v>0</v>
      </c>
      <c r="BK38" s="163">
        <f t="shared" ca="1" si="62"/>
        <v>0</v>
      </c>
      <c r="BL38" s="163">
        <f t="shared" ca="1" si="62"/>
        <v>0</v>
      </c>
      <c r="BM38" s="163">
        <f t="shared" ca="1" si="62"/>
        <v>0</v>
      </c>
    </row>
    <row r="39" spans="1:66">
      <c r="B39" s="2">
        <f>+Taxes!A36</f>
        <v>30</v>
      </c>
      <c r="C39" s="174" t="str">
        <f>+Taxes!B36</f>
        <v>Patentes</v>
      </c>
      <c r="E39" s="78"/>
      <c r="F39" s="78">
        <f>SUMIF($A$58:$A$725,B39&amp;"- "&amp;C39,$G$58:$G$725)</f>
        <v>0</v>
      </c>
      <c r="G39" s="78">
        <f t="shared" si="12"/>
        <v>0</v>
      </c>
      <c r="I39" s="78"/>
      <c r="J39" s="78">
        <f ca="1">SUMIF($J$58:$M$725,B39&amp;"- "&amp;C39,$Q$58:$Q$725)</f>
        <v>0</v>
      </c>
      <c r="K39" s="78">
        <f ca="1">I39+J39</f>
        <v>0</v>
      </c>
      <c r="M39" s="78">
        <f t="shared" ca="1" si="54"/>
        <v>0</v>
      </c>
      <c r="N39" s="78"/>
      <c r="O39" s="22" t="str">
        <f t="shared" ca="1" si="44"/>
        <v/>
      </c>
      <c r="P39" s="23" t="str">
        <f t="shared" ca="1" si="55"/>
        <v/>
      </c>
      <c r="Y39" s="29">
        <f>B42</f>
        <v>32</v>
      </c>
      <c r="Z39" s="213" t="str">
        <f t="shared" si="0"/>
        <v>Taxe de renouvellement (AUREP)</v>
      </c>
      <c r="AA39" s="163">
        <f t="shared" si="48"/>
        <v>0</v>
      </c>
      <c r="AB39" s="163">
        <f t="shared" si="48"/>
        <v>0</v>
      </c>
      <c r="AC39" s="163">
        <f t="shared" si="48"/>
        <v>0</v>
      </c>
      <c r="AD39" s="163">
        <f t="shared" si="48"/>
        <v>0</v>
      </c>
      <c r="AE39" s="163">
        <f t="shared" si="48"/>
        <v>0</v>
      </c>
      <c r="AF39" s="163">
        <f t="shared" si="48"/>
        <v>0</v>
      </c>
      <c r="AG39" s="163">
        <f t="shared" si="48"/>
        <v>0</v>
      </c>
      <c r="AH39" s="163">
        <f t="shared" si="48"/>
        <v>0</v>
      </c>
      <c r="AI39" s="163">
        <f t="shared" si="48"/>
        <v>0</v>
      </c>
      <c r="AJ39" s="163">
        <f>SUM(AA39:AI39)</f>
        <v>0</v>
      </c>
      <c r="AM39" s="29">
        <f>+B42</f>
        <v>32</v>
      </c>
      <c r="AN39" s="213" t="str">
        <f t="shared" si="2"/>
        <v>Taxe de renouvellement (AUREP)</v>
      </c>
      <c r="AO39" s="163">
        <f t="shared" si="61"/>
        <v>0</v>
      </c>
      <c r="AP39" s="163">
        <f t="shared" si="61"/>
        <v>0</v>
      </c>
      <c r="AQ39" s="163">
        <f t="shared" si="61"/>
        <v>0</v>
      </c>
      <c r="AR39" s="163">
        <f t="shared" si="61"/>
        <v>0</v>
      </c>
      <c r="AS39" s="163">
        <f t="shared" si="61"/>
        <v>0</v>
      </c>
      <c r="AT39" s="163">
        <f t="shared" si="61"/>
        <v>0</v>
      </c>
      <c r="AU39" s="163">
        <f t="shared" si="61"/>
        <v>0</v>
      </c>
      <c r="AV39" s="163">
        <f t="shared" si="61"/>
        <v>0</v>
      </c>
      <c r="AW39" s="163">
        <f t="shared" si="10"/>
        <v>0</v>
      </c>
      <c r="AX39" s="78"/>
      <c r="AZ39" s="29">
        <f>B42</f>
        <v>32</v>
      </c>
      <c r="BA39" s="213" t="str">
        <f t="shared" si="4"/>
        <v>Taxe de renouvellement (AUREP)</v>
      </c>
      <c r="BB39" s="163">
        <f t="shared" ca="1" si="62"/>
        <v>0</v>
      </c>
      <c r="BC39" s="163">
        <f t="shared" ca="1" si="62"/>
        <v>0</v>
      </c>
      <c r="BD39" s="163">
        <f t="shared" ca="1" si="62"/>
        <v>0</v>
      </c>
      <c r="BE39" s="163">
        <f t="shared" ca="1" si="62"/>
        <v>0</v>
      </c>
      <c r="BF39" s="163">
        <f t="shared" ca="1" si="62"/>
        <v>0</v>
      </c>
      <c r="BG39" s="163">
        <f t="shared" ca="1" si="62"/>
        <v>0</v>
      </c>
      <c r="BH39" s="163">
        <f t="shared" ca="1" si="62"/>
        <v>0</v>
      </c>
      <c r="BI39" s="163">
        <f t="shared" ca="1" si="62"/>
        <v>0</v>
      </c>
      <c r="BJ39" s="163">
        <f t="shared" ca="1" si="62"/>
        <v>0</v>
      </c>
      <c r="BK39" s="163">
        <f t="shared" ca="1" si="62"/>
        <v>0</v>
      </c>
      <c r="BL39" s="163">
        <f t="shared" ca="1" si="62"/>
        <v>0</v>
      </c>
      <c r="BM39" s="163">
        <f t="shared" ca="1" si="62"/>
        <v>0</v>
      </c>
    </row>
    <row r="40" spans="1:66">
      <c r="B40" s="172"/>
      <c r="C40" s="142" t="str">
        <f>+Taxes!B37</f>
        <v>AUREP</v>
      </c>
      <c r="D40" s="219"/>
      <c r="E40" s="82">
        <f>SUM(E41:E44)</f>
        <v>0</v>
      </c>
      <c r="F40" s="82">
        <f>SUM(F41:F44)</f>
        <v>0</v>
      </c>
      <c r="G40" s="82">
        <f>SUM(G41:G44)</f>
        <v>0</v>
      </c>
      <c r="H40" s="219"/>
      <c r="I40" s="82">
        <f>SUM(I41:I44)</f>
        <v>0</v>
      </c>
      <c r="J40" s="82">
        <f ca="1">SUM(J41:J44)</f>
        <v>0</v>
      </c>
      <c r="K40" s="82">
        <f ca="1">SUM(K41:K44)</f>
        <v>0</v>
      </c>
      <c r="L40" s="219"/>
      <c r="M40" s="82">
        <f ca="1">SUM(M41:M44)</f>
        <v>0</v>
      </c>
      <c r="N40" s="21"/>
      <c r="O40" s="22"/>
      <c r="P40" s="23"/>
      <c r="Y40" s="29">
        <f>B43</f>
        <v>33</v>
      </c>
      <c r="Z40" s="213" t="str">
        <f t="shared" si="0"/>
        <v>Taxe superficiaire</v>
      </c>
      <c r="AA40" s="163">
        <f t="shared" si="48"/>
        <v>0</v>
      </c>
      <c r="AB40" s="163">
        <f t="shared" si="48"/>
        <v>0</v>
      </c>
      <c r="AC40" s="163">
        <f t="shared" si="48"/>
        <v>0</v>
      </c>
      <c r="AD40" s="163">
        <f t="shared" si="48"/>
        <v>0</v>
      </c>
      <c r="AE40" s="163">
        <f t="shared" si="48"/>
        <v>0</v>
      </c>
      <c r="AF40" s="163">
        <f t="shared" si="48"/>
        <v>0</v>
      </c>
      <c r="AG40" s="163">
        <f t="shared" si="48"/>
        <v>0</v>
      </c>
      <c r="AH40" s="163">
        <f t="shared" si="48"/>
        <v>0</v>
      </c>
      <c r="AI40" s="163">
        <f t="shared" si="48"/>
        <v>0</v>
      </c>
      <c r="AJ40" s="163">
        <f>SUM(AA40:AI40)</f>
        <v>0</v>
      </c>
      <c r="AM40" s="29">
        <f>+B43</f>
        <v>33</v>
      </c>
      <c r="AN40" s="213" t="str">
        <f t="shared" si="2"/>
        <v>Taxe superficiaire</v>
      </c>
      <c r="AO40" s="163">
        <f t="shared" si="61"/>
        <v>0</v>
      </c>
      <c r="AP40" s="163">
        <f t="shared" si="61"/>
        <v>0</v>
      </c>
      <c r="AQ40" s="163">
        <f t="shared" si="61"/>
        <v>0</v>
      </c>
      <c r="AR40" s="163">
        <f t="shared" si="61"/>
        <v>0</v>
      </c>
      <c r="AS40" s="163">
        <f t="shared" si="61"/>
        <v>0</v>
      </c>
      <c r="AT40" s="163">
        <f t="shared" si="61"/>
        <v>0</v>
      </c>
      <c r="AU40" s="163">
        <f t="shared" si="61"/>
        <v>0</v>
      </c>
      <c r="AV40" s="163">
        <f t="shared" si="61"/>
        <v>0</v>
      </c>
      <c r="AW40" s="163">
        <f t="shared" si="10"/>
        <v>0</v>
      </c>
      <c r="AX40" s="52"/>
      <c r="AZ40" s="29">
        <f>B43</f>
        <v>33</v>
      </c>
      <c r="BA40" s="213" t="str">
        <f t="shared" si="4"/>
        <v>Taxe superficiaire</v>
      </c>
      <c r="BB40" s="163">
        <f t="shared" ca="1" si="62"/>
        <v>0</v>
      </c>
      <c r="BC40" s="163">
        <f t="shared" ca="1" si="62"/>
        <v>0</v>
      </c>
      <c r="BD40" s="163">
        <f t="shared" ca="1" si="62"/>
        <v>0</v>
      </c>
      <c r="BE40" s="163">
        <f t="shared" ca="1" si="62"/>
        <v>0</v>
      </c>
      <c r="BF40" s="163">
        <f t="shared" ca="1" si="62"/>
        <v>0</v>
      </c>
      <c r="BG40" s="163">
        <f t="shared" ca="1" si="62"/>
        <v>0</v>
      </c>
      <c r="BH40" s="163">
        <f t="shared" ca="1" si="62"/>
        <v>0</v>
      </c>
      <c r="BI40" s="163">
        <f t="shared" ca="1" si="62"/>
        <v>0</v>
      </c>
      <c r="BJ40" s="163">
        <f t="shared" ca="1" si="62"/>
        <v>0</v>
      </c>
      <c r="BK40" s="163">
        <f t="shared" ca="1" si="62"/>
        <v>0</v>
      </c>
      <c r="BL40" s="163">
        <f t="shared" ca="1" si="62"/>
        <v>0</v>
      </c>
      <c r="BM40" s="163">
        <f t="shared" ca="1" si="62"/>
        <v>0</v>
      </c>
    </row>
    <row r="41" spans="1:66">
      <c r="B41" s="29">
        <f>+Taxes!A38</f>
        <v>31</v>
      </c>
      <c r="C41" s="173" t="str">
        <f>+Taxes!B38</f>
        <v>Taxes de délivrance</v>
      </c>
      <c r="E41" s="163">
        <v>0</v>
      </c>
      <c r="F41" s="163">
        <f>SUMIF($A$58:$A$725,B41&amp;"- "&amp;C41,$G$58:$G$725)</f>
        <v>0</v>
      </c>
      <c r="G41" s="163">
        <f t="shared" si="12"/>
        <v>0</v>
      </c>
      <c r="I41" s="163">
        <v>0</v>
      </c>
      <c r="J41" s="163">
        <f ca="1">SUMIF($J$58:$M$725,B41&amp;"- "&amp;C41,$Q$58:$Q$725)</f>
        <v>0</v>
      </c>
      <c r="K41" s="163">
        <f ca="1">I41+J41</f>
        <v>0</v>
      </c>
      <c r="M41" s="163">
        <f t="shared" ca="1" si="54"/>
        <v>0</v>
      </c>
      <c r="N41" s="163"/>
      <c r="O41" s="22" t="str">
        <f t="shared" ca="1" si="44"/>
        <v/>
      </c>
      <c r="P41" s="23" t="str">
        <f t="shared" ca="1" si="55"/>
        <v/>
      </c>
      <c r="Y41" s="29">
        <f>B44</f>
        <v>34</v>
      </c>
      <c r="Z41" s="213" t="str">
        <f t="shared" si="0"/>
        <v>Fonds de promotion et de formation</v>
      </c>
      <c r="AA41" s="163">
        <f t="shared" si="48"/>
        <v>0</v>
      </c>
      <c r="AB41" s="163">
        <f t="shared" si="48"/>
        <v>0</v>
      </c>
      <c r="AC41" s="163">
        <f t="shared" si="48"/>
        <v>0</v>
      </c>
      <c r="AD41" s="163">
        <f t="shared" si="48"/>
        <v>0</v>
      </c>
      <c r="AE41" s="163">
        <f t="shared" si="48"/>
        <v>0</v>
      </c>
      <c r="AF41" s="163">
        <f t="shared" si="48"/>
        <v>0</v>
      </c>
      <c r="AG41" s="163">
        <f t="shared" si="48"/>
        <v>0</v>
      </c>
      <c r="AH41" s="163">
        <f t="shared" si="48"/>
        <v>0</v>
      </c>
      <c r="AI41" s="163">
        <f t="shared" si="48"/>
        <v>0</v>
      </c>
      <c r="AJ41" s="163">
        <f>SUM(AA41:AI41)</f>
        <v>0</v>
      </c>
      <c r="AM41" s="29">
        <f>+B44</f>
        <v>34</v>
      </c>
      <c r="AN41" s="213" t="str">
        <f t="shared" si="2"/>
        <v>Fonds de promotion et de formation</v>
      </c>
      <c r="AO41" s="163">
        <f t="shared" si="61"/>
        <v>0</v>
      </c>
      <c r="AP41" s="163">
        <f t="shared" si="61"/>
        <v>0</v>
      </c>
      <c r="AQ41" s="163">
        <f t="shared" si="61"/>
        <v>0</v>
      </c>
      <c r="AR41" s="163">
        <f t="shared" si="61"/>
        <v>0</v>
      </c>
      <c r="AS41" s="163">
        <f t="shared" si="61"/>
        <v>0</v>
      </c>
      <c r="AT41" s="163">
        <f t="shared" si="61"/>
        <v>0</v>
      </c>
      <c r="AU41" s="163">
        <f t="shared" si="61"/>
        <v>0</v>
      </c>
      <c r="AV41" s="163">
        <f t="shared" si="61"/>
        <v>0</v>
      </c>
      <c r="AW41" s="163">
        <f t="shared" si="10"/>
        <v>0</v>
      </c>
      <c r="AX41" s="78"/>
      <c r="AZ41" s="29">
        <f>B44</f>
        <v>34</v>
      </c>
      <c r="BA41" s="213" t="str">
        <f t="shared" si="4"/>
        <v>Fonds de promotion et de formation</v>
      </c>
      <c r="BB41" s="163">
        <f t="shared" ca="1" si="62"/>
        <v>0</v>
      </c>
      <c r="BC41" s="163">
        <f t="shared" ca="1" si="62"/>
        <v>0</v>
      </c>
      <c r="BD41" s="163">
        <f t="shared" ca="1" si="62"/>
        <v>0</v>
      </c>
      <c r="BE41" s="163">
        <f t="shared" ca="1" si="62"/>
        <v>0</v>
      </c>
      <c r="BF41" s="163">
        <f t="shared" ca="1" si="62"/>
        <v>0</v>
      </c>
      <c r="BG41" s="163">
        <f t="shared" ca="1" si="62"/>
        <v>0</v>
      </c>
      <c r="BH41" s="163">
        <f t="shared" ca="1" si="62"/>
        <v>0</v>
      </c>
      <c r="BI41" s="163">
        <f t="shared" ca="1" si="62"/>
        <v>0</v>
      </c>
      <c r="BJ41" s="163">
        <f t="shared" ca="1" si="62"/>
        <v>0</v>
      </c>
      <c r="BK41" s="163">
        <f t="shared" ca="1" si="62"/>
        <v>0</v>
      </c>
      <c r="BL41" s="163">
        <f t="shared" ca="1" si="62"/>
        <v>0</v>
      </c>
      <c r="BM41" s="163">
        <f t="shared" ca="1" si="62"/>
        <v>0</v>
      </c>
    </row>
    <row r="42" spans="1:66">
      <c r="B42" s="2">
        <f>+Taxes!A39</f>
        <v>32</v>
      </c>
      <c r="C42" s="174" t="str">
        <f>+Taxes!B39</f>
        <v>Taxe de renouvellement (AUREP)</v>
      </c>
      <c r="E42" s="78">
        <v>0</v>
      </c>
      <c r="F42" s="78">
        <f>SUMIF($A$58:$A$725,B42&amp;"- "&amp;C42,$G$58:$G$725)</f>
        <v>0</v>
      </c>
      <c r="G42" s="78">
        <f t="shared" si="12"/>
        <v>0</v>
      </c>
      <c r="I42" s="78">
        <v>0</v>
      </c>
      <c r="J42" s="78">
        <f ca="1">SUMIF($J$58:$M$725,B42&amp;"- "&amp;C42,$Q$58:$Q$725)</f>
        <v>0</v>
      </c>
      <c r="K42" s="78">
        <f ca="1">I42+J42</f>
        <v>0</v>
      </c>
      <c r="M42" s="78">
        <f t="shared" ca="1" si="54"/>
        <v>0</v>
      </c>
      <c r="N42" s="78"/>
      <c r="O42" s="22" t="str">
        <f t="shared" ca="1" si="44"/>
        <v/>
      </c>
      <c r="P42" s="23" t="str">
        <f t="shared" ca="1" si="55"/>
        <v/>
      </c>
      <c r="Y42" s="172"/>
      <c r="Z42" s="172" t="str">
        <f t="shared" si="0"/>
        <v>INPS</v>
      </c>
      <c r="AA42" s="82">
        <f>SUM(AA43:AA43)</f>
        <v>0</v>
      </c>
      <c r="AB42" s="82">
        <f>SUM(AB43:AB43)</f>
        <v>0</v>
      </c>
      <c r="AC42" s="82">
        <f t="shared" ref="AC42:AJ42" si="63">SUM(AC43:AC43)</f>
        <v>0</v>
      </c>
      <c r="AD42" s="82">
        <f t="shared" si="63"/>
        <v>0</v>
      </c>
      <c r="AE42" s="82">
        <f t="shared" si="63"/>
        <v>0</v>
      </c>
      <c r="AF42" s="82">
        <f t="shared" si="63"/>
        <v>0</v>
      </c>
      <c r="AG42" s="82">
        <f t="shared" si="63"/>
        <v>0</v>
      </c>
      <c r="AH42" s="82">
        <f t="shared" si="63"/>
        <v>0</v>
      </c>
      <c r="AI42" s="82">
        <f t="shared" si="63"/>
        <v>0</v>
      </c>
      <c r="AJ42" s="82">
        <f t="shared" si="63"/>
        <v>0</v>
      </c>
      <c r="AM42" s="172"/>
      <c r="AN42" s="172" t="str">
        <f t="shared" si="2"/>
        <v>INPS</v>
      </c>
      <c r="AO42" s="82">
        <f>SUM(AO43:AO43)</f>
        <v>0</v>
      </c>
      <c r="AP42" s="82">
        <f t="shared" ref="AP42:AW42" si="64">SUM(AP43:AP43)</f>
        <v>0</v>
      </c>
      <c r="AQ42" s="82">
        <f t="shared" si="64"/>
        <v>0</v>
      </c>
      <c r="AR42" s="82">
        <f t="shared" si="64"/>
        <v>0</v>
      </c>
      <c r="AS42" s="82">
        <f t="shared" si="64"/>
        <v>0</v>
      </c>
      <c r="AT42" s="82">
        <f t="shared" si="64"/>
        <v>0</v>
      </c>
      <c r="AU42" s="82">
        <f t="shared" si="64"/>
        <v>0</v>
      </c>
      <c r="AV42" s="82">
        <f t="shared" si="64"/>
        <v>0</v>
      </c>
      <c r="AW42" s="82">
        <f t="shared" si="64"/>
        <v>0</v>
      </c>
      <c r="AX42" s="52"/>
      <c r="AZ42" s="172"/>
      <c r="BA42" s="172" t="str">
        <f t="shared" si="4"/>
        <v>INPS</v>
      </c>
      <c r="BB42" s="82">
        <f ca="1">SUM(BB43:BB43)</f>
        <v>0</v>
      </c>
      <c r="BC42" s="82">
        <f t="shared" ref="BC42:BM42" ca="1" si="65">SUM(BC43:BC43)</f>
        <v>0</v>
      </c>
      <c r="BD42" s="82">
        <f t="shared" ca="1" si="65"/>
        <v>0</v>
      </c>
      <c r="BE42" s="82">
        <f t="shared" ca="1" si="65"/>
        <v>0</v>
      </c>
      <c r="BF42" s="82">
        <f t="shared" ca="1" si="65"/>
        <v>0</v>
      </c>
      <c r="BG42" s="82">
        <f t="shared" ca="1" si="65"/>
        <v>0</v>
      </c>
      <c r="BH42" s="82">
        <f t="shared" ca="1" si="65"/>
        <v>0</v>
      </c>
      <c r="BI42" s="82">
        <f t="shared" ca="1" si="65"/>
        <v>0</v>
      </c>
      <c r="BJ42" s="82">
        <f t="shared" ca="1" si="65"/>
        <v>0</v>
      </c>
      <c r="BK42" s="82">
        <f t="shared" ca="1" si="65"/>
        <v>0</v>
      </c>
      <c r="BL42" s="82">
        <f t="shared" ca="1" si="65"/>
        <v>0</v>
      </c>
      <c r="BM42" s="82">
        <f t="shared" ca="1" si="65"/>
        <v>0</v>
      </c>
    </row>
    <row r="43" spans="1:66">
      <c r="B43" s="29">
        <f>+Taxes!A40</f>
        <v>33</v>
      </c>
      <c r="C43" s="173" t="str">
        <f>+Taxes!B40</f>
        <v>Taxe superficiaire</v>
      </c>
      <c r="E43" s="163">
        <v>0</v>
      </c>
      <c r="F43" s="163">
        <f>SUMIF($A$58:$A$725,B43&amp;"- "&amp;C43,$G$58:$G$725)</f>
        <v>0</v>
      </c>
      <c r="G43" s="163">
        <f t="shared" si="12"/>
        <v>0</v>
      </c>
      <c r="I43" s="163">
        <v>0</v>
      </c>
      <c r="J43" s="163">
        <f ca="1">SUMIF($J$58:$M$725,B43&amp;"- "&amp;C43,$Q$58:$Q$725)</f>
        <v>0</v>
      </c>
      <c r="K43" s="163">
        <f ca="1">I43+J43</f>
        <v>0</v>
      </c>
      <c r="M43" s="163">
        <f t="shared" ca="1" si="54"/>
        <v>0</v>
      </c>
      <c r="N43" s="163"/>
      <c r="O43" s="22" t="str">
        <f t="shared" ca="1" si="44"/>
        <v/>
      </c>
      <c r="P43" s="23" t="str">
        <f t="shared" ca="1" si="55"/>
        <v/>
      </c>
      <c r="Y43" s="29">
        <f>B46</f>
        <v>35</v>
      </c>
      <c r="Z43" s="213" t="str">
        <f t="shared" si="0"/>
        <v>Cotisations sociales</v>
      </c>
      <c r="AA43" s="163">
        <f t="shared" si="48"/>
        <v>0</v>
      </c>
      <c r="AB43" s="163">
        <f t="shared" si="48"/>
        <v>0</v>
      </c>
      <c r="AC43" s="163">
        <f t="shared" si="48"/>
        <v>0</v>
      </c>
      <c r="AD43" s="163">
        <f t="shared" si="48"/>
        <v>0</v>
      </c>
      <c r="AE43" s="163">
        <f t="shared" si="48"/>
        <v>0</v>
      </c>
      <c r="AF43" s="163">
        <f t="shared" si="48"/>
        <v>0</v>
      </c>
      <c r="AG43" s="163">
        <f t="shared" si="48"/>
        <v>0</v>
      </c>
      <c r="AH43" s="163">
        <f t="shared" si="48"/>
        <v>0</v>
      </c>
      <c r="AI43" s="163">
        <f t="shared" si="48"/>
        <v>0</v>
      </c>
      <c r="AJ43" s="163">
        <f>SUM(AA43:AI43)</f>
        <v>0</v>
      </c>
      <c r="AM43" s="29">
        <f>+B46</f>
        <v>35</v>
      </c>
      <c r="AN43" s="213" t="str">
        <f t="shared" si="2"/>
        <v>Cotisations sociales</v>
      </c>
      <c r="AO43" s="163">
        <f t="shared" ref="AO43:AV44" si="66">SUMPRODUCT(($J$58:$M$724=$AM43&amp;"- "&amp;$AN43)*($N$58:$N$724=AO$1)*($Q$58:$Q$724))</f>
        <v>0</v>
      </c>
      <c r="AP43" s="163">
        <f t="shared" si="66"/>
        <v>0</v>
      </c>
      <c r="AQ43" s="163">
        <f t="shared" si="66"/>
        <v>0</v>
      </c>
      <c r="AR43" s="163">
        <f t="shared" si="66"/>
        <v>0</v>
      </c>
      <c r="AS43" s="163">
        <f t="shared" si="66"/>
        <v>0</v>
      </c>
      <c r="AT43" s="163">
        <f t="shared" si="66"/>
        <v>0</v>
      </c>
      <c r="AU43" s="163">
        <f t="shared" si="66"/>
        <v>0</v>
      </c>
      <c r="AV43" s="163">
        <f t="shared" si="66"/>
        <v>0</v>
      </c>
      <c r="AW43" s="163">
        <f t="shared" si="10"/>
        <v>0</v>
      </c>
      <c r="AX43" s="78"/>
      <c r="AZ43" s="29">
        <f>B46</f>
        <v>35</v>
      </c>
      <c r="BA43" s="213" t="str">
        <f t="shared" si="4"/>
        <v>Cotisations sociales</v>
      </c>
      <c r="BB43" s="163">
        <f t="shared" ref="BB43:BM44" ca="1" si="67">SUMPRODUCT(($C$6:$C$47=$BA43)*($N$6:$N$47=BB$1)*($M$6:$M$47))</f>
        <v>0</v>
      </c>
      <c r="BC43" s="163">
        <f t="shared" ca="1" si="67"/>
        <v>0</v>
      </c>
      <c r="BD43" s="163">
        <f t="shared" ca="1" si="67"/>
        <v>0</v>
      </c>
      <c r="BE43" s="163">
        <f t="shared" ca="1" si="67"/>
        <v>0</v>
      </c>
      <c r="BF43" s="163">
        <f t="shared" ca="1" si="67"/>
        <v>0</v>
      </c>
      <c r="BG43" s="163">
        <f t="shared" ca="1" si="67"/>
        <v>0</v>
      </c>
      <c r="BH43" s="163">
        <f t="shared" ca="1" si="67"/>
        <v>0</v>
      </c>
      <c r="BI43" s="163">
        <f t="shared" ca="1" si="67"/>
        <v>0</v>
      </c>
      <c r="BJ43" s="163">
        <f t="shared" ca="1" si="67"/>
        <v>0</v>
      </c>
      <c r="BK43" s="163">
        <f t="shared" ca="1" si="67"/>
        <v>0</v>
      </c>
      <c r="BL43" s="163">
        <f t="shared" ca="1" si="67"/>
        <v>0</v>
      </c>
      <c r="BM43" s="163">
        <f t="shared" ca="1" si="67"/>
        <v>0</v>
      </c>
    </row>
    <row r="44" spans="1:66">
      <c r="B44" s="2">
        <f>+Taxes!A41</f>
        <v>34</v>
      </c>
      <c r="C44" s="174" t="str">
        <f>+Taxes!B41</f>
        <v>Fonds de promotion et de formation</v>
      </c>
      <c r="E44" s="78">
        <v>0</v>
      </c>
      <c r="F44" s="78">
        <f>SUMIF($A$58:$A$725,B44&amp;"- "&amp;C44,$G$58:$G$725)</f>
        <v>0</v>
      </c>
      <c r="G44" s="78">
        <f t="shared" si="12"/>
        <v>0</v>
      </c>
      <c r="I44" s="78">
        <v>0</v>
      </c>
      <c r="J44" s="78">
        <f ca="1">SUMIF($J$58:$M$725,B44&amp;"- "&amp;C44,$Q$58:$Q$725)</f>
        <v>0</v>
      </c>
      <c r="K44" s="78">
        <f ca="1">I44+J44</f>
        <v>0</v>
      </c>
      <c r="M44" s="78">
        <f t="shared" ca="1" si="54"/>
        <v>0</v>
      </c>
      <c r="N44" s="78"/>
      <c r="O44" s="22" t="str">
        <f t="shared" ca="1" si="44"/>
        <v/>
      </c>
      <c r="P44" s="23" t="str">
        <f t="shared" ca="1" si="55"/>
        <v/>
      </c>
      <c r="Y44" s="29">
        <f>B47</f>
        <v>36</v>
      </c>
      <c r="Z44" s="213" t="str">
        <f t="shared" si="0"/>
        <v>Autres flux de paiements significatifs (&gt; 25 millions de  FCFA) (reconciliables)</v>
      </c>
      <c r="AA44" s="163">
        <f t="shared" si="48"/>
        <v>0</v>
      </c>
      <c r="AB44" s="163">
        <f t="shared" si="48"/>
        <v>0</v>
      </c>
      <c r="AC44" s="163">
        <f t="shared" si="48"/>
        <v>0</v>
      </c>
      <c r="AD44" s="163">
        <f t="shared" si="48"/>
        <v>0</v>
      </c>
      <c r="AE44" s="163">
        <f t="shared" si="48"/>
        <v>0</v>
      </c>
      <c r="AF44" s="163">
        <f t="shared" si="48"/>
        <v>0</v>
      </c>
      <c r="AG44" s="163">
        <f t="shared" si="48"/>
        <v>0</v>
      </c>
      <c r="AH44" s="163">
        <f t="shared" si="48"/>
        <v>0</v>
      </c>
      <c r="AI44" s="163">
        <f t="shared" si="48"/>
        <v>0</v>
      </c>
      <c r="AJ44" s="163">
        <f>SUM(AA44:AI44)</f>
        <v>0</v>
      </c>
      <c r="AM44" s="29">
        <f>+B47</f>
        <v>36</v>
      </c>
      <c r="AN44" s="213" t="str">
        <f t="shared" si="2"/>
        <v>Autres flux de paiements significatifs (&gt; 25 millions de  FCFA) (reconciliables)</v>
      </c>
      <c r="AO44" s="163">
        <f t="shared" si="66"/>
        <v>0</v>
      </c>
      <c r="AP44" s="163">
        <f t="shared" si="66"/>
        <v>0</v>
      </c>
      <c r="AQ44" s="163">
        <f t="shared" si="66"/>
        <v>0</v>
      </c>
      <c r="AR44" s="163">
        <f t="shared" si="66"/>
        <v>0</v>
      </c>
      <c r="AS44" s="163">
        <f t="shared" si="66"/>
        <v>0</v>
      </c>
      <c r="AT44" s="163">
        <f t="shared" si="66"/>
        <v>0</v>
      </c>
      <c r="AU44" s="163">
        <f t="shared" si="66"/>
        <v>0</v>
      </c>
      <c r="AV44" s="163">
        <f t="shared" si="66"/>
        <v>0</v>
      </c>
      <c r="AW44" s="163">
        <f t="shared" si="10"/>
        <v>0</v>
      </c>
      <c r="AX44" s="78"/>
      <c r="AZ44" s="29">
        <f>B47</f>
        <v>36</v>
      </c>
      <c r="BA44" s="213" t="str">
        <f t="shared" si="4"/>
        <v>Autres flux de paiements significatifs (&gt; 25 millions de  FCFA) (reconciliables)</v>
      </c>
      <c r="BB44" s="163">
        <f t="shared" ca="1" si="67"/>
        <v>0</v>
      </c>
      <c r="BC44" s="163">
        <f t="shared" ca="1" si="67"/>
        <v>0</v>
      </c>
      <c r="BD44" s="163">
        <f t="shared" ca="1" si="67"/>
        <v>0</v>
      </c>
      <c r="BE44" s="163">
        <f t="shared" ca="1" si="67"/>
        <v>0</v>
      </c>
      <c r="BF44" s="163">
        <f t="shared" ca="1" si="67"/>
        <v>0</v>
      </c>
      <c r="BG44" s="163">
        <f t="shared" ca="1" si="67"/>
        <v>0</v>
      </c>
      <c r="BH44" s="163">
        <f t="shared" ca="1" si="67"/>
        <v>0</v>
      </c>
      <c r="BI44" s="163">
        <f t="shared" ca="1" si="67"/>
        <v>0</v>
      </c>
      <c r="BJ44" s="163">
        <f t="shared" ca="1" si="67"/>
        <v>0</v>
      </c>
      <c r="BK44" s="163">
        <f t="shared" ca="1" si="67"/>
        <v>0</v>
      </c>
      <c r="BL44" s="163">
        <f t="shared" ca="1" si="67"/>
        <v>0</v>
      </c>
      <c r="BM44" s="163">
        <f t="shared" ca="1" si="67"/>
        <v>0</v>
      </c>
    </row>
    <row r="45" spans="1:66">
      <c r="B45" s="172"/>
      <c r="C45" s="142" t="str">
        <f>+Taxes!B42</f>
        <v>INPS</v>
      </c>
      <c r="D45" s="219"/>
      <c r="E45" s="82">
        <f>SUM(E46)</f>
        <v>0</v>
      </c>
      <c r="F45" s="82">
        <f>SUM(F46)</f>
        <v>0</v>
      </c>
      <c r="G45" s="82">
        <f>SUM(G46)</f>
        <v>0</v>
      </c>
      <c r="H45" s="219"/>
      <c r="I45" s="82">
        <f>SUM(I46)</f>
        <v>0</v>
      </c>
      <c r="J45" s="82">
        <f ca="1">SUM(J46)</f>
        <v>0</v>
      </c>
      <c r="K45" s="82">
        <f ca="1">SUM(K46)</f>
        <v>0</v>
      </c>
      <c r="L45" s="219"/>
      <c r="M45" s="82">
        <f ca="1">SUM(M46)</f>
        <v>0</v>
      </c>
      <c r="N45" s="21"/>
      <c r="O45" s="22"/>
      <c r="P45" s="23"/>
      <c r="Q45" s="28"/>
      <c r="R45" s="152"/>
      <c r="S45" s="152"/>
      <c r="T45" s="152"/>
      <c r="W45" s="152"/>
      <c r="X45" s="152"/>
      <c r="Y45" s="86"/>
      <c r="Z45" s="212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M45" s="30"/>
      <c r="AN45" s="30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Z45" s="30"/>
      <c r="BA45" s="30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</row>
    <row r="46" spans="1:66">
      <c r="B46" s="2">
        <f>+Taxes!A43</f>
        <v>35</v>
      </c>
      <c r="C46" s="174" t="str">
        <f>+Taxes!B43</f>
        <v>Cotisations sociales</v>
      </c>
      <c r="E46" s="78"/>
      <c r="F46" s="78">
        <f>SUMIF($A$58:$A$725,B46&amp;"- "&amp;C46,$G$58:$G$725)</f>
        <v>0</v>
      </c>
      <c r="G46" s="78">
        <f t="shared" si="12"/>
        <v>0</v>
      </c>
      <c r="I46" s="78"/>
      <c r="J46" s="78">
        <f ca="1">SUMIF($J$58:$M$725,B46&amp;"- "&amp;C46,$Q$58:$Q$725)</f>
        <v>0</v>
      </c>
      <c r="K46" s="78">
        <f ca="1">I46+J46</f>
        <v>0</v>
      </c>
      <c r="M46" s="78">
        <f t="shared" ca="1" si="54"/>
        <v>0</v>
      </c>
      <c r="N46" s="84"/>
      <c r="O46" s="22" t="str">
        <f t="shared" ca="1" si="44"/>
        <v/>
      </c>
      <c r="P46" s="23" t="str">
        <f t="shared" ca="1" si="55"/>
        <v/>
      </c>
      <c r="U46" s="152"/>
      <c r="V46" s="152"/>
      <c r="Y46" s="86"/>
      <c r="Z46" s="212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M46" s="86"/>
      <c r="AN46" s="212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Z46" s="86"/>
      <c r="BA46" s="212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</row>
    <row r="47" spans="1:66" ht="22.5">
      <c r="A47" s="84"/>
      <c r="B47" s="29">
        <f>+Taxes!A44</f>
        <v>36</v>
      </c>
      <c r="C47" s="173" t="str">
        <f>+Taxes!B44</f>
        <v>Autres flux de paiements significatifs (&gt; 25 millions de  FCFA) (reconciliables)</v>
      </c>
      <c r="E47" s="163">
        <v>0</v>
      </c>
      <c r="F47" s="163">
        <f>SUMIF($A$58:$A$725,B47&amp;"- "&amp;C47,$G$58:$G$725)</f>
        <v>0</v>
      </c>
      <c r="G47" s="163">
        <f t="shared" si="12"/>
        <v>0</v>
      </c>
      <c r="I47" s="163">
        <v>0</v>
      </c>
      <c r="J47" s="163">
        <f ca="1">SUMIF($J$58:$M$725,B47&amp;"- "&amp;C47,$Q$58:$Q$725)</f>
        <v>0</v>
      </c>
      <c r="K47" s="163">
        <f ca="1">I47+J47</f>
        <v>0</v>
      </c>
      <c r="M47" s="163">
        <f t="shared" ca="1" si="54"/>
        <v>0</v>
      </c>
      <c r="N47" s="163"/>
      <c r="O47" s="22" t="str">
        <f t="shared" ca="1" si="44"/>
        <v/>
      </c>
      <c r="P47" s="23" t="str">
        <f t="shared" ca="1" si="55"/>
        <v/>
      </c>
      <c r="Q47" s="152"/>
      <c r="Y47" s="86"/>
      <c r="Z47" s="212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M47" s="86"/>
      <c r="AN47" s="212"/>
      <c r="AO47" s="78"/>
      <c r="AP47" s="78"/>
      <c r="AQ47" s="78"/>
      <c r="AR47" s="78"/>
      <c r="AS47" s="78"/>
      <c r="AT47" s="78"/>
      <c r="AU47" s="78"/>
      <c r="AV47" s="78"/>
      <c r="AW47" s="78"/>
      <c r="AZ47" s="86"/>
      <c r="BA47" s="212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152"/>
    </row>
    <row r="48" spans="1:66">
      <c r="B48" s="220"/>
      <c r="C48" s="221" t="s">
        <v>1</v>
      </c>
      <c r="D48" s="222"/>
      <c r="E48" s="223">
        <f>+E5+E9+E26+E35+E38+E40+E45+E47</f>
        <v>0</v>
      </c>
      <c r="F48" s="223">
        <f>+F5+F9+F26+F35+F38+F40+F45+F47</f>
        <v>0</v>
      </c>
      <c r="G48" s="223">
        <f>+G5+G9+G26+G35+G38+G40+G45+G47</f>
        <v>0</v>
      </c>
      <c r="H48" s="222" t="e">
        <f>+H5+H9+H21+H28+H43+H45+#REF!+#REF!+#REF!+H47</f>
        <v>#REF!</v>
      </c>
      <c r="I48" s="223">
        <f>+I5+I9+I26+I35+I38+I40+I45+I47</f>
        <v>0</v>
      </c>
      <c r="J48" s="223">
        <f ca="1">+J5+J9+J26+J35+J38+J40+J45+J47</f>
        <v>0</v>
      </c>
      <c r="K48" s="223">
        <f ca="1">+K5+K9+K26+K35+K38+K40+K45+K47</f>
        <v>0</v>
      </c>
      <c r="L48" s="222" t="e">
        <f>+L5+L9+L21+L28+L43+L45+#REF!+#REF!+#REF!+L47</f>
        <v>#REF!</v>
      </c>
      <c r="M48" s="223">
        <f ca="1">+M5+M9+M26+M35+M38+M40+M45+M47</f>
        <v>0</v>
      </c>
      <c r="N48" s="224"/>
      <c r="O48" s="22"/>
      <c r="P48" s="23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BN48" s="152"/>
    </row>
    <row r="49" spans="1:66">
      <c r="B49" s="172"/>
      <c r="C49" s="142" t="str">
        <f>+Taxes!B45</f>
        <v xml:space="preserve">Paiements Sociaux </v>
      </c>
      <c r="D49" s="219"/>
      <c r="E49" s="82">
        <f>SUM(E50:E51)</f>
        <v>0</v>
      </c>
      <c r="F49" s="82">
        <f>SUM(F50:F51)</f>
        <v>0</v>
      </c>
      <c r="G49" s="82">
        <f>SUM(G50:G51)</f>
        <v>0</v>
      </c>
      <c r="H49" s="2"/>
      <c r="I49" s="2"/>
      <c r="J49" s="2"/>
      <c r="K49" s="2"/>
      <c r="L49" s="2"/>
      <c r="M49" s="2"/>
      <c r="N49" s="2"/>
      <c r="O49" s="22"/>
      <c r="P49" s="23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BN49" s="152"/>
    </row>
    <row r="50" spans="1:66">
      <c r="B50" s="29">
        <f>+Taxes!A46</f>
        <v>37</v>
      </c>
      <c r="C50" s="173" t="str">
        <f>+Taxes!B46</f>
        <v>Paiements sociaux obligatoires</v>
      </c>
      <c r="E50" s="163">
        <v>0</v>
      </c>
      <c r="F50" s="163"/>
      <c r="G50" s="163">
        <f>+E50+F50</f>
        <v>0</v>
      </c>
      <c r="I50" s="78"/>
      <c r="J50" s="78"/>
      <c r="K50" s="78"/>
      <c r="M50" s="78"/>
      <c r="N50" s="84"/>
      <c r="O50" s="22"/>
      <c r="P50" s="23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</row>
    <row r="51" spans="1:66">
      <c r="B51" s="2">
        <f>+Taxes!A47</f>
        <v>38</v>
      </c>
      <c r="C51" s="174" t="str">
        <f>+Taxes!B47</f>
        <v>Paiements sociaux volontaires</v>
      </c>
      <c r="E51" s="78">
        <v>0</v>
      </c>
      <c r="F51" s="78"/>
      <c r="G51" s="78">
        <f>+E51+F51</f>
        <v>0</v>
      </c>
      <c r="I51" s="78"/>
      <c r="J51" s="78"/>
      <c r="K51" s="78"/>
      <c r="M51" s="78"/>
      <c r="N51" s="84"/>
      <c r="O51" s="22"/>
      <c r="P51" s="23"/>
    </row>
    <row r="52" spans="1:66">
      <c r="B52" s="2"/>
      <c r="C52" s="174"/>
      <c r="E52" s="78"/>
      <c r="F52" s="78"/>
      <c r="G52" s="78"/>
      <c r="I52" s="78"/>
      <c r="J52" s="78"/>
      <c r="K52" s="78"/>
      <c r="M52" s="78"/>
      <c r="N52" s="84"/>
      <c r="O52" s="22"/>
      <c r="P52" s="23"/>
    </row>
    <row r="53" spans="1:66">
      <c r="B53" s="2"/>
      <c r="C53" s="174"/>
      <c r="E53" s="78"/>
      <c r="F53" s="78"/>
      <c r="G53" s="78"/>
      <c r="I53" s="78"/>
      <c r="J53" s="78"/>
      <c r="K53" s="78"/>
      <c r="M53" s="78"/>
      <c r="N53" s="84"/>
      <c r="O53" s="22"/>
      <c r="P53" s="23"/>
    </row>
    <row r="54" spans="1:66">
      <c r="F54" s="147" t="str">
        <f>IF(F48=G727,"","ERROR")</f>
        <v/>
      </c>
      <c r="J54" s="147" t="str">
        <f ca="1">IF(J48=Q727,"","ERROR")</f>
        <v/>
      </c>
    </row>
    <row r="55" spans="1:66">
      <c r="F55" s="146"/>
    </row>
    <row r="56" spans="1:66">
      <c r="A56" s="348" t="s">
        <v>11</v>
      </c>
      <c r="B56" s="348"/>
      <c r="C56" s="348"/>
      <c r="D56" s="348"/>
      <c r="E56" s="348"/>
      <c r="F56" s="348"/>
      <c r="G56" s="348"/>
      <c r="J56" s="348" t="s">
        <v>12</v>
      </c>
      <c r="K56" s="348"/>
      <c r="L56" s="348"/>
      <c r="M56" s="348"/>
      <c r="N56" s="348"/>
      <c r="O56" s="348"/>
      <c r="P56" s="348"/>
      <c r="Q56" s="348"/>
    </row>
    <row r="57" spans="1:66">
      <c r="A57" s="17" t="s">
        <v>2</v>
      </c>
      <c r="B57" s="17" t="s">
        <v>70</v>
      </c>
      <c r="C57" s="17" t="s">
        <v>13</v>
      </c>
      <c r="E57" s="54" t="s">
        <v>5</v>
      </c>
      <c r="F57" s="54" t="s">
        <v>0</v>
      </c>
      <c r="G57" s="54" t="s">
        <v>4</v>
      </c>
      <c r="J57" s="33" t="s">
        <v>2</v>
      </c>
      <c r="K57" s="33"/>
      <c r="L57" s="33"/>
      <c r="M57" s="33"/>
      <c r="N57" s="17" t="s">
        <v>14</v>
      </c>
      <c r="O57" s="54" t="s">
        <v>5</v>
      </c>
      <c r="P57" s="54" t="s">
        <v>0</v>
      </c>
      <c r="Q57" s="54" t="s">
        <v>4</v>
      </c>
    </row>
    <row r="58" spans="1:66" ht="12">
      <c r="B58" s="207"/>
      <c r="C58" s="159"/>
      <c r="D58" s="153"/>
      <c r="E58" s="123"/>
      <c r="F58" s="116"/>
      <c r="G58" s="117"/>
      <c r="J58" s="153"/>
      <c r="K58" s="153"/>
      <c r="L58" s="153"/>
      <c r="M58" s="153"/>
      <c r="N58" s="156"/>
      <c r="O58" s="120"/>
      <c r="P58" s="118"/>
      <c r="Q58" s="119"/>
    </row>
    <row r="59" spans="1:66" ht="12">
      <c r="B59" s="207"/>
      <c r="C59" s="159"/>
      <c r="D59" s="153"/>
      <c r="E59" s="123"/>
      <c r="F59" s="116"/>
      <c r="G59" s="117"/>
      <c r="J59" s="153"/>
      <c r="K59" s="153"/>
      <c r="L59" s="153"/>
      <c r="M59" s="153"/>
      <c r="N59" s="156"/>
      <c r="O59" s="120"/>
      <c r="P59" s="118"/>
      <c r="Q59" s="119"/>
    </row>
    <row r="60" spans="1:66" ht="12">
      <c r="B60" s="207"/>
      <c r="C60" s="159"/>
      <c r="D60" s="153"/>
      <c r="E60" s="123"/>
      <c r="F60" s="116"/>
      <c r="G60" s="117"/>
      <c r="J60" s="153"/>
      <c r="K60" s="153"/>
      <c r="L60" s="153"/>
      <c r="M60" s="153"/>
      <c r="N60" s="156"/>
      <c r="O60" s="120"/>
      <c r="P60" s="118"/>
      <c r="Q60" s="119"/>
    </row>
    <row r="61" spans="1:66" ht="12">
      <c r="B61" s="207"/>
      <c r="C61" s="159"/>
      <c r="D61" s="153"/>
      <c r="E61" s="123"/>
      <c r="F61" s="116"/>
      <c r="G61" s="117"/>
      <c r="J61" s="153"/>
      <c r="K61" s="153"/>
      <c r="L61" s="153"/>
      <c r="M61" s="153"/>
      <c r="N61" s="156"/>
      <c r="O61" s="121"/>
      <c r="P61" s="118"/>
      <c r="Q61" s="119"/>
    </row>
    <row r="62" spans="1:66" ht="12">
      <c r="B62" s="207"/>
      <c r="C62" s="159"/>
      <c r="D62" s="153"/>
      <c r="E62" s="123"/>
      <c r="F62" s="116"/>
      <c r="G62" s="117"/>
      <c r="J62" s="153"/>
      <c r="K62" s="153"/>
      <c r="L62" s="153"/>
      <c r="M62" s="153"/>
      <c r="N62" s="156"/>
      <c r="O62" s="118"/>
      <c r="P62" s="118"/>
      <c r="Q62" s="119"/>
    </row>
    <row r="63" spans="1:66" ht="12">
      <c r="B63" s="207"/>
      <c r="C63" s="159"/>
      <c r="D63" s="153"/>
      <c r="E63" s="123"/>
      <c r="F63" s="116"/>
      <c r="G63" s="117"/>
      <c r="J63" s="153"/>
      <c r="K63" s="153"/>
      <c r="L63" s="153"/>
      <c r="M63" s="153"/>
      <c r="N63" s="156"/>
      <c r="O63" s="104"/>
      <c r="P63" s="179"/>
      <c r="Q63" s="180"/>
    </row>
    <row r="64" spans="1:66" ht="12">
      <c r="B64" s="207"/>
      <c r="C64" s="159"/>
      <c r="D64" s="153"/>
      <c r="E64" s="123"/>
      <c r="F64" s="116"/>
      <c r="G64" s="117"/>
      <c r="J64" s="153"/>
      <c r="K64" s="153"/>
      <c r="L64" s="153"/>
      <c r="M64" s="153"/>
      <c r="N64" s="156"/>
      <c r="O64" s="121"/>
      <c r="P64" s="179"/>
      <c r="Q64" s="180"/>
    </row>
    <row r="65" spans="2:17" ht="12">
      <c r="B65" s="207"/>
      <c r="C65" s="159"/>
      <c r="D65" s="153"/>
      <c r="E65" s="123"/>
      <c r="F65" s="116"/>
      <c r="G65" s="117"/>
      <c r="J65" s="153"/>
      <c r="K65" s="153"/>
      <c r="L65" s="153"/>
      <c r="M65" s="153"/>
      <c r="N65" s="156"/>
      <c r="O65" s="122"/>
      <c r="P65" s="118"/>
      <c r="Q65" s="119"/>
    </row>
    <row r="66" spans="2:17" ht="12">
      <c r="B66" s="207"/>
      <c r="C66" s="159"/>
      <c r="D66" s="153"/>
      <c r="E66" s="123"/>
      <c r="F66" s="116"/>
      <c r="G66" s="117"/>
      <c r="J66" s="153"/>
      <c r="K66" s="153"/>
      <c r="L66" s="153"/>
      <c r="M66" s="153"/>
      <c r="N66" s="156"/>
      <c r="O66" s="86"/>
      <c r="P66" s="118"/>
      <c r="Q66" s="119"/>
    </row>
    <row r="67" spans="2:17" ht="12">
      <c r="B67" s="207"/>
      <c r="C67" s="159"/>
      <c r="D67" s="153"/>
      <c r="E67" s="123"/>
      <c r="F67" s="116"/>
      <c r="G67" s="117"/>
      <c r="J67" s="153"/>
      <c r="K67" s="153"/>
      <c r="L67" s="153"/>
      <c r="M67" s="153"/>
      <c r="N67" s="156"/>
      <c r="O67" s="86"/>
      <c r="P67" s="118"/>
      <c r="Q67" s="119"/>
    </row>
    <row r="68" spans="2:17" ht="12">
      <c r="B68" s="207"/>
      <c r="C68" s="159"/>
      <c r="D68" s="153"/>
      <c r="E68" s="123"/>
      <c r="F68" s="116"/>
      <c r="G68" s="117"/>
      <c r="J68" s="153"/>
      <c r="K68" s="153"/>
      <c r="L68" s="153"/>
      <c r="M68" s="153"/>
      <c r="N68" s="156"/>
      <c r="O68" s="86"/>
      <c r="P68" s="118"/>
      <c r="Q68" s="119"/>
    </row>
    <row r="69" spans="2:17" ht="12">
      <c r="B69" s="207"/>
      <c r="C69" s="159"/>
      <c r="D69" s="153"/>
      <c r="E69" s="123"/>
      <c r="F69" s="116"/>
      <c r="G69" s="117"/>
      <c r="J69" s="153"/>
      <c r="K69" s="153"/>
      <c r="L69" s="153"/>
      <c r="M69" s="153"/>
      <c r="N69" s="156"/>
      <c r="O69" s="86"/>
      <c r="P69" s="118"/>
      <c r="Q69" s="119"/>
    </row>
    <row r="70" spans="2:17" ht="12">
      <c r="B70" s="207"/>
      <c r="C70" s="159"/>
      <c r="D70" s="153"/>
      <c r="E70" s="123"/>
      <c r="F70" s="116"/>
      <c r="G70" s="117"/>
      <c r="J70" s="153"/>
      <c r="K70" s="153"/>
      <c r="L70" s="153"/>
      <c r="M70" s="153"/>
      <c r="N70" s="156"/>
      <c r="O70" s="86"/>
      <c r="P70" s="118"/>
      <c r="Q70" s="119"/>
    </row>
    <row r="71" spans="2:17" ht="12">
      <c r="B71" s="207"/>
      <c r="C71" s="159"/>
      <c r="D71" s="153"/>
      <c r="E71" s="123"/>
      <c r="F71" s="116"/>
      <c r="G71" s="117"/>
      <c r="J71" s="153"/>
      <c r="K71" s="153"/>
      <c r="L71" s="153"/>
      <c r="M71" s="36"/>
      <c r="N71" s="156"/>
      <c r="O71" s="86"/>
      <c r="P71" s="118"/>
      <c r="Q71" s="119"/>
    </row>
    <row r="72" spans="2:17" ht="12">
      <c r="B72" s="207"/>
      <c r="C72" s="159"/>
      <c r="D72" s="153"/>
      <c r="E72" s="123"/>
      <c r="F72" s="116"/>
      <c r="G72" s="117"/>
      <c r="J72" s="153"/>
      <c r="K72" s="153"/>
      <c r="L72" s="153"/>
      <c r="M72" s="156"/>
      <c r="N72" s="156"/>
      <c r="O72" s="86"/>
      <c r="P72" s="118"/>
      <c r="Q72" s="119"/>
    </row>
    <row r="73" spans="2:17" ht="12">
      <c r="B73" s="207"/>
      <c r="C73" s="159"/>
      <c r="D73" s="153"/>
      <c r="E73" s="123"/>
      <c r="F73" s="116"/>
      <c r="G73" s="117"/>
      <c r="J73" s="153"/>
      <c r="K73" s="153"/>
      <c r="L73" s="153"/>
      <c r="M73" s="36"/>
      <c r="N73" s="156"/>
      <c r="O73" s="86"/>
      <c r="P73" s="118"/>
      <c r="Q73" s="119"/>
    </row>
    <row r="74" spans="2:17" ht="12">
      <c r="B74" s="207"/>
      <c r="C74" s="159"/>
      <c r="D74" s="153"/>
      <c r="E74" s="123"/>
      <c r="F74" s="116"/>
      <c r="G74" s="117"/>
      <c r="J74" s="153"/>
      <c r="K74" s="153"/>
      <c r="L74" s="153"/>
      <c r="M74" s="36"/>
      <c r="N74" s="156"/>
      <c r="O74" s="86"/>
      <c r="P74" s="118"/>
      <c r="Q74" s="119"/>
    </row>
    <row r="75" spans="2:17" ht="12">
      <c r="B75" s="207"/>
      <c r="C75" s="159"/>
      <c r="D75" s="153"/>
      <c r="E75" s="123"/>
      <c r="F75" s="116"/>
      <c r="G75" s="117"/>
      <c r="J75" s="153"/>
      <c r="K75" s="153"/>
      <c r="L75" s="153"/>
      <c r="M75" s="153"/>
      <c r="N75" s="156"/>
      <c r="O75" s="86"/>
      <c r="P75" s="118"/>
      <c r="Q75" s="119"/>
    </row>
    <row r="76" spans="2:17" ht="12">
      <c r="B76" s="207"/>
      <c r="C76" s="159"/>
      <c r="D76" s="153"/>
      <c r="E76" s="123"/>
      <c r="F76" s="116"/>
      <c r="G76" s="117"/>
      <c r="J76" s="153"/>
      <c r="K76" s="153"/>
      <c r="L76" s="153"/>
      <c r="M76" s="153"/>
      <c r="N76" s="156"/>
      <c r="O76" s="86"/>
      <c r="P76" s="118"/>
      <c r="Q76" s="119"/>
    </row>
    <row r="77" spans="2:17" ht="12">
      <c r="B77" s="207"/>
      <c r="C77" s="159"/>
      <c r="D77" s="153"/>
      <c r="E77" s="123"/>
      <c r="F77" s="116"/>
      <c r="G77" s="117"/>
      <c r="J77" s="153"/>
      <c r="K77" s="153"/>
      <c r="L77" s="153"/>
      <c r="M77" s="153"/>
      <c r="N77" s="156"/>
      <c r="O77" s="86"/>
      <c r="P77" s="41"/>
      <c r="Q77" s="32"/>
    </row>
    <row r="78" spans="2:17" ht="12">
      <c r="B78" s="207"/>
      <c r="C78" s="159"/>
      <c r="D78" s="153"/>
      <c r="E78" s="123"/>
      <c r="F78" s="116"/>
      <c r="G78" s="117"/>
      <c r="J78" s="153"/>
      <c r="K78" s="153"/>
      <c r="L78" s="153"/>
      <c r="M78" s="153"/>
      <c r="N78" s="156"/>
      <c r="O78" s="86"/>
      <c r="P78" s="41"/>
      <c r="Q78" s="32"/>
    </row>
    <row r="79" spans="2:17" ht="12">
      <c r="B79" s="207"/>
      <c r="C79" s="159"/>
      <c r="D79" s="153"/>
      <c r="E79" s="123"/>
      <c r="F79" s="116"/>
      <c r="G79" s="117"/>
      <c r="J79" s="153"/>
      <c r="K79" s="153"/>
      <c r="L79" s="153"/>
      <c r="M79" s="153"/>
      <c r="N79" s="156"/>
      <c r="O79" s="86"/>
      <c r="P79" s="41"/>
      <c r="Q79" s="32"/>
    </row>
    <row r="80" spans="2:17" ht="12">
      <c r="B80" s="207"/>
      <c r="C80" s="159"/>
      <c r="D80" s="153"/>
      <c r="E80" s="123"/>
      <c r="F80" s="116"/>
      <c r="G80" s="117"/>
      <c r="J80" s="153"/>
      <c r="K80" s="153"/>
      <c r="L80" s="153"/>
      <c r="M80" s="153"/>
      <c r="N80" s="156"/>
      <c r="O80" s="86"/>
      <c r="P80" s="41"/>
      <c r="Q80" s="32"/>
    </row>
    <row r="81" spans="2:17" ht="12">
      <c r="B81" s="207"/>
      <c r="C81" s="159"/>
      <c r="D81" s="153"/>
      <c r="E81" s="123"/>
      <c r="F81" s="116"/>
      <c r="G81" s="117"/>
      <c r="J81" s="153"/>
      <c r="K81" s="153"/>
      <c r="L81" s="153"/>
      <c r="M81" s="153"/>
      <c r="N81" s="156"/>
      <c r="O81" s="86"/>
      <c r="P81" s="41"/>
      <c r="Q81" s="32"/>
    </row>
    <row r="82" spans="2:17" ht="12">
      <c r="B82" s="207"/>
      <c r="C82" s="159"/>
      <c r="D82" s="153"/>
      <c r="E82" s="123"/>
      <c r="F82" s="116"/>
      <c r="G82" s="117"/>
      <c r="J82" s="153"/>
      <c r="K82" s="153"/>
      <c r="L82" s="153"/>
      <c r="M82" s="153"/>
      <c r="N82" s="156"/>
      <c r="O82" s="86"/>
      <c r="P82" s="41"/>
      <c r="Q82" s="32"/>
    </row>
    <row r="83" spans="2:17" ht="12">
      <c r="B83" s="207"/>
      <c r="C83" s="159"/>
      <c r="D83" s="153"/>
      <c r="E83" s="123"/>
      <c r="F83" s="116"/>
      <c r="G83" s="117"/>
      <c r="J83" s="153"/>
      <c r="K83" s="153"/>
      <c r="L83" s="153"/>
      <c r="M83" s="153"/>
      <c r="N83" s="156"/>
      <c r="O83" s="86"/>
      <c r="P83" s="41"/>
      <c r="Q83" s="32"/>
    </row>
    <row r="84" spans="2:17" ht="12">
      <c r="B84" s="207"/>
      <c r="C84" s="159"/>
      <c r="D84" s="153"/>
      <c r="E84" s="123"/>
      <c r="F84" s="116"/>
      <c r="G84" s="117"/>
      <c r="J84" s="153"/>
      <c r="K84" s="153"/>
      <c r="L84" s="153"/>
      <c r="M84" s="153"/>
      <c r="N84" s="156"/>
      <c r="O84" s="86"/>
      <c r="P84" s="41"/>
      <c r="Q84" s="32"/>
    </row>
    <row r="85" spans="2:17" ht="12">
      <c r="B85" s="207"/>
      <c r="C85" s="159"/>
      <c r="D85" s="153"/>
      <c r="E85" s="123"/>
      <c r="F85" s="116"/>
      <c r="G85" s="117"/>
      <c r="J85" s="153"/>
      <c r="K85" s="153"/>
      <c r="L85" s="153"/>
      <c r="M85" s="153"/>
      <c r="N85" s="156"/>
      <c r="O85" s="86"/>
      <c r="P85" s="41"/>
      <c r="Q85" s="32"/>
    </row>
    <row r="86" spans="2:17" ht="12">
      <c r="B86" s="207"/>
      <c r="C86" s="159"/>
      <c r="D86" s="153"/>
      <c r="E86" s="123"/>
      <c r="F86" s="116"/>
      <c r="G86" s="117"/>
      <c r="J86" s="153"/>
      <c r="K86" s="153"/>
      <c r="L86" s="153"/>
      <c r="M86" s="153"/>
      <c r="N86" s="156"/>
      <c r="O86" s="86"/>
      <c r="P86" s="41"/>
      <c r="Q86" s="32"/>
    </row>
    <row r="87" spans="2:17" ht="12">
      <c r="B87" s="207"/>
      <c r="C87" s="159"/>
      <c r="D87" s="153"/>
      <c r="E87" s="123"/>
      <c r="F87" s="116"/>
      <c r="G87" s="117"/>
      <c r="J87" s="153"/>
      <c r="K87" s="153"/>
      <c r="L87" s="153"/>
      <c r="M87" s="153"/>
      <c r="N87" s="156"/>
      <c r="O87" s="86"/>
      <c r="P87" s="41"/>
      <c r="Q87" s="32"/>
    </row>
    <row r="88" spans="2:17" ht="12">
      <c r="B88" s="207"/>
      <c r="C88" s="159"/>
      <c r="D88" s="153"/>
      <c r="E88" s="123"/>
      <c r="F88" s="116"/>
      <c r="G88" s="117"/>
      <c r="J88" s="153"/>
      <c r="K88" s="153"/>
      <c r="L88" s="153"/>
      <c r="M88" s="153"/>
      <c r="N88" s="156"/>
      <c r="O88" s="86"/>
      <c r="P88" s="41"/>
      <c r="Q88" s="32"/>
    </row>
    <row r="89" spans="2:17">
      <c r="B89" s="207"/>
      <c r="C89" s="159"/>
      <c r="D89" s="153"/>
      <c r="E89" s="154"/>
      <c r="F89" s="158"/>
      <c r="G89" s="155"/>
      <c r="J89" s="153"/>
      <c r="K89" s="153"/>
      <c r="L89" s="153"/>
      <c r="M89" s="153"/>
      <c r="N89" s="156"/>
      <c r="O89" s="86"/>
      <c r="P89" s="41"/>
      <c r="Q89" s="32"/>
    </row>
    <row r="90" spans="2:17">
      <c r="B90" s="207"/>
      <c r="C90" s="159"/>
      <c r="D90" s="153"/>
      <c r="E90" s="154"/>
      <c r="F90" s="158"/>
      <c r="G90" s="155"/>
      <c r="J90" s="153"/>
      <c r="K90" s="153"/>
      <c r="L90" s="153"/>
      <c r="M90" s="153"/>
      <c r="N90" s="156"/>
      <c r="O90" s="86"/>
      <c r="P90" s="41"/>
      <c r="Q90" s="32"/>
    </row>
    <row r="91" spans="2:17">
      <c r="B91" s="207"/>
      <c r="C91" s="159"/>
      <c r="D91" s="153"/>
      <c r="E91" s="154"/>
      <c r="F91" s="158"/>
      <c r="G91" s="155"/>
      <c r="J91" s="153"/>
      <c r="K91" s="153"/>
      <c r="L91" s="153"/>
      <c r="M91" s="153"/>
      <c r="N91" s="156"/>
      <c r="O91" s="86"/>
      <c r="P91" s="41"/>
      <c r="Q91" s="32"/>
    </row>
    <row r="92" spans="2:17">
      <c r="B92" s="207"/>
      <c r="C92" s="159"/>
      <c r="D92" s="153"/>
      <c r="E92" s="154"/>
      <c r="F92" s="158"/>
      <c r="G92" s="155"/>
      <c r="J92" s="153"/>
      <c r="K92" s="153"/>
      <c r="L92" s="153"/>
      <c r="M92" s="153"/>
      <c r="N92" s="156"/>
      <c r="O92" s="86"/>
      <c r="P92" s="41"/>
      <c r="Q92" s="32"/>
    </row>
    <row r="93" spans="2:17">
      <c r="B93" s="207"/>
      <c r="C93" s="159"/>
      <c r="D93" s="153"/>
      <c r="E93" s="154"/>
      <c r="F93" s="158"/>
      <c r="G93" s="155"/>
      <c r="J93" s="153"/>
      <c r="K93" s="153"/>
      <c r="L93" s="153"/>
      <c r="M93" s="153"/>
      <c r="N93" s="156"/>
      <c r="O93" s="86"/>
      <c r="P93" s="41"/>
      <c r="Q93" s="32"/>
    </row>
    <row r="94" spans="2:17">
      <c r="B94" s="207"/>
      <c r="C94" s="159"/>
      <c r="D94" s="153"/>
      <c r="E94" s="154"/>
      <c r="F94" s="158"/>
      <c r="G94" s="155"/>
      <c r="J94" s="153"/>
      <c r="K94" s="153"/>
      <c r="L94" s="153"/>
      <c r="M94" s="153"/>
      <c r="N94" s="156"/>
      <c r="O94" s="86"/>
      <c r="P94" s="41"/>
      <c r="Q94" s="32"/>
    </row>
    <row r="95" spans="2:17">
      <c r="B95" s="207"/>
      <c r="C95" s="159"/>
      <c r="D95" s="153"/>
      <c r="E95" s="154"/>
      <c r="F95" s="158"/>
      <c r="G95" s="155"/>
      <c r="J95" s="153"/>
      <c r="K95" s="153"/>
      <c r="L95" s="153"/>
      <c r="M95" s="153"/>
      <c r="N95" s="156"/>
      <c r="O95" s="86"/>
      <c r="P95" s="41"/>
      <c r="Q95" s="32"/>
    </row>
    <row r="96" spans="2:17">
      <c r="B96" s="207"/>
      <c r="C96" s="159"/>
      <c r="D96" s="153"/>
      <c r="E96" s="154"/>
      <c r="F96" s="158"/>
      <c r="G96" s="155"/>
      <c r="J96" s="153"/>
      <c r="K96" s="153"/>
      <c r="L96" s="153"/>
      <c r="M96" s="153"/>
      <c r="N96" s="156"/>
      <c r="O96" s="86"/>
      <c r="P96" s="41"/>
      <c r="Q96" s="32"/>
    </row>
    <row r="97" spans="2:17">
      <c r="B97" s="207"/>
      <c r="C97" s="159"/>
      <c r="D97" s="153"/>
      <c r="E97" s="154"/>
      <c r="F97" s="158"/>
      <c r="G97" s="155"/>
      <c r="J97" s="153"/>
      <c r="K97" s="153"/>
      <c r="L97" s="153"/>
      <c r="M97" s="153"/>
      <c r="N97" s="156"/>
      <c r="O97" s="86"/>
      <c r="P97" s="41"/>
      <c r="Q97" s="32"/>
    </row>
    <row r="98" spans="2:17">
      <c r="B98" s="207"/>
      <c r="C98" s="159"/>
      <c r="D98" s="153"/>
      <c r="E98" s="154"/>
      <c r="F98" s="158"/>
      <c r="G98" s="155"/>
      <c r="J98" s="153"/>
      <c r="K98" s="153"/>
      <c r="L98" s="153"/>
      <c r="M98" s="153"/>
      <c r="N98" s="156"/>
      <c r="O98" s="86"/>
      <c r="P98" s="41"/>
      <c r="Q98" s="32"/>
    </row>
    <row r="99" spans="2:17">
      <c r="B99" s="207"/>
      <c r="C99" s="159"/>
      <c r="D99" s="153"/>
      <c r="E99" s="154"/>
      <c r="F99" s="158"/>
      <c r="G99" s="155"/>
      <c r="J99" s="153"/>
      <c r="K99" s="153"/>
      <c r="L99" s="153"/>
      <c r="M99" s="153"/>
      <c r="N99" s="156"/>
      <c r="O99" s="86"/>
      <c r="P99" s="41"/>
      <c r="Q99" s="32"/>
    </row>
    <row r="100" spans="2:17">
      <c r="B100" s="207"/>
      <c r="C100" s="159"/>
      <c r="D100" s="153"/>
      <c r="E100" s="154"/>
      <c r="F100" s="158"/>
      <c r="G100" s="155"/>
      <c r="J100" s="153"/>
      <c r="K100" s="153"/>
      <c r="L100" s="153"/>
      <c r="M100" s="153"/>
      <c r="N100" s="156"/>
      <c r="O100" s="86"/>
      <c r="P100" s="41"/>
      <c r="Q100" s="32"/>
    </row>
    <row r="101" spans="2:17">
      <c r="B101" s="207"/>
      <c r="C101" s="159"/>
      <c r="D101" s="153"/>
      <c r="E101" s="154"/>
      <c r="F101" s="158"/>
      <c r="G101" s="155"/>
      <c r="J101" s="153"/>
      <c r="K101" s="153"/>
      <c r="L101" s="153"/>
      <c r="M101" s="153"/>
      <c r="N101" s="156"/>
      <c r="O101" s="86"/>
      <c r="P101" s="41"/>
      <c r="Q101" s="32"/>
    </row>
    <row r="102" spans="2:17">
      <c r="B102" s="207"/>
      <c r="C102" s="159"/>
      <c r="D102" s="153"/>
      <c r="E102" s="154"/>
      <c r="F102" s="158"/>
      <c r="G102" s="155"/>
      <c r="J102" s="153"/>
      <c r="K102" s="153"/>
      <c r="L102" s="153"/>
      <c r="M102" s="153"/>
      <c r="N102" s="156"/>
      <c r="O102" s="86"/>
      <c r="P102" s="41"/>
      <c r="Q102" s="32"/>
    </row>
    <row r="103" spans="2:17">
      <c r="B103" s="207"/>
      <c r="C103" s="159"/>
      <c r="D103" s="153"/>
      <c r="E103" s="154"/>
      <c r="F103" s="158"/>
      <c r="G103" s="155"/>
      <c r="J103" s="153"/>
      <c r="K103" s="153"/>
      <c r="L103" s="153"/>
      <c r="M103" s="153"/>
      <c r="N103" s="156"/>
      <c r="O103" s="86"/>
      <c r="P103" s="41"/>
      <c r="Q103" s="32"/>
    </row>
    <row r="104" spans="2:17">
      <c r="B104" s="207"/>
      <c r="C104" s="159"/>
      <c r="D104" s="153"/>
      <c r="E104" s="154"/>
      <c r="F104" s="158"/>
      <c r="G104" s="155"/>
      <c r="J104" s="153"/>
      <c r="K104" s="153"/>
      <c r="L104" s="153"/>
      <c r="M104" s="153"/>
      <c r="N104" s="156"/>
      <c r="O104" s="86"/>
      <c r="P104" s="41"/>
      <c r="Q104" s="32"/>
    </row>
    <row r="105" spans="2:17">
      <c r="B105" s="207"/>
      <c r="C105" s="159"/>
      <c r="D105" s="153"/>
      <c r="E105" s="154"/>
      <c r="F105" s="158"/>
      <c r="G105" s="155"/>
      <c r="J105" s="153"/>
      <c r="K105" s="153"/>
      <c r="L105" s="153"/>
      <c r="M105" s="153"/>
      <c r="N105" s="156"/>
      <c r="O105" s="86"/>
      <c r="P105" s="41"/>
      <c r="Q105" s="32"/>
    </row>
    <row r="106" spans="2:17">
      <c r="B106" s="207"/>
      <c r="C106" s="159"/>
      <c r="D106" s="153"/>
      <c r="E106" s="154"/>
      <c r="F106" s="158"/>
      <c r="G106" s="155"/>
      <c r="J106" s="153"/>
      <c r="K106" s="153"/>
      <c r="L106" s="153"/>
      <c r="M106" s="153"/>
      <c r="N106" s="156"/>
      <c r="O106" s="86"/>
      <c r="P106" s="41"/>
      <c r="Q106" s="32"/>
    </row>
    <row r="107" spans="2:17">
      <c r="B107" s="207"/>
      <c r="C107" s="159"/>
      <c r="D107" s="153"/>
      <c r="E107" s="154"/>
      <c r="F107" s="158"/>
      <c r="G107" s="155"/>
      <c r="J107" s="153"/>
      <c r="K107" s="153"/>
      <c r="L107" s="153"/>
      <c r="M107" s="153"/>
      <c r="N107" s="156"/>
      <c r="O107" s="86"/>
      <c r="P107" s="39"/>
      <c r="Q107" s="78"/>
    </row>
    <row r="108" spans="2:17">
      <c r="B108" s="207"/>
      <c r="C108" s="159"/>
      <c r="D108" s="153"/>
      <c r="E108" s="154"/>
      <c r="F108" s="158"/>
      <c r="G108" s="155"/>
      <c r="J108" s="153"/>
      <c r="K108" s="153"/>
      <c r="L108" s="153"/>
      <c r="M108" s="153"/>
      <c r="N108" s="156"/>
      <c r="O108" s="86"/>
      <c r="P108" s="39"/>
      <c r="Q108" s="78"/>
    </row>
    <row r="109" spans="2:17">
      <c r="B109" s="207"/>
      <c r="C109" s="159"/>
      <c r="D109" s="153"/>
      <c r="E109" s="154"/>
      <c r="F109" s="158"/>
      <c r="G109" s="155"/>
      <c r="J109" s="153"/>
      <c r="K109" s="153"/>
      <c r="L109" s="153"/>
      <c r="M109" s="153"/>
      <c r="N109" s="156"/>
      <c r="O109" s="86"/>
      <c r="P109" s="39"/>
      <c r="Q109" s="78"/>
    </row>
    <row r="110" spans="2:17">
      <c r="B110" s="207"/>
      <c r="C110" s="159"/>
      <c r="D110" s="153"/>
      <c r="E110" s="154"/>
      <c r="F110" s="158"/>
      <c r="G110" s="155"/>
      <c r="J110" s="153"/>
      <c r="K110" s="153"/>
      <c r="L110" s="153"/>
      <c r="M110" s="153"/>
      <c r="N110" s="156"/>
      <c r="O110" s="86"/>
      <c r="P110" s="39"/>
      <c r="Q110" s="78"/>
    </row>
    <row r="111" spans="2:17">
      <c r="B111" s="207"/>
      <c r="C111" s="159"/>
      <c r="D111" s="153"/>
      <c r="E111" s="154"/>
      <c r="F111" s="158"/>
      <c r="G111" s="155"/>
      <c r="J111" s="153"/>
      <c r="K111" s="153"/>
      <c r="L111" s="153"/>
      <c r="M111" s="153"/>
      <c r="N111" s="156"/>
      <c r="O111" s="86"/>
      <c r="P111" s="39"/>
      <c r="Q111" s="78"/>
    </row>
    <row r="112" spans="2:17">
      <c r="B112" s="207"/>
      <c r="C112" s="159"/>
      <c r="D112" s="153"/>
      <c r="E112" s="154"/>
      <c r="F112" s="158"/>
      <c r="G112" s="155"/>
      <c r="J112" s="153"/>
      <c r="K112" s="153"/>
      <c r="L112" s="153"/>
      <c r="M112" s="153"/>
      <c r="N112" s="156"/>
      <c r="O112" s="86"/>
      <c r="P112" s="39"/>
      <c r="Q112" s="78"/>
    </row>
    <row r="113" spans="2:17">
      <c r="B113" s="207"/>
      <c r="C113" s="159"/>
      <c r="D113" s="153"/>
      <c r="E113" s="154"/>
      <c r="F113" s="158"/>
      <c r="G113" s="155"/>
      <c r="J113" s="153"/>
      <c r="K113" s="153"/>
      <c r="L113" s="153"/>
      <c r="M113" s="153"/>
      <c r="N113" s="156"/>
      <c r="O113" s="86"/>
      <c r="P113" s="39"/>
      <c r="Q113" s="78"/>
    </row>
    <row r="114" spans="2:17">
      <c r="B114" s="207"/>
      <c r="C114" s="159"/>
      <c r="D114" s="153"/>
      <c r="E114" s="154"/>
      <c r="F114" s="158"/>
      <c r="G114" s="155"/>
      <c r="J114" s="153"/>
      <c r="K114" s="153"/>
      <c r="L114" s="153"/>
      <c r="M114" s="153"/>
      <c r="N114" s="156"/>
      <c r="O114" s="86"/>
      <c r="P114" s="39"/>
      <c r="Q114" s="78"/>
    </row>
    <row r="115" spans="2:17">
      <c r="B115" s="207"/>
      <c r="C115" s="159"/>
      <c r="D115" s="153"/>
      <c r="E115" s="154"/>
      <c r="F115" s="158"/>
      <c r="G115" s="155"/>
      <c r="J115" s="153"/>
      <c r="K115" s="153"/>
      <c r="L115" s="153"/>
      <c r="M115" s="153"/>
      <c r="N115" s="156"/>
      <c r="O115" s="86"/>
      <c r="P115" s="39"/>
      <c r="Q115" s="78"/>
    </row>
    <row r="116" spans="2:17">
      <c r="B116" s="207"/>
      <c r="C116" s="159"/>
      <c r="D116" s="153"/>
      <c r="E116" s="154"/>
      <c r="F116" s="158"/>
      <c r="G116" s="155"/>
      <c r="J116" s="153"/>
      <c r="K116" s="153"/>
      <c r="L116" s="153"/>
      <c r="M116" s="153"/>
      <c r="N116" s="156"/>
      <c r="O116" s="86"/>
      <c r="P116" s="39"/>
      <c r="Q116" s="78"/>
    </row>
    <row r="117" spans="2:17">
      <c r="B117" s="207"/>
      <c r="C117" s="159"/>
      <c r="D117" s="153"/>
      <c r="E117" s="154"/>
      <c r="F117" s="158"/>
      <c r="G117" s="155"/>
      <c r="J117" s="153"/>
      <c r="K117" s="153"/>
      <c r="L117" s="153"/>
      <c r="M117" s="153"/>
      <c r="N117" s="156"/>
      <c r="O117" s="86"/>
      <c r="P117" s="39"/>
      <c r="Q117" s="78"/>
    </row>
    <row r="118" spans="2:17">
      <c r="B118" s="207"/>
      <c r="C118" s="159"/>
      <c r="D118" s="153"/>
      <c r="E118" s="154"/>
      <c r="F118" s="158"/>
      <c r="G118" s="155"/>
      <c r="J118" s="153"/>
      <c r="K118" s="153"/>
      <c r="L118" s="153"/>
      <c r="M118" s="153"/>
      <c r="N118" s="156"/>
      <c r="O118" s="86"/>
      <c r="P118" s="39"/>
      <c r="Q118" s="78"/>
    </row>
    <row r="119" spans="2:17">
      <c r="B119" s="207"/>
      <c r="C119" s="159"/>
      <c r="D119" s="153"/>
      <c r="E119" s="154"/>
      <c r="F119" s="158"/>
      <c r="G119" s="155"/>
      <c r="J119" s="153"/>
      <c r="K119" s="153"/>
      <c r="L119" s="153"/>
      <c r="M119" s="153"/>
      <c r="N119" s="156"/>
      <c r="O119" s="86"/>
      <c r="P119" s="39"/>
      <c r="Q119" s="78"/>
    </row>
    <row r="120" spans="2:17">
      <c r="B120" s="207"/>
      <c r="C120" s="159"/>
      <c r="D120" s="153"/>
      <c r="E120" s="154"/>
      <c r="F120" s="158"/>
      <c r="G120" s="155"/>
      <c r="J120" s="153"/>
      <c r="K120" s="153"/>
      <c r="L120" s="153"/>
      <c r="M120" s="153"/>
      <c r="N120" s="156"/>
      <c r="O120" s="86"/>
      <c r="P120" s="39"/>
      <c r="Q120" s="78"/>
    </row>
    <row r="121" spans="2:17">
      <c r="B121" s="207"/>
      <c r="C121" s="159"/>
      <c r="D121" s="153"/>
      <c r="E121" s="154"/>
      <c r="F121" s="158"/>
      <c r="G121" s="155"/>
      <c r="J121" s="153"/>
      <c r="K121" s="153"/>
      <c r="L121" s="153"/>
      <c r="M121" s="153"/>
      <c r="N121" s="156"/>
      <c r="O121" s="86"/>
      <c r="P121" s="39"/>
      <c r="Q121" s="78"/>
    </row>
    <row r="122" spans="2:17">
      <c r="B122" s="207"/>
      <c r="C122" s="159"/>
      <c r="D122" s="153"/>
      <c r="E122" s="154"/>
      <c r="F122" s="158"/>
      <c r="G122" s="155"/>
      <c r="J122" s="153"/>
      <c r="K122" s="153"/>
      <c r="L122" s="153"/>
      <c r="M122" s="153"/>
      <c r="N122" s="156"/>
      <c r="O122" s="86"/>
      <c r="P122" s="39"/>
      <c r="Q122" s="78"/>
    </row>
    <row r="123" spans="2:17">
      <c r="B123" s="207"/>
      <c r="C123" s="159"/>
      <c r="D123" s="153"/>
      <c r="E123" s="154"/>
      <c r="F123" s="158"/>
      <c r="G123" s="155"/>
      <c r="J123" s="153"/>
      <c r="K123" s="153"/>
      <c r="L123" s="153"/>
      <c r="M123" s="153"/>
      <c r="N123" s="156"/>
      <c r="O123" s="86"/>
      <c r="P123" s="39"/>
      <c r="Q123" s="78"/>
    </row>
    <row r="124" spans="2:17">
      <c r="B124" s="207"/>
      <c r="C124" s="159"/>
      <c r="D124" s="153"/>
      <c r="E124" s="154"/>
      <c r="F124" s="158"/>
      <c r="G124" s="155"/>
      <c r="J124" s="153"/>
      <c r="K124" s="153"/>
      <c r="L124" s="153"/>
      <c r="M124" s="153"/>
      <c r="N124" s="156"/>
      <c r="O124" s="86"/>
      <c r="P124" s="39"/>
      <c r="Q124" s="78"/>
    </row>
    <row r="125" spans="2:17">
      <c r="B125" s="207"/>
      <c r="C125" s="159"/>
      <c r="D125" s="153"/>
      <c r="E125" s="154"/>
      <c r="F125" s="158"/>
      <c r="G125" s="155"/>
      <c r="J125" s="153"/>
      <c r="K125" s="153"/>
      <c r="L125" s="153"/>
      <c r="M125" s="153"/>
      <c r="N125" s="156"/>
      <c r="O125" s="86"/>
      <c r="P125" s="39"/>
      <c r="Q125" s="78"/>
    </row>
    <row r="126" spans="2:17">
      <c r="B126" s="207"/>
      <c r="C126" s="159"/>
      <c r="D126" s="153"/>
      <c r="E126" s="154"/>
      <c r="F126" s="158"/>
      <c r="G126" s="155"/>
      <c r="J126" s="153"/>
      <c r="K126" s="153"/>
      <c r="L126" s="153"/>
      <c r="M126" s="153"/>
      <c r="N126" s="156"/>
      <c r="O126" s="86"/>
      <c r="P126" s="39"/>
      <c r="Q126" s="78"/>
    </row>
    <row r="127" spans="2:17">
      <c r="B127" s="207"/>
      <c r="C127" s="159"/>
      <c r="D127" s="153"/>
      <c r="E127" s="154"/>
      <c r="F127" s="158"/>
      <c r="G127" s="155"/>
      <c r="J127" s="153"/>
      <c r="K127" s="153"/>
      <c r="L127" s="153"/>
      <c r="M127" s="153"/>
      <c r="N127" s="156"/>
      <c r="O127" s="86"/>
      <c r="P127" s="39"/>
      <c r="Q127" s="78"/>
    </row>
    <row r="128" spans="2:17">
      <c r="B128" s="207"/>
      <c r="C128" s="159"/>
      <c r="D128" s="153"/>
      <c r="E128" s="154"/>
      <c r="F128" s="158"/>
      <c r="G128" s="155"/>
      <c r="J128" s="153"/>
      <c r="K128" s="153"/>
      <c r="L128" s="153"/>
      <c r="M128" s="153"/>
      <c r="N128" s="156"/>
      <c r="O128" s="86"/>
      <c r="P128" s="39"/>
      <c r="Q128" s="78"/>
    </row>
    <row r="129" spans="2:17">
      <c r="B129" s="207"/>
      <c r="C129" s="159"/>
      <c r="D129" s="153"/>
      <c r="E129" s="154"/>
      <c r="F129" s="158"/>
      <c r="G129" s="155"/>
      <c r="J129" s="153"/>
      <c r="K129" s="153"/>
      <c r="L129" s="153"/>
      <c r="M129" s="153"/>
      <c r="N129" s="156"/>
      <c r="O129" s="86"/>
      <c r="P129" s="39"/>
      <c r="Q129" s="78"/>
    </row>
    <row r="130" spans="2:17">
      <c r="B130" s="207"/>
      <c r="C130" s="159"/>
      <c r="D130" s="153"/>
      <c r="E130" s="154"/>
      <c r="F130" s="158"/>
      <c r="G130" s="155"/>
      <c r="J130" s="153"/>
      <c r="K130" s="153"/>
      <c r="L130" s="153"/>
      <c r="M130" s="153"/>
      <c r="N130" s="156"/>
      <c r="O130" s="86"/>
      <c r="P130" s="39"/>
      <c r="Q130" s="78"/>
    </row>
    <row r="131" spans="2:17">
      <c r="B131" s="207"/>
      <c r="C131" s="159"/>
      <c r="D131" s="153"/>
      <c r="E131" s="154"/>
      <c r="F131" s="158"/>
      <c r="G131" s="155"/>
      <c r="J131" s="153"/>
      <c r="K131" s="153"/>
      <c r="L131" s="153"/>
      <c r="M131" s="153"/>
      <c r="N131" s="156"/>
      <c r="O131" s="86"/>
      <c r="P131" s="39"/>
      <c r="Q131" s="78"/>
    </row>
    <row r="132" spans="2:17">
      <c r="B132" s="207"/>
      <c r="C132" s="159"/>
      <c r="D132" s="153"/>
      <c r="E132" s="154"/>
      <c r="F132" s="158"/>
      <c r="G132" s="155"/>
      <c r="J132" s="153"/>
      <c r="K132" s="153"/>
      <c r="L132" s="153"/>
      <c r="M132" s="153"/>
      <c r="N132" s="156"/>
      <c r="O132" s="86"/>
      <c r="P132" s="39"/>
      <c r="Q132" s="78"/>
    </row>
    <row r="133" spans="2:17">
      <c r="B133" s="207"/>
      <c r="C133" s="159"/>
      <c r="D133" s="153"/>
      <c r="E133" s="154"/>
      <c r="F133" s="158"/>
      <c r="G133" s="155"/>
      <c r="J133" s="153"/>
      <c r="K133" s="153"/>
      <c r="L133" s="153"/>
      <c r="M133" s="153"/>
      <c r="N133" s="156"/>
      <c r="O133" s="86"/>
      <c r="P133" s="39"/>
      <c r="Q133" s="78"/>
    </row>
    <row r="134" spans="2:17">
      <c r="B134" s="207"/>
      <c r="C134" s="159"/>
      <c r="D134" s="153"/>
      <c r="E134" s="154"/>
      <c r="F134" s="158"/>
      <c r="G134" s="155"/>
      <c r="J134" s="153"/>
      <c r="K134" s="153"/>
      <c r="L134" s="153"/>
      <c r="M134" s="153"/>
      <c r="N134" s="156"/>
      <c r="O134" s="86"/>
      <c r="P134" s="39"/>
      <c r="Q134" s="78"/>
    </row>
    <row r="135" spans="2:17">
      <c r="B135" s="207"/>
      <c r="C135" s="159"/>
      <c r="D135" s="153"/>
      <c r="E135" s="154"/>
      <c r="F135" s="158"/>
      <c r="G135" s="155"/>
      <c r="J135" s="153"/>
      <c r="K135" s="153"/>
      <c r="L135" s="153"/>
      <c r="M135" s="153"/>
      <c r="N135" s="156"/>
      <c r="O135" s="86"/>
      <c r="P135" s="39"/>
      <c r="Q135" s="78"/>
    </row>
    <row r="136" spans="2:17">
      <c r="B136" s="207"/>
      <c r="C136" s="159"/>
      <c r="D136" s="153"/>
      <c r="E136" s="154"/>
      <c r="F136" s="158"/>
      <c r="G136" s="155"/>
      <c r="J136" s="153"/>
      <c r="K136" s="153"/>
      <c r="L136" s="153"/>
      <c r="M136" s="153"/>
      <c r="N136" s="156"/>
      <c r="O136" s="86"/>
      <c r="P136" s="39"/>
      <c r="Q136" s="78"/>
    </row>
    <row r="137" spans="2:17">
      <c r="B137" s="207"/>
      <c r="C137" s="159"/>
      <c r="D137" s="153"/>
      <c r="E137" s="154"/>
      <c r="F137" s="158"/>
      <c r="G137" s="155"/>
      <c r="J137" s="153"/>
      <c r="K137" s="153"/>
      <c r="L137" s="153"/>
      <c r="M137" s="153"/>
      <c r="N137" s="156"/>
      <c r="O137" s="86"/>
      <c r="P137" s="39"/>
      <c r="Q137" s="78"/>
    </row>
    <row r="138" spans="2:17">
      <c r="B138" s="207"/>
      <c r="C138" s="159"/>
      <c r="D138" s="153"/>
      <c r="E138" s="154"/>
      <c r="F138" s="158"/>
      <c r="G138" s="155"/>
      <c r="J138" s="153"/>
      <c r="K138" s="153"/>
      <c r="L138" s="153"/>
      <c r="M138" s="153"/>
      <c r="N138" s="156"/>
      <c r="O138" s="86"/>
      <c r="P138" s="39"/>
      <c r="Q138" s="78"/>
    </row>
    <row r="139" spans="2:17">
      <c r="B139" s="207"/>
      <c r="C139" s="159"/>
      <c r="D139" s="153"/>
      <c r="E139" s="154"/>
      <c r="F139" s="158"/>
      <c r="G139" s="155"/>
      <c r="J139" s="153"/>
      <c r="K139" s="153"/>
      <c r="L139" s="153"/>
      <c r="M139" s="153"/>
      <c r="N139" s="156"/>
      <c r="O139" s="86"/>
      <c r="P139" s="39"/>
      <c r="Q139" s="78"/>
    </row>
    <row r="140" spans="2:17">
      <c r="B140" s="207"/>
      <c r="C140" s="159"/>
      <c r="D140" s="153"/>
      <c r="E140" s="154"/>
      <c r="F140" s="158"/>
      <c r="G140" s="155"/>
      <c r="J140" s="153"/>
      <c r="K140" s="153"/>
      <c r="L140" s="153"/>
      <c r="M140" s="153"/>
      <c r="N140" s="156"/>
      <c r="O140" s="86"/>
      <c r="P140" s="39"/>
      <c r="Q140" s="78"/>
    </row>
    <row r="141" spans="2:17">
      <c r="B141" s="207"/>
      <c r="C141" s="159"/>
      <c r="D141" s="153"/>
      <c r="E141" s="154"/>
      <c r="F141" s="158"/>
      <c r="G141" s="155"/>
      <c r="J141" s="153"/>
      <c r="K141" s="153"/>
      <c r="L141" s="153"/>
      <c r="M141" s="153"/>
      <c r="N141" s="156"/>
      <c r="O141" s="86"/>
      <c r="P141" s="39"/>
      <c r="Q141" s="78"/>
    </row>
    <row r="142" spans="2:17">
      <c r="B142" s="207"/>
      <c r="C142" s="159"/>
      <c r="D142" s="153"/>
      <c r="E142" s="154"/>
      <c r="F142" s="158"/>
      <c r="G142" s="155"/>
      <c r="J142" s="153"/>
      <c r="K142" s="153"/>
      <c r="L142" s="153"/>
      <c r="M142" s="153"/>
      <c r="N142" s="156"/>
      <c r="O142" s="86"/>
      <c r="P142" s="39"/>
      <c r="Q142" s="78"/>
    </row>
    <row r="143" spans="2:17">
      <c r="B143" s="207"/>
      <c r="C143" s="159"/>
      <c r="D143" s="153"/>
      <c r="E143" s="154"/>
      <c r="F143" s="158"/>
      <c r="G143" s="155"/>
      <c r="J143" s="153"/>
      <c r="K143" s="153"/>
      <c r="L143" s="153"/>
      <c r="M143" s="153"/>
      <c r="N143" s="156"/>
      <c r="O143" s="86"/>
      <c r="P143" s="39"/>
      <c r="Q143" s="78"/>
    </row>
    <row r="144" spans="2:17">
      <c r="B144" s="207"/>
      <c r="C144" s="159"/>
      <c r="D144" s="153"/>
      <c r="E144" s="154"/>
      <c r="F144" s="158"/>
      <c r="G144" s="155"/>
      <c r="J144" s="153"/>
      <c r="K144" s="153"/>
      <c r="L144" s="153"/>
      <c r="M144" s="153"/>
      <c r="N144" s="156"/>
      <c r="O144" s="86"/>
      <c r="P144" s="39"/>
      <c r="Q144" s="78"/>
    </row>
    <row r="145" spans="2:17">
      <c r="B145" s="207"/>
      <c r="C145" s="159"/>
      <c r="D145" s="153"/>
      <c r="E145" s="154"/>
      <c r="F145" s="158"/>
      <c r="G145" s="155"/>
      <c r="J145" s="153"/>
      <c r="K145" s="153"/>
      <c r="L145" s="153"/>
      <c r="M145" s="153"/>
      <c r="N145" s="156"/>
      <c r="O145" s="86"/>
      <c r="P145" s="39"/>
      <c r="Q145" s="78"/>
    </row>
    <row r="146" spans="2:17">
      <c r="B146" s="207"/>
      <c r="C146" s="159"/>
      <c r="D146" s="153"/>
      <c r="E146" s="154"/>
      <c r="F146" s="158"/>
      <c r="G146" s="155"/>
      <c r="J146" s="153"/>
      <c r="K146" s="153"/>
      <c r="L146" s="153"/>
      <c r="M146" s="153"/>
      <c r="N146" s="156"/>
      <c r="O146" s="86"/>
      <c r="P146" s="39"/>
      <c r="Q146" s="78"/>
    </row>
    <row r="147" spans="2:17">
      <c r="B147" s="207"/>
      <c r="C147" s="159"/>
      <c r="D147" s="153"/>
      <c r="E147" s="154"/>
      <c r="F147" s="158"/>
      <c r="G147" s="155"/>
      <c r="J147" s="153"/>
      <c r="K147" s="153"/>
      <c r="L147" s="153"/>
      <c r="M147" s="153"/>
      <c r="N147" s="156"/>
      <c r="O147" s="86"/>
      <c r="P147" s="39"/>
      <c r="Q147" s="78"/>
    </row>
    <row r="148" spans="2:17">
      <c r="B148" s="207"/>
      <c r="C148" s="159"/>
      <c r="D148" s="153"/>
      <c r="E148" s="154"/>
      <c r="F148" s="158"/>
      <c r="G148" s="155"/>
      <c r="J148" s="153"/>
      <c r="K148" s="153"/>
      <c r="L148" s="153"/>
      <c r="M148" s="153"/>
      <c r="N148" s="156"/>
      <c r="O148" s="86"/>
      <c r="P148" s="39"/>
      <c r="Q148" s="78"/>
    </row>
    <row r="149" spans="2:17">
      <c r="B149" s="207"/>
      <c r="C149" s="159"/>
      <c r="D149" s="153"/>
      <c r="E149" s="154"/>
      <c r="F149" s="158"/>
      <c r="G149" s="155"/>
      <c r="J149" s="153"/>
      <c r="K149" s="153"/>
      <c r="L149" s="153"/>
      <c r="M149" s="153"/>
      <c r="N149" s="156"/>
      <c r="O149" s="86"/>
      <c r="P149" s="39"/>
      <c r="Q149" s="78"/>
    </row>
    <row r="150" spans="2:17">
      <c r="B150" s="207"/>
      <c r="C150" s="159"/>
      <c r="D150" s="153"/>
      <c r="E150" s="154"/>
      <c r="F150" s="158"/>
      <c r="G150" s="155"/>
      <c r="J150" s="153"/>
      <c r="K150" s="153"/>
      <c r="L150" s="153"/>
      <c r="M150" s="153"/>
      <c r="N150" s="156"/>
      <c r="O150" s="86"/>
      <c r="P150" s="39"/>
      <c r="Q150" s="78"/>
    </row>
    <row r="151" spans="2:17">
      <c r="B151" s="207"/>
      <c r="C151" s="159"/>
      <c r="D151" s="153"/>
      <c r="E151" s="154"/>
      <c r="F151" s="158"/>
      <c r="G151" s="155"/>
      <c r="J151" s="153"/>
      <c r="K151" s="153"/>
      <c r="L151" s="153"/>
      <c r="M151" s="153"/>
      <c r="N151" s="156"/>
      <c r="O151" s="86"/>
      <c r="P151" s="39"/>
      <c r="Q151" s="78"/>
    </row>
    <row r="152" spans="2:17">
      <c r="B152" s="207"/>
      <c r="C152" s="159"/>
      <c r="D152" s="153"/>
      <c r="E152" s="154"/>
      <c r="F152" s="158"/>
      <c r="G152" s="155"/>
      <c r="J152" s="153"/>
      <c r="K152" s="153"/>
      <c r="L152" s="153"/>
      <c r="M152" s="153"/>
      <c r="N152" s="156"/>
      <c r="O152" s="86"/>
      <c r="P152" s="39"/>
      <c r="Q152" s="78"/>
    </row>
    <row r="153" spans="2:17">
      <c r="B153" s="207"/>
      <c r="C153" s="159"/>
      <c r="D153" s="153"/>
      <c r="E153" s="154"/>
      <c r="F153" s="158"/>
      <c r="G153" s="155"/>
      <c r="J153" s="153"/>
      <c r="K153" s="153"/>
      <c r="L153" s="153"/>
      <c r="M153" s="153"/>
      <c r="N153" s="156"/>
      <c r="O153" s="86"/>
      <c r="P153" s="39"/>
      <c r="Q153" s="78"/>
    </row>
    <row r="154" spans="2:17">
      <c r="B154" s="207"/>
      <c r="C154" s="159"/>
      <c r="D154" s="153"/>
      <c r="E154" s="154"/>
      <c r="F154" s="158"/>
      <c r="G154" s="155"/>
      <c r="J154" s="153"/>
      <c r="K154" s="153"/>
      <c r="L154" s="153"/>
      <c r="M154" s="153"/>
      <c r="N154" s="156"/>
      <c r="O154" s="86"/>
      <c r="P154" s="39"/>
      <c r="Q154" s="78"/>
    </row>
    <row r="155" spans="2:17">
      <c r="B155" s="207"/>
      <c r="C155" s="159"/>
      <c r="D155" s="153"/>
      <c r="E155" s="154"/>
      <c r="F155" s="158"/>
      <c r="G155" s="155"/>
      <c r="J155" s="153"/>
      <c r="K155" s="153"/>
      <c r="L155" s="153"/>
      <c r="M155" s="153"/>
      <c r="N155" s="156"/>
      <c r="O155" s="86"/>
      <c r="P155" s="39"/>
      <c r="Q155" s="78"/>
    </row>
    <row r="156" spans="2:17">
      <c r="B156" s="207"/>
      <c r="C156" s="159"/>
      <c r="D156" s="153"/>
      <c r="E156" s="154"/>
      <c r="F156" s="158"/>
      <c r="G156" s="155"/>
      <c r="J156" s="153"/>
      <c r="K156" s="153"/>
      <c r="L156" s="153"/>
      <c r="M156" s="153"/>
      <c r="N156" s="156"/>
      <c r="O156" s="86"/>
      <c r="P156" s="39"/>
      <c r="Q156" s="78"/>
    </row>
    <row r="157" spans="2:17">
      <c r="B157" s="207"/>
      <c r="C157" s="159"/>
      <c r="D157" s="153"/>
      <c r="E157" s="154"/>
      <c r="F157" s="158"/>
      <c r="G157" s="155"/>
      <c r="J157" s="153"/>
      <c r="K157" s="153"/>
      <c r="L157" s="153"/>
      <c r="M157" s="153"/>
      <c r="N157" s="156"/>
      <c r="O157" s="86"/>
      <c r="P157" s="39"/>
      <c r="Q157" s="78"/>
    </row>
    <row r="158" spans="2:17">
      <c r="B158" s="207"/>
      <c r="C158" s="159"/>
      <c r="D158" s="153"/>
      <c r="E158" s="154"/>
      <c r="F158" s="158"/>
      <c r="G158" s="155"/>
      <c r="J158" s="153"/>
      <c r="K158" s="153"/>
      <c r="L158" s="153"/>
      <c r="M158" s="153"/>
      <c r="N158" s="156"/>
      <c r="O158" s="86"/>
      <c r="P158" s="39"/>
      <c r="Q158" s="78"/>
    </row>
    <row r="159" spans="2:17">
      <c r="B159" s="207"/>
      <c r="C159" s="159"/>
      <c r="D159" s="153"/>
      <c r="E159" s="154"/>
      <c r="F159" s="158"/>
      <c r="G159" s="155"/>
      <c r="J159" s="153"/>
      <c r="K159" s="153"/>
      <c r="L159" s="153"/>
      <c r="M159" s="153"/>
      <c r="N159" s="156"/>
      <c r="O159" s="86"/>
      <c r="P159" s="39"/>
      <c r="Q159" s="78"/>
    </row>
    <row r="160" spans="2:17">
      <c r="B160" s="207"/>
      <c r="C160" s="159"/>
      <c r="D160" s="153"/>
      <c r="E160" s="154"/>
      <c r="F160" s="158"/>
      <c r="G160" s="155"/>
      <c r="J160" s="153"/>
      <c r="K160" s="153"/>
      <c r="L160" s="153"/>
      <c r="M160" s="153"/>
      <c r="N160" s="156"/>
      <c r="O160" s="86"/>
      <c r="P160" s="39"/>
      <c r="Q160" s="78"/>
    </row>
    <row r="161" spans="2:17">
      <c r="B161" s="207"/>
      <c r="C161" s="159"/>
      <c r="D161" s="153"/>
      <c r="E161" s="154"/>
      <c r="F161" s="158"/>
      <c r="G161" s="155"/>
      <c r="J161" s="153"/>
      <c r="K161" s="153"/>
      <c r="L161" s="153"/>
      <c r="M161" s="153"/>
      <c r="N161" s="156"/>
      <c r="O161" s="86"/>
      <c r="P161" s="39"/>
      <c r="Q161" s="78"/>
    </row>
    <row r="162" spans="2:17">
      <c r="B162" s="207"/>
      <c r="C162" s="159"/>
      <c r="D162" s="153"/>
      <c r="E162" s="154"/>
      <c r="F162" s="158"/>
      <c r="G162" s="155"/>
      <c r="J162" s="153"/>
      <c r="K162" s="153"/>
      <c r="L162" s="153"/>
      <c r="M162" s="153"/>
      <c r="N162" s="156"/>
      <c r="O162" s="86"/>
      <c r="P162" s="39"/>
      <c r="Q162" s="78"/>
    </row>
    <row r="163" spans="2:17">
      <c r="E163" s="48"/>
      <c r="F163" s="88"/>
      <c r="G163" s="35"/>
      <c r="J163" s="153"/>
      <c r="K163" s="153"/>
      <c r="L163" s="153"/>
      <c r="M163" s="153"/>
      <c r="N163" s="156"/>
      <c r="O163" s="86"/>
      <c r="P163" s="39"/>
      <c r="Q163" s="78"/>
    </row>
    <row r="164" spans="2:17">
      <c r="E164" s="48"/>
      <c r="F164" s="88"/>
      <c r="G164" s="35"/>
      <c r="J164" s="153"/>
      <c r="K164" s="153"/>
      <c r="L164" s="153"/>
      <c r="M164" s="153"/>
      <c r="N164" s="156"/>
      <c r="O164" s="86"/>
      <c r="P164" s="39"/>
      <c r="Q164" s="78"/>
    </row>
    <row r="165" spans="2:17">
      <c r="E165" s="48"/>
      <c r="F165" s="88"/>
      <c r="G165" s="35"/>
      <c r="J165" s="153"/>
      <c r="K165" s="153"/>
      <c r="L165" s="153"/>
      <c r="M165" s="153"/>
      <c r="N165" s="156"/>
      <c r="O165" s="86"/>
      <c r="P165" s="39"/>
      <c r="Q165" s="78"/>
    </row>
    <row r="166" spans="2:17">
      <c r="E166" s="48"/>
      <c r="F166" s="88"/>
      <c r="G166" s="35"/>
      <c r="J166" s="55"/>
      <c r="K166" s="55"/>
      <c r="L166" s="55"/>
      <c r="M166" s="55"/>
      <c r="N166" s="87"/>
      <c r="O166" s="2"/>
      <c r="P166" s="38"/>
      <c r="Q166" s="78"/>
    </row>
    <row r="167" spans="2:17">
      <c r="E167" s="48"/>
      <c r="F167" s="88"/>
      <c r="G167" s="35"/>
      <c r="J167" s="55"/>
      <c r="K167" s="55"/>
      <c r="L167" s="55"/>
      <c r="M167" s="55"/>
      <c r="N167" s="87"/>
      <c r="O167" s="2"/>
      <c r="P167" s="38"/>
      <c r="Q167" s="78"/>
    </row>
    <row r="168" spans="2:17">
      <c r="E168" s="48"/>
      <c r="F168" s="88"/>
      <c r="G168" s="35"/>
      <c r="J168" s="55"/>
      <c r="K168" s="55"/>
      <c r="L168" s="55"/>
      <c r="M168" s="55"/>
      <c r="N168" s="87"/>
      <c r="O168" s="2"/>
      <c r="P168" s="38"/>
      <c r="Q168" s="78"/>
    </row>
    <row r="169" spans="2:17">
      <c r="E169" s="48"/>
      <c r="F169" s="88"/>
      <c r="G169" s="35"/>
      <c r="J169" s="55"/>
      <c r="K169" s="55"/>
      <c r="L169" s="55"/>
      <c r="M169" s="55"/>
      <c r="N169" s="87"/>
      <c r="O169" s="2"/>
      <c r="P169" s="38"/>
      <c r="Q169" s="78"/>
    </row>
    <row r="170" spans="2:17">
      <c r="E170" s="48"/>
      <c r="F170" s="88"/>
      <c r="G170" s="35"/>
      <c r="J170" s="55"/>
      <c r="K170" s="55"/>
      <c r="L170" s="55"/>
      <c r="M170" s="55"/>
      <c r="N170" s="87"/>
      <c r="O170" s="2"/>
      <c r="P170" s="38"/>
      <c r="Q170" s="78"/>
    </row>
    <row r="171" spans="2:17">
      <c r="E171" s="48"/>
      <c r="F171" s="88"/>
      <c r="G171" s="35"/>
      <c r="J171" s="55"/>
      <c r="K171" s="55"/>
      <c r="L171" s="55"/>
      <c r="M171" s="55"/>
      <c r="N171" s="87"/>
      <c r="O171" s="2"/>
      <c r="P171" s="38"/>
      <c r="Q171" s="78"/>
    </row>
    <row r="172" spans="2:17">
      <c r="E172" s="48"/>
      <c r="F172" s="88"/>
      <c r="G172" s="35"/>
      <c r="J172" s="55"/>
      <c r="K172" s="55"/>
      <c r="L172" s="55"/>
      <c r="M172" s="55"/>
      <c r="N172" s="87"/>
      <c r="O172" s="2"/>
      <c r="P172" s="38"/>
      <c r="Q172" s="78"/>
    </row>
    <row r="173" spans="2:17">
      <c r="E173" s="48"/>
      <c r="F173" s="88"/>
      <c r="G173" s="35"/>
      <c r="J173" s="55"/>
      <c r="K173" s="55"/>
      <c r="L173" s="55"/>
      <c r="M173" s="55"/>
      <c r="N173" s="87"/>
      <c r="O173" s="2"/>
      <c r="P173" s="38"/>
      <c r="Q173" s="78"/>
    </row>
    <row r="174" spans="2:17">
      <c r="E174" s="48"/>
      <c r="F174" s="88"/>
      <c r="G174" s="35"/>
      <c r="J174" s="55"/>
      <c r="K174" s="55"/>
      <c r="L174" s="55"/>
      <c r="M174" s="55"/>
      <c r="N174" s="87"/>
      <c r="O174" s="2"/>
      <c r="P174" s="38"/>
      <c r="Q174" s="78"/>
    </row>
    <row r="175" spans="2:17">
      <c r="E175" s="48"/>
      <c r="F175" s="88"/>
      <c r="G175" s="35"/>
      <c r="J175" s="55"/>
      <c r="K175" s="55"/>
      <c r="L175" s="55"/>
      <c r="M175" s="55"/>
      <c r="N175" s="87"/>
      <c r="O175" s="2"/>
      <c r="P175" s="38"/>
      <c r="Q175" s="78"/>
    </row>
    <row r="176" spans="2:17">
      <c r="E176" s="48"/>
      <c r="F176" s="88"/>
      <c r="G176" s="35"/>
      <c r="J176" s="55"/>
      <c r="K176" s="55"/>
      <c r="L176" s="55"/>
      <c r="M176" s="55"/>
      <c r="N176" s="87"/>
      <c r="O176" s="2"/>
      <c r="P176" s="38"/>
      <c r="Q176" s="78"/>
    </row>
    <row r="177" spans="5:17">
      <c r="E177" s="48"/>
      <c r="F177" s="88"/>
      <c r="G177" s="35"/>
      <c r="J177" s="55"/>
      <c r="K177" s="55"/>
      <c r="L177" s="55"/>
      <c r="M177" s="55"/>
      <c r="N177" s="87"/>
      <c r="O177" s="2"/>
      <c r="P177" s="38"/>
      <c r="Q177" s="78"/>
    </row>
    <row r="178" spans="5:17">
      <c r="E178" s="48"/>
      <c r="F178" s="88"/>
      <c r="G178" s="35"/>
      <c r="J178" s="55"/>
      <c r="K178" s="55"/>
      <c r="L178" s="55"/>
      <c r="M178" s="55"/>
      <c r="N178" s="87"/>
      <c r="O178" s="2"/>
      <c r="P178" s="38"/>
      <c r="Q178" s="78"/>
    </row>
    <row r="179" spans="5:17">
      <c r="E179" s="48"/>
      <c r="F179" s="88"/>
      <c r="G179" s="35"/>
      <c r="J179" s="55"/>
      <c r="K179" s="55"/>
      <c r="L179" s="55"/>
      <c r="M179" s="55"/>
      <c r="N179" s="87"/>
      <c r="O179" s="2"/>
      <c r="P179" s="38"/>
      <c r="Q179" s="78"/>
    </row>
    <row r="180" spans="5:17">
      <c r="E180" s="48"/>
      <c r="F180" s="88"/>
      <c r="G180" s="35"/>
      <c r="J180" s="55"/>
      <c r="K180" s="55"/>
      <c r="L180" s="55"/>
      <c r="M180" s="55"/>
      <c r="N180" s="87"/>
      <c r="O180" s="2"/>
      <c r="P180" s="38"/>
      <c r="Q180" s="78"/>
    </row>
    <row r="181" spans="5:17">
      <c r="E181" s="48"/>
      <c r="F181" s="88"/>
      <c r="G181" s="35"/>
      <c r="J181" s="55"/>
      <c r="K181" s="55"/>
      <c r="L181" s="55"/>
      <c r="M181" s="55"/>
      <c r="N181" s="87"/>
      <c r="O181" s="2"/>
      <c r="P181" s="38"/>
      <c r="Q181" s="78"/>
    </row>
    <row r="182" spans="5:17">
      <c r="E182" s="48"/>
      <c r="F182" s="88"/>
      <c r="G182" s="35"/>
      <c r="J182" s="55"/>
      <c r="K182" s="55"/>
      <c r="L182" s="55"/>
      <c r="M182" s="55"/>
      <c r="N182" s="87"/>
      <c r="O182" s="2"/>
      <c r="P182" s="38"/>
      <c r="Q182" s="78"/>
    </row>
    <row r="183" spans="5:17">
      <c r="E183" s="48"/>
      <c r="F183" s="88"/>
      <c r="G183" s="35"/>
      <c r="J183" s="55"/>
      <c r="K183" s="55"/>
      <c r="L183" s="55"/>
      <c r="M183" s="55"/>
      <c r="N183" s="87"/>
      <c r="O183" s="2"/>
      <c r="P183" s="38"/>
      <c r="Q183" s="78"/>
    </row>
    <row r="184" spans="5:17">
      <c r="E184" s="48"/>
      <c r="F184" s="88"/>
      <c r="G184" s="35"/>
      <c r="J184" s="55"/>
      <c r="K184" s="55"/>
      <c r="L184" s="55"/>
      <c r="M184" s="55"/>
      <c r="N184" s="87"/>
      <c r="O184" s="2"/>
      <c r="P184" s="38"/>
      <c r="Q184" s="78"/>
    </row>
    <row r="185" spans="5:17">
      <c r="E185" s="48"/>
      <c r="F185" s="88"/>
      <c r="G185" s="35"/>
      <c r="J185" s="55"/>
      <c r="K185" s="55"/>
      <c r="L185" s="55"/>
      <c r="M185" s="55"/>
      <c r="N185" s="87"/>
      <c r="O185" s="2"/>
      <c r="P185" s="38"/>
      <c r="Q185" s="78"/>
    </row>
    <row r="186" spans="5:17">
      <c r="E186" s="48"/>
      <c r="F186" s="88"/>
      <c r="G186" s="35"/>
      <c r="J186" s="55"/>
      <c r="K186" s="55"/>
      <c r="L186" s="55"/>
      <c r="M186" s="55"/>
      <c r="N186" s="87"/>
      <c r="O186" s="2"/>
      <c r="P186" s="38"/>
      <c r="Q186" s="78"/>
    </row>
    <row r="187" spans="5:17">
      <c r="E187" s="48"/>
      <c r="F187" s="88"/>
      <c r="G187" s="35"/>
      <c r="J187" s="55"/>
      <c r="K187" s="55"/>
      <c r="L187" s="55"/>
      <c r="M187" s="55"/>
      <c r="N187" s="87"/>
      <c r="O187" s="2"/>
      <c r="P187" s="38"/>
      <c r="Q187" s="78"/>
    </row>
    <row r="188" spans="5:17">
      <c r="E188" s="48"/>
      <c r="F188" s="88"/>
      <c r="G188" s="35"/>
      <c r="J188" s="55"/>
      <c r="K188" s="55"/>
      <c r="L188" s="55"/>
      <c r="M188" s="55"/>
      <c r="N188" s="87"/>
      <c r="O188" s="2"/>
      <c r="P188" s="38"/>
      <c r="Q188" s="78"/>
    </row>
    <row r="189" spans="5:17">
      <c r="E189" s="48"/>
      <c r="F189" s="88"/>
      <c r="G189" s="35"/>
      <c r="J189" s="55"/>
      <c r="K189" s="55"/>
      <c r="L189" s="55"/>
      <c r="M189" s="55"/>
      <c r="N189" s="87"/>
      <c r="O189" s="2"/>
      <c r="P189" s="38"/>
      <c r="Q189" s="78"/>
    </row>
    <row r="190" spans="5:17">
      <c r="E190" s="48"/>
      <c r="F190" s="88"/>
      <c r="G190" s="35"/>
      <c r="J190" s="55"/>
      <c r="K190" s="55"/>
      <c r="L190" s="55"/>
      <c r="M190" s="55"/>
      <c r="N190" s="87"/>
      <c r="O190" s="2"/>
      <c r="P190" s="38"/>
      <c r="Q190" s="78"/>
    </row>
    <row r="191" spans="5:17">
      <c r="E191" s="48"/>
      <c r="F191" s="88"/>
      <c r="G191" s="35"/>
      <c r="J191" s="55"/>
      <c r="K191" s="55"/>
      <c r="L191" s="55"/>
      <c r="M191" s="55"/>
      <c r="N191" s="87"/>
      <c r="O191" s="2"/>
      <c r="P191" s="38"/>
      <c r="Q191" s="78"/>
    </row>
    <row r="192" spans="5:17">
      <c r="E192" s="48"/>
      <c r="F192" s="88"/>
      <c r="G192" s="35"/>
      <c r="J192" s="55"/>
      <c r="K192" s="55"/>
      <c r="L192" s="55"/>
      <c r="M192" s="55"/>
      <c r="N192" s="87"/>
      <c r="O192" s="2"/>
      <c r="P192" s="38"/>
      <c r="Q192" s="78"/>
    </row>
    <row r="193" spans="5:17">
      <c r="E193" s="48"/>
      <c r="F193" s="88"/>
      <c r="G193" s="35"/>
      <c r="J193" s="55"/>
      <c r="K193" s="55"/>
      <c r="L193" s="55"/>
      <c r="M193" s="55"/>
      <c r="N193" s="87"/>
      <c r="O193" s="2"/>
      <c r="P193" s="38"/>
      <c r="Q193" s="78"/>
    </row>
    <row r="194" spans="5:17">
      <c r="E194" s="48"/>
      <c r="F194" s="88"/>
      <c r="G194" s="35"/>
      <c r="J194" s="55"/>
      <c r="K194" s="55"/>
      <c r="L194" s="55"/>
      <c r="M194" s="55"/>
      <c r="N194" s="87"/>
      <c r="O194" s="2"/>
      <c r="P194" s="38"/>
      <c r="Q194" s="78"/>
    </row>
    <row r="195" spans="5:17">
      <c r="E195" s="48"/>
      <c r="F195" s="88"/>
      <c r="G195" s="35"/>
      <c r="J195" s="55"/>
      <c r="K195" s="55"/>
      <c r="L195" s="55"/>
      <c r="M195" s="55"/>
      <c r="N195" s="87"/>
      <c r="O195" s="2"/>
      <c r="P195" s="38"/>
      <c r="Q195" s="78"/>
    </row>
    <row r="196" spans="5:17">
      <c r="E196" s="48"/>
      <c r="F196" s="88"/>
      <c r="G196" s="35"/>
      <c r="J196" s="55"/>
      <c r="K196" s="55"/>
      <c r="L196" s="55"/>
      <c r="M196" s="55"/>
      <c r="N196" s="87"/>
      <c r="O196" s="2"/>
      <c r="P196" s="38"/>
      <c r="Q196" s="78"/>
    </row>
    <row r="197" spans="5:17">
      <c r="E197" s="48"/>
      <c r="F197" s="88"/>
      <c r="G197" s="35"/>
      <c r="J197" s="55"/>
      <c r="K197" s="55"/>
      <c r="L197" s="55"/>
      <c r="M197" s="55"/>
      <c r="N197" s="87"/>
      <c r="O197" s="2"/>
      <c r="P197" s="38"/>
      <c r="Q197" s="78"/>
    </row>
    <row r="198" spans="5:17">
      <c r="E198" s="48"/>
      <c r="F198" s="88"/>
      <c r="G198" s="35"/>
      <c r="J198" s="55"/>
      <c r="K198" s="55"/>
      <c r="L198" s="55"/>
      <c r="M198" s="55"/>
      <c r="N198" s="87"/>
      <c r="O198" s="2"/>
      <c r="P198" s="38"/>
      <c r="Q198" s="78"/>
    </row>
    <row r="199" spans="5:17">
      <c r="E199" s="48"/>
      <c r="F199" s="88"/>
      <c r="G199" s="35"/>
      <c r="L199" s="146"/>
      <c r="O199" s="48"/>
      <c r="P199" s="24"/>
      <c r="Q199" s="78"/>
    </row>
    <row r="200" spans="5:17">
      <c r="E200" s="48"/>
      <c r="F200" s="88"/>
      <c r="G200" s="35"/>
      <c r="L200" s="146"/>
      <c r="O200" s="48"/>
      <c r="P200" s="24"/>
      <c r="Q200" s="78"/>
    </row>
    <row r="201" spans="5:17">
      <c r="E201" s="48"/>
      <c r="F201" s="88"/>
      <c r="G201" s="35"/>
      <c r="L201" s="146"/>
      <c r="O201" s="48"/>
      <c r="P201" s="24"/>
      <c r="Q201" s="78"/>
    </row>
    <row r="202" spans="5:17">
      <c r="E202" s="48"/>
      <c r="F202" s="88"/>
      <c r="G202" s="35"/>
      <c r="L202" s="146"/>
      <c r="O202" s="48"/>
      <c r="P202" s="24"/>
      <c r="Q202" s="78"/>
    </row>
    <row r="203" spans="5:17">
      <c r="E203" s="24"/>
      <c r="F203" s="88"/>
      <c r="G203" s="35"/>
      <c r="L203" s="146"/>
      <c r="O203" s="48"/>
      <c r="P203" s="24"/>
      <c r="Q203" s="78"/>
    </row>
    <row r="204" spans="5:17">
      <c r="E204" s="24"/>
      <c r="F204" s="88"/>
      <c r="G204" s="35"/>
      <c r="L204" s="146"/>
      <c r="O204" s="48"/>
      <c r="P204" s="24"/>
      <c r="Q204" s="78"/>
    </row>
    <row r="205" spans="5:17">
      <c r="E205" s="48"/>
      <c r="F205" s="88"/>
      <c r="G205" s="35"/>
      <c r="L205" s="146"/>
      <c r="O205" s="48"/>
      <c r="P205" s="24"/>
      <c r="Q205" s="78"/>
    </row>
    <row r="206" spans="5:17">
      <c r="E206" s="48"/>
      <c r="F206" s="88"/>
      <c r="G206" s="35"/>
      <c r="L206" s="146"/>
      <c r="O206" s="48"/>
      <c r="P206" s="24"/>
      <c r="Q206" s="78"/>
    </row>
    <row r="207" spans="5:17">
      <c r="E207" s="48"/>
      <c r="F207" s="88"/>
      <c r="G207" s="35"/>
      <c r="L207" s="146"/>
      <c r="O207" s="48"/>
      <c r="P207" s="24"/>
      <c r="Q207" s="78"/>
    </row>
    <row r="208" spans="5:17">
      <c r="E208" s="48"/>
      <c r="F208" s="88"/>
      <c r="G208" s="35"/>
      <c r="L208" s="146"/>
      <c r="O208" s="48"/>
      <c r="P208" s="24"/>
      <c r="Q208" s="78"/>
    </row>
    <row r="209" spans="1:17">
      <c r="E209" s="48"/>
      <c r="F209" s="88"/>
      <c r="G209" s="35"/>
      <c r="L209" s="146"/>
      <c r="O209" s="48"/>
      <c r="P209" s="24"/>
      <c r="Q209" s="78"/>
    </row>
    <row r="210" spans="1:17">
      <c r="E210" s="48"/>
      <c r="F210" s="88"/>
      <c r="G210" s="35"/>
      <c r="L210" s="146"/>
      <c r="O210" s="48"/>
      <c r="P210" s="24"/>
      <c r="Q210" s="78"/>
    </row>
    <row r="211" spans="1:17">
      <c r="A211" s="146"/>
      <c r="E211" s="48"/>
      <c r="F211" s="88"/>
      <c r="G211" s="35"/>
      <c r="L211" s="146"/>
      <c r="O211" s="48"/>
      <c r="P211" s="24"/>
      <c r="Q211" s="78"/>
    </row>
    <row r="212" spans="1:17">
      <c r="A212" s="146"/>
      <c r="E212" s="48"/>
      <c r="F212" s="88"/>
      <c r="G212" s="35"/>
      <c r="L212" s="146"/>
      <c r="O212" s="48"/>
      <c r="P212" s="24"/>
      <c r="Q212" s="78"/>
    </row>
    <row r="213" spans="1:17">
      <c r="E213" s="48"/>
      <c r="F213" s="88"/>
      <c r="G213" s="35"/>
      <c r="L213" s="146"/>
      <c r="O213" s="48"/>
      <c r="P213" s="24"/>
      <c r="Q213" s="78"/>
    </row>
    <row r="214" spans="1:17">
      <c r="E214" s="48"/>
      <c r="F214" s="88"/>
      <c r="G214" s="35"/>
      <c r="L214" s="146"/>
      <c r="O214" s="48"/>
      <c r="P214" s="24"/>
      <c r="Q214" s="78"/>
    </row>
    <row r="215" spans="1:17">
      <c r="E215" s="48"/>
      <c r="F215" s="88"/>
      <c r="G215" s="78"/>
      <c r="L215" s="146"/>
      <c r="O215" s="48"/>
      <c r="P215" s="24"/>
      <c r="Q215" s="78"/>
    </row>
    <row r="216" spans="1:17">
      <c r="E216" s="48"/>
      <c r="F216" s="88"/>
      <c r="G216" s="78"/>
      <c r="L216" s="146"/>
      <c r="O216" s="48"/>
      <c r="P216" s="24"/>
      <c r="Q216" s="78"/>
    </row>
    <row r="217" spans="1:17">
      <c r="E217" s="48"/>
      <c r="F217" s="88"/>
      <c r="G217" s="78"/>
      <c r="L217" s="146"/>
      <c r="O217" s="48"/>
      <c r="P217" s="24"/>
      <c r="Q217" s="78"/>
    </row>
    <row r="218" spans="1:17">
      <c r="E218" s="48"/>
      <c r="F218" s="88"/>
      <c r="G218" s="78"/>
      <c r="L218" s="146"/>
      <c r="O218" s="48"/>
      <c r="P218" s="24"/>
      <c r="Q218" s="78"/>
    </row>
    <row r="219" spans="1:17">
      <c r="E219" s="48"/>
      <c r="F219" s="88"/>
      <c r="G219" s="78"/>
      <c r="L219" s="146"/>
      <c r="O219" s="48"/>
      <c r="P219" s="24"/>
      <c r="Q219" s="78"/>
    </row>
    <row r="220" spans="1:17">
      <c r="E220" s="48"/>
      <c r="F220" s="88"/>
      <c r="G220" s="78"/>
      <c r="L220" s="146"/>
      <c r="O220" s="48"/>
      <c r="P220" s="24"/>
      <c r="Q220" s="78"/>
    </row>
    <row r="221" spans="1:17">
      <c r="E221" s="48"/>
      <c r="F221" s="88"/>
      <c r="G221" s="78"/>
      <c r="L221" s="146"/>
      <c r="O221" s="48"/>
      <c r="P221" s="24"/>
      <c r="Q221" s="78"/>
    </row>
    <row r="222" spans="1:17">
      <c r="E222" s="48"/>
      <c r="F222" s="88"/>
      <c r="G222" s="78"/>
      <c r="L222" s="146"/>
      <c r="O222" s="48"/>
      <c r="P222" s="24"/>
      <c r="Q222" s="78"/>
    </row>
    <row r="223" spans="1:17">
      <c r="E223" s="48"/>
      <c r="F223" s="88"/>
      <c r="G223" s="78"/>
      <c r="L223" s="146"/>
      <c r="O223" s="48"/>
      <c r="P223" s="24"/>
      <c r="Q223" s="78"/>
    </row>
    <row r="224" spans="1:17">
      <c r="E224" s="48"/>
      <c r="F224" s="88"/>
      <c r="G224" s="78"/>
      <c r="L224" s="146"/>
      <c r="O224" s="48"/>
      <c r="P224" s="24"/>
      <c r="Q224" s="78"/>
    </row>
    <row r="225" spans="5:17">
      <c r="E225" s="48"/>
      <c r="F225" s="88"/>
      <c r="G225" s="78"/>
      <c r="L225" s="146"/>
      <c r="O225" s="48"/>
      <c r="P225" s="24"/>
      <c r="Q225" s="78"/>
    </row>
    <row r="226" spans="5:17">
      <c r="E226" s="48"/>
      <c r="F226" s="88"/>
      <c r="G226" s="78"/>
      <c r="L226" s="146"/>
      <c r="O226" s="48"/>
      <c r="P226" s="24"/>
      <c r="Q226" s="78"/>
    </row>
    <row r="227" spans="5:17">
      <c r="E227" s="48"/>
      <c r="F227" s="88"/>
      <c r="G227" s="78"/>
      <c r="L227" s="146"/>
      <c r="O227" s="48"/>
      <c r="P227" s="24"/>
      <c r="Q227" s="78"/>
    </row>
    <row r="228" spans="5:17">
      <c r="E228" s="48"/>
      <c r="F228" s="88"/>
      <c r="G228" s="78"/>
      <c r="L228" s="146"/>
      <c r="O228" s="48"/>
      <c r="P228" s="24"/>
      <c r="Q228" s="78"/>
    </row>
    <row r="229" spans="5:17">
      <c r="E229" s="48"/>
      <c r="F229" s="88"/>
      <c r="G229" s="78"/>
      <c r="L229" s="146"/>
      <c r="O229" s="48"/>
      <c r="P229" s="24"/>
      <c r="Q229" s="78"/>
    </row>
    <row r="230" spans="5:17">
      <c r="E230" s="48"/>
      <c r="F230" s="88"/>
      <c r="G230" s="78"/>
      <c r="L230" s="146"/>
      <c r="O230" s="48"/>
      <c r="P230" s="24"/>
      <c r="Q230" s="78"/>
    </row>
    <row r="231" spans="5:17">
      <c r="E231" s="48"/>
      <c r="F231" s="88"/>
      <c r="G231" s="78"/>
      <c r="L231" s="146"/>
      <c r="O231" s="48"/>
      <c r="P231" s="24"/>
      <c r="Q231" s="78"/>
    </row>
    <row r="232" spans="5:17">
      <c r="E232" s="48"/>
      <c r="F232" s="88"/>
      <c r="G232" s="78"/>
      <c r="L232" s="146"/>
      <c r="O232" s="48"/>
      <c r="P232" s="24"/>
      <c r="Q232" s="78"/>
    </row>
    <row r="233" spans="5:17">
      <c r="E233" s="48"/>
      <c r="F233" s="88"/>
      <c r="G233" s="78"/>
      <c r="L233" s="146"/>
      <c r="O233" s="48"/>
      <c r="P233" s="24"/>
      <c r="Q233" s="78"/>
    </row>
    <row r="234" spans="5:17">
      <c r="E234" s="48"/>
      <c r="F234" s="88"/>
      <c r="G234" s="78"/>
      <c r="L234" s="146"/>
      <c r="O234" s="48"/>
      <c r="P234" s="24"/>
      <c r="Q234" s="78"/>
    </row>
    <row r="235" spans="5:17">
      <c r="E235" s="48"/>
      <c r="F235" s="88"/>
      <c r="G235" s="78"/>
      <c r="L235" s="146"/>
      <c r="O235" s="48"/>
      <c r="P235" s="24"/>
      <c r="Q235" s="78"/>
    </row>
    <row r="236" spans="5:17">
      <c r="E236" s="48"/>
      <c r="F236" s="88"/>
      <c r="G236" s="78"/>
      <c r="L236" s="146"/>
      <c r="O236" s="48"/>
      <c r="P236" s="24"/>
      <c r="Q236" s="78"/>
    </row>
    <row r="237" spans="5:17">
      <c r="E237" s="48"/>
      <c r="F237" s="88"/>
      <c r="G237" s="78"/>
      <c r="L237" s="146"/>
      <c r="O237" s="48"/>
      <c r="P237" s="24"/>
      <c r="Q237" s="78"/>
    </row>
    <row r="238" spans="5:17">
      <c r="E238" s="48"/>
      <c r="F238" s="88"/>
      <c r="G238" s="78"/>
      <c r="L238" s="146"/>
      <c r="O238" s="48"/>
      <c r="P238" s="24"/>
      <c r="Q238" s="78"/>
    </row>
    <row r="239" spans="5:17">
      <c r="E239" s="48"/>
      <c r="F239" s="88"/>
      <c r="G239" s="78"/>
      <c r="L239" s="146"/>
      <c r="O239" s="48"/>
      <c r="P239" s="24"/>
      <c r="Q239" s="78"/>
    </row>
    <row r="240" spans="5:17">
      <c r="E240" s="48"/>
      <c r="F240" s="88"/>
      <c r="G240" s="78"/>
      <c r="L240" s="146"/>
      <c r="O240" s="48"/>
      <c r="P240" s="24"/>
      <c r="Q240" s="78"/>
    </row>
    <row r="241" spans="5:17">
      <c r="E241" s="48"/>
      <c r="F241" s="88"/>
      <c r="G241" s="78"/>
      <c r="L241" s="146"/>
      <c r="O241" s="48"/>
      <c r="P241" s="24"/>
      <c r="Q241" s="78"/>
    </row>
    <row r="242" spans="5:17">
      <c r="E242" s="48"/>
      <c r="F242" s="88"/>
      <c r="G242" s="78"/>
      <c r="L242" s="146"/>
      <c r="O242" s="48"/>
      <c r="P242" s="24"/>
      <c r="Q242" s="78"/>
    </row>
    <row r="243" spans="5:17">
      <c r="E243" s="48"/>
      <c r="F243" s="88"/>
      <c r="G243" s="78"/>
      <c r="L243" s="146"/>
      <c r="O243" s="48"/>
      <c r="P243" s="24"/>
      <c r="Q243" s="78"/>
    </row>
    <row r="244" spans="5:17">
      <c r="E244" s="48"/>
      <c r="F244" s="88"/>
      <c r="G244" s="78"/>
      <c r="L244" s="146"/>
      <c r="O244" s="48"/>
      <c r="P244" s="24"/>
      <c r="Q244" s="78"/>
    </row>
    <row r="245" spans="5:17">
      <c r="E245" s="48"/>
      <c r="F245" s="88"/>
      <c r="G245" s="78"/>
      <c r="L245" s="146"/>
      <c r="O245" s="48"/>
      <c r="P245" s="24"/>
      <c r="Q245" s="78"/>
    </row>
    <row r="246" spans="5:17">
      <c r="E246" s="48"/>
      <c r="F246" s="88"/>
      <c r="G246" s="78"/>
      <c r="L246" s="146"/>
      <c r="O246" s="48"/>
      <c r="P246" s="24"/>
      <c r="Q246" s="78"/>
    </row>
    <row r="247" spans="5:17">
      <c r="E247" s="48"/>
      <c r="F247" s="88"/>
      <c r="G247" s="78"/>
      <c r="L247" s="146"/>
      <c r="O247" s="48"/>
      <c r="P247" s="24"/>
      <c r="Q247" s="78"/>
    </row>
    <row r="248" spans="5:17">
      <c r="E248" s="48"/>
      <c r="F248" s="88"/>
      <c r="G248" s="78"/>
      <c r="L248" s="146"/>
      <c r="O248" s="48"/>
      <c r="P248" s="24"/>
      <c r="Q248" s="78"/>
    </row>
    <row r="249" spans="5:17">
      <c r="E249" s="48"/>
      <c r="F249" s="88"/>
      <c r="G249" s="78"/>
      <c r="L249" s="146"/>
      <c r="O249" s="48"/>
      <c r="P249" s="24"/>
      <c r="Q249" s="78"/>
    </row>
    <row r="250" spans="5:17">
      <c r="E250" s="48"/>
      <c r="F250" s="88"/>
      <c r="G250" s="78"/>
      <c r="L250" s="146"/>
      <c r="O250" s="48"/>
      <c r="P250" s="24"/>
      <c r="Q250" s="78"/>
    </row>
    <row r="251" spans="5:17">
      <c r="E251" s="48"/>
      <c r="F251" s="88"/>
      <c r="G251" s="78"/>
      <c r="L251" s="146"/>
      <c r="O251" s="48"/>
      <c r="P251" s="24"/>
      <c r="Q251" s="78"/>
    </row>
    <row r="252" spans="5:17">
      <c r="E252" s="48"/>
      <c r="F252" s="88"/>
      <c r="G252" s="78"/>
      <c r="L252" s="146"/>
      <c r="O252" s="48"/>
      <c r="P252" s="24"/>
      <c r="Q252" s="78"/>
    </row>
    <row r="253" spans="5:17">
      <c r="E253" s="48"/>
      <c r="F253" s="88"/>
      <c r="G253" s="78"/>
      <c r="L253" s="146"/>
      <c r="O253" s="48"/>
      <c r="P253" s="24"/>
      <c r="Q253" s="78"/>
    </row>
    <row r="254" spans="5:17">
      <c r="E254" s="48"/>
      <c r="F254" s="88"/>
      <c r="G254" s="78"/>
      <c r="L254" s="146"/>
      <c r="O254" s="48"/>
      <c r="P254" s="24"/>
      <c r="Q254" s="78"/>
    </row>
    <row r="255" spans="5:17">
      <c r="E255" s="48"/>
      <c r="F255" s="88"/>
      <c r="G255" s="78"/>
      <c r="L255" s="146"/>
      <c r="O255" s="48"/>
      <c r="P255" s="24"/>
      <c r="Q255" s="78"/>
    </row>
    <row r="256" spans="5:17">
      <c r="E256" s="48"/>
      <c r="F256" s="88"/>
      <c r="G256" s="78"/>
      <c r="L256" s="146"/>
      <c r="O256" s="48"/>
      <c r="P256" s="24"/>
      <c r="Q256" s="78"/>
    </row>
    <row r="257" spans="5:17">
      <c r="E257" s="48"/>
      <c r="F257" s="88"/>
      <c r="G257" s="78"/>
      <c r="L257" s="146"/>
      <c r="O257" s="48"/>
      <c r="P257" s="24"/>
      <c r="Q257" s="78"/>
    </row>
    <row r="258" spans="5:17">
      <c r="E258" s="48"/>
      <c r="F258" s="88"/>
      <c r="G258" s="78"/>
      <c r="L258" s="146"/>
      <c r="O258" s="48"/>
      <c r="P258" s="24"/>
      <c r="Q258" s="78"/>
    </row>
    <row r="259" spans="5:17">
      <c r="E259" s="48"/>
      <c r="F259" s="88"/>
      <c r="G259" s="78"/>
      <c r="L259" s="146"/>
      <c r="O259" s="48"/>
      <c r="P259" s="24"/>
      <c r="Q259" s="78"/>
    </row>
    <row r="260" spans="5:17">
      <c r="E260" s="48"/>
      <c r="F260" s="88"/>
      <c r="G260" s="78"/>
      <c r="L260" s="146"/>
      <c r="O260" s="48"/>
      <c r="P260" s="24"/>
      <c r="Q260" s="78"/>
    </row>
    <row r="261" spans="5:17">
      <c r="E261" s="48"/>
      <c r="F261" s="88"/>
      <c r="G261" s="78"/>
      <c r="L261" s="146"/>
      <c r="O261" s="48"/>
      <c r="P261" s="24"/>
      <c r="Q261" s="78"/>
    </row>
    <row r="262" spans="5:17">
      <c r="E262" s="48"/>
      <c r="F262" s="88"/>
      <c r="G262" s="78"/>
      <c r="L262" s="146"/>
      <c r="O262" s="48"/>
      <c r="P262" s="24"/>
      <c r="Q262" s="78"/>
    </row>
    <row r="263" spans="5:17">
      <c r="E263" s="48"/>
      <c r="F263" s="88"/>
      <c r="G263" s="78"/>
      <c r="L263" s="146"/>
      <c r="O263" s="48"/>
      <c r="P263" s="24"/>
      <c r="Q263" s="78"/>
    </row>
    <row r="264" spans="5:17">
      <c r="E264" s="48"/>
      <c r="F264" s="88"/>
      <c r="G264" s="78"/>
      <c r="L264" s="146"/>
      <c r="O264" s="48"/>
      <c r="P264" s="24"/>
      <c r="Q264" s="78"/>
    </row>
    <row r="265" spans="5:17">
      <c r="E265" s="48"/>
      <c r="F265" s="88"/>
      <c r="G265" s="78"/>
      <c r="L265" s="146"/>
      <c r="O265" s="48"/>
      <c r="P265" s="24"/>
      <c r="Q265" s="78"/>
    </row>
    <row r="266" spans="5:17">
      <c r="E266" s="48"/>
      <c r="F266" s="88"/>
      <c r="G266" s="78"/>
      <c r="L266" s="146"/>
      <c r="O266" s="48"/>
      <c r="P266" s="24"/>
      <c r="Q266" s="78"/>
    </row>
    <row r="267" spans="5:17">
      <c r="E267" s="48"/>
      <c r="F267" s="88"/>
      <c r="G267" s="78"/>
      <c r="L267" s="146"/>
      <c r="O267" s="48"/>
      <c r="P267" s="24"/>
      <c r="Q267" s="78"/>
    </row>
    <row r="268" spans="5:17">
      <c r="E268" s="48"/>
      <c r="F268" s="88"/>
      <c r="G268" s="78"/>
      <c r="L268" s="146"/>
      <c r="O268" s="48"/>
      <c r="P268" s="24"/>
      <c r="Q268" s="78"/>
    </row>
    <row r="269" spans="5:17">
      <c r="E269" s="48"/>
      <c r="F269" s="88"/>
      <c r="G269" s="78"/>
      <c r="L269" s="146"/>
      <c r="O269" s="48"/>
      <c r="P269" s="24"/>
      <c r="Q269" s="78"/>
    </row>
    <row r="270" spans="5:17">
      <c r="E270" s="48"/>
      <c r="F270" s="88"/>
      <c r="G270" s="78"/>
      <c r="L270" s="146"/>
      <c r="O270" s="48"/>
      <c r="P270" s="24"/>
      <c r="Q270" s="78"/>
    </row>
    <row r="271" spans="5:17">
      <c r="E271" s="48"/>
      <c r="F271" s="88"/>
      <c r="G271" s="78"/>
      <c r="L271" s="146"/>
      <c r="O271" s="48"/>
      <c r="P271" s="24"/>
      <c r="Q271" s="78"/>
    </row>
    <row r="272" spans="5:17">
      <c r="E272" s="48"/>
      <c r="F272" s="88"/>
      <c r="G272" s="78"/>
      <c r="L272" s="146"/>
      <c r="O272" s="48"/>
      <c r="P272" s="24"/>
      <c r="Q272" s="78"/>
    </row>
    <row r="273" spans="5:17">
      <c r="E273" s="48"/>
      <c r="F273" s="88"/>
      <c r="G273" s="78"/>
      <c r="L273" s="146"/>
      <c r="O273" s="48"/>
      <c r="P273" s="24"/>
      <c r="Q273" s="78"/>
    </row>
    <row r="274" spans="5:17">
      <c r="E274" s="48"/>
      <c r="F274" s="88"/>
      <c r="G274" s="78"/>
      <c r="L274" s="146"/>
      <c r="O274" s="48"/>
      <c r="P274" s="24"/>
      <c r="Q274" s="78"/>
    </row>
    <row r="275" spans="5:17">
      <c r="E275" s="48"/>
      <c r="F275" s="88"/>
      <c r="G275" s="78"/>
      <c r="L275" s="146"/>
      <c r="O275" s="48"/>
      <c r="P275" s="24"/>
      <c r="Q275" s="78"/>
    </row>
    <row r="276" spans="5:17">
      <c r="E276" s="48"/>
      <c r="F276" s="88"/>
      <c r="G276" s="78"/>
      <c r="L276" s="146"/>
      <c r="O276" s="48"/>
      <c r="P276" s="24"/>
      <c r="Q276" s="78"/>
    </row>
    <row r="277" spans="5:17">
      <c r="E277" s="48"/>
      <c r="F277" s="88"/>
      <c r="G277" s="78"/>
      <c r="L277" s="146"/>
      <c r="O277" s="48"/>
      <c r="P277" s="24"/>
      <c r="Q277" s="78"/>
    </row>
    <row r="278" spans="5:17">
      <c r="E278" s="48"/>
      <c r="F278" s="88"/>
      <c r="G278" s="78"/>
      <c r="L278" s="146"/>
      <c r="O278" s="48"/>
      <c r="P278" s="24"/>
      <c r="Q278" s="78"/>
    </row>
    <row r="279" spans="5:17">
      <c r="E279" s="48"/>
      <c r="F279" s="88"/>
      <c r="G279" s="78"/>
      <c r="L279" s="146"/>
      <c r="O279" s="48"/>
      <c r="P279" s="24"/>
      <c r="Q279" s="78"/>
    </row>
    <row r="280" spans="5:17">
      <c r="E280" s="48"/>
      <c r="F280" s="88"/>
      <c r="G280" s="78"/>
      <c r="L280" s="146"/>
      <c r="O280" s="48"/>
      <c r="P280" s="24"/>
      <c r="Q280" s="78"/>
    </row>
    <row r="281" spans="5:17">
      <c r="E281" s="48"/>
      <c r="F281" s="88"/>
      <c r="G281" s="78"/>
      <c r="L281" s="146"/>
      <c r="O281" s="48"/>
      <c r="P281" s="24"/>
      <c r="Q281" s="78"/>
    </row>
    <row r="282" spans="5:17">
      <c r="E282" s="48"/>
      <c r="F282" s="88"/>
      <c r="G282" s="78"/>
      <c r="L282" s="146"/>
      <c r="O282" s="48"/>
      <c r="P282" s="24"/>
      <c r="Q282" s="78"/>
    </row>
    <row r="283" spans="5:17">
      <c r="E283" s="48"/>
      <c r="F283" s="88"/>
      <c r="G283" s="78"/>
      <c r="L283" s="146"/>
      <c r="O283" s="48"/>
      <c r="P283" s="24"/>
      <c r="Q283" s="78"/>
    </row>
    <row r="284" spans="5:17">
      <c r="E284" s="48"/>
      <c r="F284" s="88"/>
      <c r="G284" s="78"/>
      <c r="L284" s="146"/>
      <c r="O284" s="48"/>
      <c r="P284" s="24"/>
      <c r="Q284" s="78"/>
    </row>
    <row r="285" spans="5:17">
      <c r="E285" s="48"/>
      <c r="F285" s="88"/>
      <c r="G285" s="78"/>
      <c r="L285" s="146"/>
      <c r="O285" s="48"/>
      <c r="P285" s="24"/>
      <c r="Q285" s="78"/>
    </row>
    <row r="286" spans="5:17">
      <c r="E286" s="48"/>
      <c r="F286" s="88"/>
      <c r="G286" s="78"/>
      <c r="L286" s="146"/>
      <c r="O286" s="48"/>
      <c r="P286" s="24"/>
      <c r="Q286" s="78"/>
    </row>
    <row r="287" spans="5:17">
      <c r="E287" s="48"/>
      <c r="F287" s="88"/>
      <c r="G287" s="78"/>
      <c r="L287" s="146"/>
      <c r="O287" s="48"/>
      <c r="P287" s="24"/>
      <c r="Q287" s="78"/>
    </row>
    <row r="288" spans="5:17">
      <c r="E288" s="48"/>
      <c r="F288" s="88"/>
      <c r="G288" s="78"/>
      <c r="L288" s="146"/>
      <c r="O288" s="48"/>
      <c r="P288" s="24"/>
      <c r="Q288" s="78"/>
    </row>
    <row r="289" spans="5:17">
      <c r="E289" s="48"/>
      <c r="F289" s="88"/>
      <c r="G289" s="78"/>
      <c r="L289" s="146"/>
      <c r="O289" s="48"/>
      <c r="P289" s="24"/>
      <c r="Q289" s="78"/>
    </row>
    <row r="290" spans="5:17">
      <c r="E290" s="48"/>
      <c r="F290" s="88"/>
      <c r="G290" s="78"/>
      <c r="L290" s="146"/>
      <c r="O290" s="48"/>
      <c r="P290" s="24"/>
      <c r="Q290" s="78"/>
    </row>
    <row r="291" spans="5:17">
      <c r="E291" s="48"/>
      <c r="F291" s="88"/>
      <c r="G291" s="78"/>
      <c r="L291" s="146"/>
      <c r="O291" s="48"/>
      <c r="P291" s="24"/>
      <c r="Q291" s="78"/>
    </row>
    <row r="292" spans="5:17">
      <c r="E292" s="48"/>
      <c r="F292" s="88"/>
      <c r="G292" s="78"/>
      <c r="L292" s="146"/>
      <c r="O292" s="48"/>
      <c r="P292" s="24"/>
      <c r="Q292" s="78"/>
    </row>
    <row r="293" spans="5:17">
      <c r="E293" s="48"/>
      <c r="F293" s="88"/>
      <c r="G293" s="78"/>
      <c r="L293" s="146"/>
      <c r="O293" s="48"/>
      <c r="P293" s="24"/>
      <c r="Q293" s="78"/>
    </row>
    <row r="294" spans="5:17">
      <c r="E294" s="48"/>
      <c r="F294" s="88"/>
      <c r="G294" s="78"/>
      <c r="L294" s="146"/>
      <c r="O294" s="48"/>
      <c r="P294" s="24"/>
      <c r="Q294" s="78"/>
    </row>
    <row r="295" spans="5:17">
      <c r="E295" s="48"/>
      <c r="F295" s="88"/>
      <c r="G295" s="78"/>
      <c r="L295" s="146"/>
      <c r="O295" s="48"/>
      <c r="P295" s="24"/>
      <c r="Q295" s="78"/>
    </row>
    <row r="296" spans="5:17">
      <c r="E296" s="48"/>
      <c r="F296" s="88"/>
      <c r="G296" s="78"/>
      <c r="L296" s="146"/>
      <c r="O296" s="48"/>
      <c r="P296" s="24"/>
      <c r="Q296" s="78"/>
    </row>
    <row r="297" spans="5:17">
      <c r="E297" s="48"/>
      <c r="F297" s="88"/>
      <c r="G297" s="78"/>
      <c r="L297" s="146"/>
      <c r="O297" s="48"/>
      <c r="P297" s="24"/>
      <c r="Q297" s="78"/>
    </row>
    <row r="298" spans="5:17">
      <c r="E298" s="48"/>
      <c r="F298" s="88"/>
      <c r="G298" s="78"/>
      <c r="L298" s="146"/>
      <c r="O298" s="48"/>
      <c r="P298" s="24"/>
      <c r="Q298" s="78"/>
    </row>
    <row r="299" spans="5:17">
      <c r="E299" s="48"/>
      <c r="F299" s="88"/>
      <c r="G299" s="78"/>
      <c r="L299" s="146"/>
      <c r="O299" s="48"/>
      <c r="P299" s="24"/>
      <c r="Q299" s="78"/>
    </row>
    <row r="300" spans="5:17">
      <c r="E300" s="48"/>
      <c r="F300" s="88"/>
      <c r="G300" s="78"/>
      <c r="L300" s="146"/>
      <c r="O300" s="48"/>
      <c r="P300" s="24"/>
      <c r="Q300" s="78"/>
    </row>
    <row r="301" spans="5:17">
      <c r="E301" s="48"/>
      <c r="F301" s="88"/>
      <c r="G301" s="78"/>
      <c r="L301" s="146"/>
      <c r="O301" s="48"/>
      <c r="P301" s="24"/>
      <c r="Q301" s="78"/>
    </row>
    <row r="302" spans="5:17">
      <c r="E302" s="48"/>
      <c r="F302" s="88"/>
      <c r="G302" s="78"/>
      <c r="L302" s="146"/>
      <c r="O302" s="48"/>
      <c r="P302" s="24"/>
      <c r="Q302" s="78"/>
    </row>
    <row r="303" spans="5:17">
      <c r="E303" s="48"/>
      <c r="F303" s="88"/>
      <c r="G303" s="78"/>
      <c r="L303" s="146"/>
      <c r="O303" s="48"/>
      <c r="P303" s="24"/>
      <c r="Q303" s="78"/>
    </row>
    <row r="304" spans="5:17">
      <c r="E304" s="48"/>
      <c r="F304" s="88"/>
      <c r="G304" s="78"/>
      <c r="L304" s="146"/>
      <c r="O304" s="48"/>
      <c r="P304" s="24"/>
      <c r="Q304" s="78"/>
    </row>
    <row r="305" spans="5:17">
      <c r="E305" s="48"/>
      <c r="F305" s="88"/>
      <c r="G305" s="78"/>
      <c r="L305" s="146"/>
      <c r="O305" s="48"/>
      <c r="P305" s="24"/>
      <c r="Q305" s="78"/>
    </row>
    <row r="306" spans="5:17">
      <c r="E306" s="48"/>
      <c r="F306" s="88"/>
      <c r="G306" s="78"/>
      <c r="L306" s="146"/>
      <c r="O306" s="48"/>
      <c r="P306" s="24"/>
      <c r="Q306" s="78"/>
    </row>
    <row r="307" spans="5:17">
      <c r="E307" s="48"/>
      <c r="F307" s="88"/>
      <c r="G307" s="78"/>
      <c r="L307" s="146"/>
      <c r="O307" s="48"/>
      <c r="P307" s="24"/>
      <c r="Q307" s="78"/>
    </row>
    <row r="308" spans="5:17">
      <c r="E308" s="48"/>
      <c r="F308" s="88"/>
      <c r="G308" s="78"/>
      <c r="L308" s="146"/>
      <c r="O308" s="48"/>
      <c r="P308" s="24"/>
      <c r="Q308" s="78"/>
    </row>
    <row r="309" spans="5:17">
      <c r="E309" s="48"/>
      <c r="F309" s="88"/>
      <c r="G309" s="78"/>
      <c r="L309" s="146"/>
      <c r="O309" s="48"/>
      <c r="P309" s="24"/>
      <c r="Q309" s="78"/>
    </row>
    <row r="310" spans="5:17">
      <c r="E310" s="48"/>
      <c r="F310" s="88"/>
      <c r="G310" s="78"/>
      <c r="L310" s="146"/>
      <c r="O310" s="48"/>
      <c r="P310" s="24"/>
      <c r="Q310" s="78"/>
    </row>
    <row r="311" spans="5:17">
      <c r="E311" s="48"/>
      <c r="F311" s="88"/>
      <c r="G311" s="78"/>
      <c r="L311" s="146"/>
      <c r="O311" s="48"/>
      <c r="P311" s="24"/>
      <c r="Q311" s="78"/>
    </row>
    <row r="312" spans="5:17">
      <c r="E312" s="48"/>
      <c r="F312" s="88"/>
      <c r="G312" s="78"/>
      <c r="L312" s="146"/>
      <c r="O312" s="48"/>
      <c r="P312" s="24"/>
      <c r="Q312" s="78"/>
    </row>
    <row r="313" spans="5:17">
      <c r="E313" s="48"/>
      <c r="F313" s="88"/>
      <c r="G313" s="78"/>
      <c r="L313" s="146"/>
      <c r="O313" s="48"/>
      <c r="P313" s="24"/>
      <c r="Q313" s="78"/>
    </row>
    <row r="314" spans="5:17">
      <c r="E314" s="48"/>
      <c r="F314" s="88"/>
      <c r="G314" s="78"/>
      <c r="L314" s="146"/>
      <c r="O314" s="48"/>
      <c r="P314" s="24"/>
      <c r="Q314" s="78"/>
    </row>
    <row r="315" spans="5:17">
      <c r="E315" s="48"/>
      <c r="F315" s="88"/>
      <c r="G315" s="78"/>
      <c r="L315" s="146"/>
      <c r="O315" s="48"/>
      <c r="P315" s="24"/>
      <c r="Q315" s="78"/>
    </row>
    <row r="316" spans="5:17">
      <c r="E316" s="48"/>
      <c r="F316" s="88"/>
      <c r="G316" s="78"/>
      <c r="L316" s="146"/>
      <c r="O316" s="48"/>
      <c r="P316" s="24"/>
      <c r="Q316" s="78"/>
    </row>
    <row r="317" spans="5:17">
      <c r="E317" s="48"/>
      <c r="F317" s="88"/>
      <c r="G317" s="78"/>
      <c r="L317" s="146"/>
      <c r="O317" s="48"/>
      <c r="P317" s="24"/>
      <c r="Q317" s="78"/>
    </row>
    <row r="318" spans="5:17">
      <c r="E318" s="48"/>
      <c r="F318" s="88"/>
      <c r="G318" s="78"/>
      <c r="L318" s="146"/>
      <c r="O318" s="48"/>
      <c r="P318" s="24"/>
      <c r="Q318" s="78"/>
    </row>
    <row r="319" spans="5:17">
      <c r="E319" s="48"/>
      <c r="F319" s="88"/>
      <c r="G319" s="78"/>
      <c r="L319" s="146"/>
      <c r="O319" s="48"/>
      <c r="P319" s="24"/>
      <c r="Q319" s="78"/>
    </row>
    <row r="320" spans="5:17">
      <c r="E320" s="48"/>
      <c r="F320" s="88"/>
      <c r="G320" s="78"/>
      <c r="L320" s="146"/>
      <c r="O320" s="48"/>
      <c r="P320" s="24"/>
      <c r="Q320" s="78"/>
    </row>
    <row r="321" spans="5:17">
      <c r="E321" s="48"/>
      <c r="F321" s="88"/>
      <c r="G321" s="78"/>
      <c r="L321" s="146"/>
      <c r="O321" s="48"/>
      <c r="P321" s="24"/>
      <c r="Q321" s="78"/>
    </row>
    <row r="322" spans="5:17">
      <c r="E322" s="48"/>
      <c r="F322" s="88"/>
      <c r="G322" s="78"/>
      <c r="L322" s="146"/>
      <c r="O322" s="48"/>
      <c r="P322" s="24"/>
      <c r="Q322" s="78"/>
    </row>
    <row r="323" spans="5:17">
      <c r="E323" s="48"/>
      <c r="F323" s="88"/>
      <c r="G323" s="78"/>
      <c r="L323" s="146"/>
      <c r="O323" s="48"/>
      <c r="P323" s="24"/>
      <c r="Q323" s="78"/>
    </row>
    <row r="324" spans="5:17">
      <c r="E324" s="48"/>
      <c r="F324" s="88"/>
      <c r="G324" s="78"/>
      <c r="L324" s="146"/>
      <c r="O324" s="48"/>
      <c r="P324" s="24"/>
      <c r="Q324" s="78"/>
    </row>
    <row r="325" spans="5:17">
      <c r="E325" s="48"/>
      <c r="F325" s="88"/>
      <c r="G325" s="78"/>
      <c r="L325" s="146"/>
      <c r="O325" s="48"/>
      <c r="P325" s="24"/>
      <c r="Q325" s="78"/>
    </row>
    <row r="326" spans="5:17">
      <c r="E326" s="48"/>
      <c r="F326" s="88"/>
      <c r="G326" s="78"/>
      <c r="L326" s="146"/>
      <c r="O326" s="48"/>
      <c r="P326" s="24"/>
      <c r="Q326" s="78"/>
    </row>
    <row r="327" spans="5:17">
      <c r="E327" s="48"/>
      <c r="F327" s="88"/>
      <c r="G327" s="78"/>
      <c r="L327" s="146"/>
      <c r="O327" s="48"/>
      <c r="P327" s="24"/>
      <c r="Q327" s="78"/>
    </row>
    <row r="328" spans="5:17">
      <c r="E328" s="48"/>
      <c r="F328" s="88"/>
      <c r="G328" s="78"/>
      <c r="L328" s="146"/>
      <c r="O328" s="48"/>
      <c r="P328" s="24"/>
      <c r="Q328" s="78"/>
    </row>
    <row r="329" spans="5:17">
      <c r="E329" s="48"/>
      <c r="F329" s="88"/>
      <c r="G329" s="78"/>
      <c r="L329" s="146"/>
      <c r="O329" s="48"/>
      <c r="P329" s="24"/>
      <c r="Q329" s="78"/>
    </row>
    <row r="330" spans="5:17">
      <c r="E330" s="48"/>
      <c r="F330" s="88"/>
      <c r="G330" s="78"/>
      <c r="L330" s="146"/>
      <c r="O330" s="48"/>
      <c r="P330" s="24"/>
      <c r="Q330" s="78"/>
    </row>
    <row r="331" spans="5:17">
      <c r="E331" s="48"/>
      <c r="F331" s="88"/>
      <c r="G331" s="78"/>
      <c r="L331" s="146"/>
      <c r="O331" s="48"/>
      <c r="P331" s="24"/>
      <c r="Q331" s="78"/>
    </row>
    <row r="332" spans="5:17">
      <c r="E332" s="48"/>
      <c r="F332" s="88"/>
      <c r="G332" s="78"/>
      <c r="L332" s="146"/>
      <c r="O332" s="48"/>
      <c r="P332" s="24"/>
      <c r="Q332" s="78"/>
    </row>
    <row r="333" spans="5:17">
      <c r="E333" s="48"/>
      <c r="F333" s="88"/>
      <c r="G333" s="78"/>
      <c r="L333" s="146"/>
      <c r="O333" s="48"/>
      <c r="P333" s="24"/>
      <c r="Q333" s="78"/>
    </row>
    <row r="334" spans="5:17">
      <c r="E334" s="48"/>
      <c r="F334" s="88"/>
      <c r="G334" s="78"/>
      <c r="L334" s="146"/>
      <c r="O334" s="48"/>
      <c r="P334" s="24"/>
      <c r="Q334" s="78"/>
    </row>
    <row r="335" spans="5:17">
      <c r="E335" s="48"/>
      <c r="F335" s="88"/>
      <c r="G335" s="78"/>
      <c r="L335" s="146"/>
      <c r="O335" s="48"/>
      <c r="P335" s="24"/>
      <c r="Q335" s="78"/>
    </row>
    <row r="336" spans="5:17">
      <c r="E336" s="48"/>
      <c r="F336" s="88"/>
      <c r="G336" s="78"/>
      <c r="L336" s="146"/>
      <c r="O336" s="48"/>
      <c r="P336" s="24"/>
      <c r="Q336" s="78"/>
    </row>
    <row r="337" spans="5:17">
      <c r="E337" s="48"/>
      <c r="F337" s="88"/>
      <c r="G337" s="78"/>
      <c r="L337" s="146"/>
      <c r="O337" s="48"/>
      <c r="P337" s="24"/>
      <c r="Q337" s="78"/>
    </row>
    <row r="338" spans="5:17">
      <c r="E338" s="48"/>
      <c r="F338" s="88"/>
      <c r="G338" s="78"/>
      <c r="L338" s="146"/>
      <c r="O338" s="48"/>
      <c r="P338" s="24"/>
      <c r="Q338" s="78"/>
    </row>
    <row r="339" spans="5:17">
      <c r="E339" s="48"/>
      <c r="F339" s="88"/>
      <c r="G339" s="78"/>
      <c r="L339" s="146"/>
      <c r="O339" s="48"/>
      <c r="P339" s="24"/>
      <c r="Q339" s="78"/>
    </row>
    <row r="340" spans="5:17">
      <c r="E340" s="48"/>
      <c r="F340" s="88"/>
      <c r="G340" s="78"/>
      <c r="L340" s="146"/>
      <c r="O340" s="48"/>
      <c r="P340" s="24"/>
      <c r="Q340" s="78"/>
    </row>
    <row r="341" spans="5:17">
      <c r="E341" s="48"/>
      <c r="F341" s="88"/>
      <c r="G341" s="78"/>
      <c r="L341" s="146"/>
      <c r="O341" s="48"/>
      <c r="P341" s="24"/>
      <c r="Q341" s="78"/>
    </row>
    <row r="342" spans="5:17">
      <c r="E342" s="48"/>
      <c r="F342" s="88"/>
      <c r="G342" s="78"/>
      <c r="L342" s="146"/>
      <c r="O342" s="48"/>
      <c r="P342" s="24"/>
      <c r="Q342" s="78"/>
    </row>
    <row r="343" spans="5:17">
      <c r="E343" s="48"/>
      <c r="F343" s="88"/>
      <c r="G343" s="78"/>
      <c r="L343" s="146"/>
      <c r="O343" s="48"/>
      <c r="P343" s="24"/>
      <c r="Q343" s="78"/>
    </row>
    <row r="344" spans="5:17">
      <c r="E344" s="48"/>
      <c r="F344" s="88"/>
      <c r="G344" s="78"/>
      <c r="L344" s="146"/>
      <c r="O344" s="48"/>
      <c r="P344" s="24"/>
      <c r="Q344" s="78"/>
    </row>
    <row r="345" spans="5:17">
      <c r="E345" s="48"/>
      <c r="F345" s="88"/>
      <c r="G345" s="78"/>
      <c r="L345" s="146"/>
      <c r="O345" s="48"/>
      <c r="P345" s="24"/>
      <c r="Q345" s="78"/>
    </row>
    <row r="346" spans="5:17">
      <c r="E346" s="48"/>
      <c r="F346" s="88"/>
      <c r="G346" s="78"/>
      <c r="L346" s="146"/>
      <c r="O346" s="48"/>
      <c r="P346" s="24"/>
      <c r="Q346" s="78"/>
    </row>
    <row r="347" spans="5:17">
      <c r="E347" s="48"/>
      <c r="F347" s="88"/>
      <c r="G347" s="78"/>
      <c r="L347" s="146"/>
      <c r="O347" s="48"/>
      <c r="P347" s="24"/>
      <c r="Q347" s="78"/>
    </row>
    <row r="348" spans="5:17">
      <c r="E348" s="48"/>
      <c r="F348" s="88"/>
      <c r="G348" s="78"/>
      <c r="L348" s="146"/>
      <c r="O348" s="48"/>
      <c r="P348" s="24"/>
      <c r="Q348" s="78"/>
    </row>
    <row r="349" spans="5:17">
      <c r="E349" s="48"/>
      <c r="F349" s="88"/>
      <c r="G349" s="78"/>
      <c r="L349" s="146"/>
      <c r="O349" s="48"/>
      <c r="P349" s="24"/>
      <c r="Q349" s="78"/>
    </row>
    <row r="350" spans="5:17">
      <c r="E350" s="48"/>
      <c r="F350" s="88"/>
      <c r="G350" s="78"/>
      <c r="L350" s="146"/>
      <c r="O350" s="48"/>
      <c r="P350" s="24"/>
      <c r="Q350" s="78"/>
    </row>
    <row r="351" spans="5:17">
      <c r="E351" s="48"/>
      <c r="F351" s="88"/>
      <c r="G351" s="78"/>
      <c r="L351" s="146"/>
      <c r="O351" s="48"/>
      <c r="P351" s="24"/>
      <c r="Q351" s="78"/>
    </row>
    <row r="352" spans="5:17">
      <c r="E352" s="48"/>
      <c r="F352" s="88"/>
      <c r="G352" s="78"/>
      <c r="L352" s="146"/>
      <c r="O352" s="48"/>
      <c r="P352" s="24"/>
      <c r="Q352" s="78"/>
    </row>
    <row r="353" spans="5:17">
      <c r="E353" s="48"/>
      <c r="F353" s="88"/>
      <c r="G353" s="78"/>
      <c r="L353" s="146"/>
      <c r="O353" s="48"/>
      <c r="P353" s="24"/>
      <c r="Q353" s="78"/>
    </row>
    <row r="354" spans="5:17">
      <c r="E354" s="48"/>
      <c r="F354" s="88"/>
      <c r="G354" s="78"/>
      <c r="L354" s="146"/>
      <c r="O354" s="48"/>
      <c r="P354" s="24"/>
      <c r="Q354" s="78"/>
    </row>
    <row r="355" spans="5:17">
      <c r="E355" s="48"/>
      <c r="F355" s="88"/>
      <c r="G355" s="78"/>
      <c r="L355" s="146"/>
      <c r="O355" s="48"/>
      <c r="P355" s="24"/>
      <c r="Q355" s="78"/>
    </row>
    <row r="356" spans="5:17">
      <c r="E356" s="48"/>
      <c r="F356" s="88"/>
      <c r="G356" s="78"/>
      <c r="L356" s="146"/>
      <c r="O356" s="48"/>
      <c r="P356" s="24"/>
      <c r="Q356" s="78"/>
    </row>
    <row r="357" spans="5:17">
      <c r="E357" s="48"/>
      <c r="F357" s="88"/>
      <c r="G357" s="78"/>
      <c r="L357" s="146"/>
      <c r="O357" s="48"/>
      <c r="P357" s="24"/>
      <c r="Q357" s="78"/>
    </row>
    <row r="358" spans="5:17">
      <c r="E358" s="48"/>
      <c r="F358" s="88"/>
      <c r="G358" s="78"/>
      <c r="L358" s="146"/>
      <c r="O358" s="48"/>
      <c r="P358" s="24"/>
      <c r="Q358" s="78"/>
    </row>
    <row r="359" spans="5:17">
      <c r="E359" s="48"/>
      <c r="F359" s="88"/>
      <c r="G359" s="78"/>
      <c r="L359" s="146"/>
      <c r="O359" s="48"/>
      <c r="P359" s="24"/>
      <c r="Q359" s="78"/>
    </row>
    <row r="360" spans="5:17">
      <c r="E360" s="48"/>
      <c r="F360" s="88"/>
      <c r="G360" s="78"/>
      <c r="L360" s="146"/>
      <c r="O360" s="48"/>
      <c r="P360" s="24"/>
      <c r="Q360" s="78"/>
    </row>
    <row r="361" spans="5:17">
      <c r="E361" s="48"/>
      <c r="F361" s="88"/>
      <c r="G361" s="78"/>
      <c r="L361" s="146"/>
      <c r="O361" s="48"/>
      <c r="P361" s="24"/>
      <c r="Q361" s="78"/>
    </row>
    <row r="362" spans="5:17">
      <c r="E362" s="48"/>
      <c r="F362" s="88"/>
      <c r="G362" s="78"/>
      <c r="L362" s="146"/>
      <c r="O362" s="48"/>
      <c r="P362" s="24"/>
      <c r="Q362" s="78"/>
    </row>
    <row r="363" spans="5:17">
      <c r="E363" s="48"/>
      <c r="F363" s="88"/>
      <c r="G363" s="78"/>
      <c r="L363" s="146"/>
      <c r="O363" s="48"/>
      <c r="P363" s="24"/>
      <c r="Q363" s="78"/>
    </row>
    <row r="364" spans="5:17">
      <c r="E364" s="48"/>
      <c r="F364" s="88"/>
      <c r="G364" s="78"/>
      <c r="L364" s="146"/>
      <c r="O364" s="48"/>
      <c r="P364" s="24"/>
      <c r="Q364" s="78"/>
    </row>
    <row r="365" spans="5:17">
      <c r="E365" s="48"/>
      <c r="F365" s="88"/>
      <c r="G365" s="78"/>
      <c r="L365" s="146"/>
      <c r="O365" s="48"/>
      <c r="P365" s="24"/>
      <c r="Q365" s="78"/>
    </row>
    <row r="366" spans="5:17">
      <c r="E366" s="48"/>
      <c r="F366" s="88"/>
      <c r="G366" s="78"/>
      <c r="L366" s="146"/>
      <c r="O366" s="48"/>
      <c r="P366" s="24"/>
      <c r="Q366" s="78"/>
    </row>
    <row r="367" spans="5:17">
      <c r="E367" s="48"/>
      <c r="F367" s="88"/>
      <c r="G367" s="78"/>
      <c r="L367" s="146"/>
      <c r="O367" s="48"/>
      <c r="P367" s="24"/>
      <c r="Q367" s="78"/>
    </row>
    <row r="368" spans="5:17">
      <c r="E368" s="48"/>
      <c r="F368" s="88"/>
      <c r="G368" s="78"/>
      <c r="L368" s="146"/>
      <c r="O368" s="48"/>
      <c r="P368" s="24"/>
      <c r="Q368" s="78"/>
    </row>
    <row r="369" spans="5:17">
      <c r="E369" s="48"/>
      <c r="F369" s="88"/>
      <c r="G369" s="78"/>
      <c r="L369" s="146"/>
      <c r="O369" s="48"/>
      <c r="P369" s="24"/>
      <c r="Q369" s="78"/>
    </row>
    <row r="370" spans="5:17">
      <c r="E370" s="48"/>
      <c r="F370" s="88"/>
      <c r="G370" s="78"/>
      <c r="L370" s="146"/>
      <c r="O370" s="48"/>
      <c r="P370" s="24"/>
      <c r="Q370" s="78"/>
    </row>
    <row r="371" spans="5:17">
      <c r="E371" s="48"/>
      <c r="F371" s="88"/>
      <c r="G371" s="78"/>
      <c r="L371" s="146"/>
      <c r="O371" s="48"/>
      <c r="P371" s="24"/>
      <c r="Q371" s="78"/>
    </row>
    <row r="372" spans="5:17">
      <c r="E372" s="48"/>
      <c r="F372" s="88"/>
      <c r="G372" s="78"/>
      <c r="L372" s="146"/>
      <c r="O372" s="48"/>
      <c r="P372" s="24"/>
      <c r="Q372" s="78"/>
    </row>
    <row r="373" spans="5:17">
      <c r="E373" s="48"/>
      <c r="F373" s="88"/>
      <c r="G373" s="78"/>
      <c r="L373" s="146"/>
      <c r="O373" s="48"/>
      <c r="P373" s="24"/>
      <c r="Q373" s="78"/>
    </row>
    <row r="374" spans="5:17">
      <c r="E374" s="48"/>
      <c r="F374" s="88"/>
      <c r="G374" s="78"/>
      <c r="L374" s="146"/>
      <c r="O374" s="48"/>
      <c r="P374" s="24"/>
      <c r="Q374" s="78"/>
    </row>
    <row r="375" spans="5:17">
      <c r="E375" s="48"/>
      <c r="F375" s="88"/>
      <c r="G375" s="78"/>
      <c r="L375" s="146"/>
      <c r="O375" s="48"/>
      <c r="P375" s="24"/>
      <c r="Q375" s="78"/>
    </row>
    <row r="376" spans="5:17">
      <c r="E376" s="48"/>
      <c r="F376" s="88"/>
      <c r="G376" s="78"/>
      <c r="L376" s="146"/>
      <c r="O376" s="48"/>
      <c r="P376" s="24"/>
      <c r="Q376" s="78"/>
    </row>
    <row r="377" spans="5:17">
      <c r="E377" s="48"/>
      <c r="F377" s="88"/>
      <c r="G377" s="78"/>
      <c r="L377" s="146"/>
      <c r="O377" s="48"/>
      <c r="P377" s="24"/>
      <c r="Q377" s="78"/>
    </row>
    <row r="378" spans="5:17">
      <c r="E378" s="48"/>
      <c r="F378" s="88"/>
      <c r="G378" s="78"/>
      <c r="L378" s="146"/>
      <c r="O378" s="48"/>
      <c r="P378" s="24"/>
      <c r="Q378" s="78"/>
    </row>
    <row r="379" spans="5:17">
      <c r="E379" s="48"/>
      <c r="F379" s="88"/>
      <c r="G379" s="78"/>
      <c r="L379" s="146"/>
      <c r="O379" s="48"/>
      <c r="P379" s="24"/>
      <c r="Q379" s="78"/>
    </row>
    <row r="380" spans="5:17">
      <c r="E380" s="48"/>
      <c r="F380" s="88"/>
      <c r="G380" s="78"/>
      <c r="L380" s="146"/>
      <c r="O380" s="48"/>
      <c r="P380" s="24"/>
      <c r="Q380" s="78"/>
    </row>
    <row r="381" spans="5:17">
      <c r="E381" s="48"/>
      <c r="F381" s="88"/>
      <c r="G381" s="78"/>
      <c r="L381" s="146"/>
      <c r="O381" s="48"/>
      <c r="P381" s="24"/>
      <c r="Q381" s="78"/>
    </row>
    <row r="382" spans="5:17">
      <c r="E382" s="48"/>
      <c r="F382" s="88"/>
      <c r="G382" s="78"/>
      <c r="L382" s="146"/>
      <c r="O382" s="48"/>
      <c r="P382" s="24"/>
      <c r="Q382" s="78"/>
    </row>
    <row r="383" spans="5:17">
      <c r="E383" s="48"/>
      <c r="F383" s="88"/>
      <c r="G383" s="78"/>
      <c r="L383" s="146"/>
      <c r="O383" s="48"/>
      <c r="P383" s="24"/>
      <c r="Q383" s="78"/>
    </row>
    <row r="384" spans="5:17">
      <c r="E384" s="48"/>
      <c r="F384" s="88"/>
      <c r="G384" s="78"/>
      <c r="L384" s="146"/>
      <c r="O384" s="48"/>
      <c r="P384" s="24"/>
      <c r="Q384" s="78"/>
    </row>
    <row r="385" spans="5:17">
      <c r="E385" s="48"/>
      <c r="F385" s="88"/>
      <c r="G385" s="78"/>
      <c r="L385" s="146"/>
      <c r="O385" s="48"/>
      <c r="P385" s="24"/>
      <c r="Q385" s="78"/>
    </row>
    <row r="386" spans="5:17">
      <c r="E386" s="48"/>
      <c r="F386" s="88"/>
      <c r="G386" s="78"/>
      <c r="L386" s="146"/>
      <c r="O386" s="48"/>
      <c r="P386" s="24"/>
      <c r="Q386" s="78"/>
    </row>
    <row r="387" spans="5:17">
      <c r="E387" s="48"/>
      <c r="F387" s="88"/>
      <c r="G387" s="78"/>
      <c r="L387" s="146"/>
      <c r="O387" s="48"/>
      <c r="P387" s="24"/>
      <c r="Q387" s="78"/>
    </row>
    <row r="388" spans="5:17">
      <c r="E388" s="48"/>
      <c r="F388" s="88"/>
      <c r="G388" s="78"/>
      <c r="L388" s="146"/>
      <c r="O388" s="48"/>
      <c r="P388" s="24"/>
      <c r="Q388" s="78"/>
    </row>
    <row r="389" spans="5:17">
      <c r="E389" s="48"/>
      <c r="F389" s="88"/>
      <c r="G389" s="78"/>
      <c r="L389" s="146"/>
      <c r="O389" s="48"/>
      <c r="P389" s="24"/>
      <c r="Q389" s="78"/>
    </row>
    <row r="390" spans="5:17">
      <c r="E390" s="48"/>
      <c r="F390" s="88"/>
      <c r="G390" s="78"/>
      <c r="L390" s="146"/>
      <c r="O390" s="48"/>
      <c r="P390" s="24"/>
      <c r="Q390" s="78"/>
    </row>
    <row r="391" spans="5:17">
      <c r="E391" s="48"/>
      <c r="F391" s="88"/>
      <c r="G391" s="78"/>
      <c r="L391" s="146"/>
      <c r="O391" s="48"/>
      <c r="P391" s="24"/>
      <c r="Q391" s="78"/>
    </row>
    <row r="392" spans="5:17">
      <c r="E392" s="48"/>
      <c r="F392" s="88"/>
      <c r="G392" s="78"/>
      <c r="L392" s="146"/>
      <c r="O392" s="48"/>
      <c r="P392" s="24"/>
      <c r="Q392" s="78"/>
    </row>
    <row r="393" spans="5:17">
      <c r="E393" s="48"/>
      <c r="F393" s="88"/>
      <c r="G393" s="78"/>
      <c r="L393" s="146"/>
      <c r="O393" s="48"/>
      <c r="P393" s="24"/>
      <c r="Q393" s="78"/>
    </row>
    <row r="394" spans="5:17">
      <c r="E394" s="48"/>
      <c r="F394" s="88"/>
      <c r="G394" s="78"/>
      <c r="L394" s="146"/>
      <c r="O394" s="48"/>
      <c r="P394" s="24"/>
      <c r="Q394" s="78"/>
    </row>
    <row r="395" spans="5:17">
      <c r="E395" s="48"/>
      <c r="F395" s="88"/>
      <c r="G395" s="78"/>
      <c r="L395" s="146"/>
      <c r="O395" s="48"/>
      <c r="P395" s="24"/>
      <c r="Q395" s="78"/>
    </row>
    <row r="396" spans="5:17">
      <c r="E396" s="48"/>
      <c r="F396" s="88"/>
      <c r="G396" s="78"/>
      <c r="L396" s="146"/>
      <c r="O396" s="48"/>
      <c r="P396" s="24"/>
      <c r="Q396" s="78"/>
    </row>
    <row r="397" spans="5:17">
      <c r="E397" s="48"/>
      <c r="F397" s="88"/>
      <c r="G397" s="78"/>
      <c r="L397" s="146"/>
      <c r="O397" s="48"/>
      <c r="P397" s="24"/>
      <c r="Q397" s="78"/>
    </row>
    <row r="398" spans="5:17">
      <c r="E398" s="48"/>
      <c r="F398" s="88"/>
      <c r="G398" s="78"/>
      <c r="L398" s="146"/>
      <c r="O398" s="48"/>
      <c r="P398" s="24"/>
      <c r="Q398" s="78"/>
    </row>
    <row r="399" spans="5:17">
      <c r="E399" s="48"/>
      <c r="F399" s="88"/>
      <c r="G399" s="78"/>
      <c r="L399" s="146"/>
      <c r="O399" s="48"/>
      <c r="P399" s="24"/>
      <c r="Q399" s="78"/>
    </row>
    <row r="400" spans="5:17">
      <c r="E400" s="48"/>
      <c r="F400" s="88"/>
      <c r="G400" s="78"/>
      <c r="L400" s="146"/>
      <c r="O400" s="48"/>
      <c r="P400" s="24"/>
      <c r="Q400" s="78"/>
    </row>
    <row r="401" spans="5:17">
      <c r="E401" s="48"/>
      <c r="F401" s="88"/>
      <c r="G401" s="78"/>
      <c r="L401" s="146"/>
      <c r="O401" s="48"/>
      <c r="P401" s="24"/>
      <c r="Q401" s="78"/>
    </row>
    <row r="402" spans="5:17">
      <c r="E402" s="48"/>
      <c r="F402" s="88"/>
      <c r="G402" s="78"/>
      <c r="L402" s="146"/>
      <c r="O402" s="48"/>
      <c r="P402" s="24"/>
      <c r="Q402" s="78"/>
    </row>
    <row r="403" spans="5:17">
      <c r="E403" s="48"/>
      <c r="F403" s="88"/>
      <c r="G403" s="78"/>
      <c r="L403" s="146"/>
      <c r="O403" s="48"/>
      <c r="P403" s="24"/>
      <c r="Q403" s="78"/>
    </row>
    <row r="404" spans="5:17">
      <c r="E404" s="48"/>
      <c r="F404" s="88"/>
      <c r="G404" s="78"/>
      <c r="L404" s="146"/>
      <c r="O404" s="48"/>
      <c r="P404" s="24"/>
      <c r="Q404" s="78"/>
    </row>
    <row r="405" spans="5:17">
      <c r="E405" s="48"/>
      <c r="F405" s="88"/>
      <c r="G405" s="78"/>
      <c r="L405" s="146"/>
      <c r="O405" s="48"/>
      <c r="P405" s="24"/>
      <c r="Q405" s="78"/>
    </row>
    <row r="406" spans="5:17">
      <c r="E406" s="48"/>
      <c r="F406" s="88"/>
      <c r="G406" s="78"/>
      <c r="L406" s="146"/>
      <c r="O406" s="48"/>
      <c r="P406" s="24"/>
      <c r="Q406" s="78"/>
    </row>
    <row r="407" spans="5:17">
      <c r="E407" s="48"/>
      <c r="F407" s="88"/>
      <c r="G407" s="78"/>
      <c r="L407" s="146"/>
      <c r="O407" s="48"/>
      <c r="P407" s="24"/>
      <c r="Q407" s="78"/>
    </row>
    <row r="408" spans="5:17">
      <c r="E408" s="48"/>
      <c r="F408" s="88"/>
      <c r="G408" s="78"/>
      <c r="L408" s="146"/>
      <c r="O408" s="48"/>
      <c r="P408" s="24"/>
      <c r="Q408" s="78"/>
    </row>
    <row r="409" spans="5:17">
      <c r="E409" s="48"/>
      <c r="F409" s="88"/>
      <c r="G409" s="78"/>
      <c r="L409" s="146"/>
      <c r="O409" s="48"/>
      <c r="P409" s="24"/>
      <c r="Q409" s="78"/>
    </row>
    <row r="410" spans="5:17">
      <c r="E410" s="48"/>
      <c r="F410" s="88"/>
      <c r="G410" s="78"/>
      <c r="L410" s="146"/>
      <c r="O410" s="48"/>
      <c r="P410" s="24"/>
      <c r="Q410" s="78"/>
    </row>
    <row r="411" spans="5:17">
      <c r="E411" s="48"/>
      <c r="F411" s="88"/>
      <c r="G411" s="78"/>
      <c r="L411" s="146"/>
      <c r="O411" s="48"/>
      <c r="P411" s="24"/>
      <c r="Q411" s="78"/>
    </row>
    <row r="412" spans="5:17">
      <c r="E412" s="48"/>
      <c r="F412" s="88"/>
      <c r="G412" s="78"/>
      <c r="L412" s="146"/>
      <c r="O412" s="48"/>
      <c r="P412" s="24"/>
      <c r="Q412" s="78"/>
    </row>
    <row r="413" spans="5:17">
      <c r="E413" s="48"/>
      <c r="F413" s="88"/>
      <c r="G413" s="78"/>
      <c r="L413" s="146"/>
      <c r="O413" s="48"/>
      <c r="P413" s="24"/>
      <c r="Q413" s="78"/>
    </row>
    <row r="414" spans="5:17">
      <c r="E414" s="48"/>
      <c r="F414" s="88"/>
      <c r="G414" s="78"/>
      <c r="L414" s="146"/>
      <c r="O414" s="48"/>
      <c r="P414" s="24"/>
      <c r="Q414" s="78"/>
    </row>
    <row r="415" spans="5:17">
      <c r="E415" s="48"/>
      <c r="F415" s="88"/>
      <c r="G415" s="78"/>
      <c r="L415" s="146"/>
      <c r="O415" s="48"/>
      <c r="P415" s="24"/>
      <c r="Q415" s="78"/>
    </row>
    <row r="416" spans="5:17">
      <c r="E416" s="48"/>
      <c r="F416" s="88"/>
      <c r="G416" s="78"/>
      <c r="L416" s="146"/>
      <c r="O416" s="48"/>
      <c r="P416" s="24"/>
      <c r="Q416" s="78"/>
    </row>
    <row r="417" spans="5:17">
      <c r="E417" s="48"/>
      <c r="F417" s="88"/>
      <c r="G417" s="78"/>
      <c r="L417" s="146"/>
      <c r="O417" s="48"/>
      <c r="P417" s="24"/>
      <c r="Q417" s="78"/>
    </row>
    <row r="418" spans="5:17">
      <c r="E418" s="48"/>
      <c r="F418" s="88"/>
      <c r="G418" s="78"/>
      <c r="L418" s="146"/>
      <c r="O418" s="48"/>
      <c r="P418" s="24"/>
      <c r="Q418" s="78"/>
    </row>
    <row r="419" spans="5:17">
      <c r="E419" s="48"/>
      <c r="F419" s="88"/>
      <c r="G419" s="78"/>
      <c r="L419" s="146"/>
      <c r="O419" s="48"/>
      <c r="P419" s="24"/>
      <c r="Q419" s="78"/>
    </row>
    <row r="420" spans="5:17">
      <c r="E420" s="48"/>
      <c r="F420" s="88"/>
      <c r="G420" s="78"/>
      <c r="L420" s="146"/>
      <c r="O420" s="48"/>
      <c r="P420" s="24"/>
      <c r="Q420" s="78"/>
    </row>
    <row r="421" spans="5:17">
      <c r="E421" s="48"/>
      <c r="F421" s="88"/>
      <c r="G421" s="78"/>
      <c r="L421" s="146"/>
      <c r="O421" s="48"/>
      <c r="P421" s="24"/>
      <c r="Q421" s="78"/>
    </row>
    <row r="422" spans="5:17">
      <c r="E422" s="48"/>
      <c r="F422" s="88"/>
      <c r="G422" s="78"/>
      <c r="L422" s="146"/>
      <c r="O422" s="48"/>
      <c r="P422" s="24"/>
      <c r="Q422" s="78"/>
    </row>
    <row r="423" spans="5:17">
      <c r="E423" s="48"/>
      <c r="F423" s="88"/>
      <c r="G423" s="78"/>
      <c r="L423" s="146"/>
      <c r="O423" s="48"/>
      <c r="P423" s="24"/>
      <c r="Q423" s="78"/>
    </row>
    <row r="424" spans="5:17">
      <c r="E424" s="48"/>
      <c r="F424" s="88"/>
      <c r="G424" s="78"/>
      <c r="L424" s="146"/>
      <c r="O424" s="48"/>
      <c r="P424" s="24"/>
      <c r="Q424" s="78"/>
    </row>
    <row r="425" spans="5:17">
      <c r="E425" s="48"/>
      <c r="F425" s="88"/>
      <c r="G425" s="78"/>
      <c r="L425" s="146"/>
      <c r="O425" s="48"/>
      <c r="P425" s="24"/>
      <c r="Q425" s="78"/>
    </row>
    <row r="426" spans="5:17">
      <c r="E426" s="48"/>
      <c r="F426" s="88"/>
      <c r="G426" s="78"/>
      <c r="L426" s="146"/>
      <c r="O426" s="48"/>
      <c r="P426" s="24"/>
      <c r="Q426" s="78"/>
    </row>
    <row r="427" spans="5:17">
      <c r="E427" s="48"/>
      <c r="F427" s="88"/>
      <c r="G427" s="78"/>
      <c r="L427" s="146"/>
      <c r="O427" s="48"/>
      <c r="P427" s="24"/>
      <c r="Q427" s="78"/>
    </row>
    <row r="428" spans="5:17">
      <c r="E428" s="48"/>
      <c r="F428" s="88"/>
      <c r="G428" s="78"/>
      <c r="L428" s="146"/>
      <c r="O428" s="48"/>
      <c r="P428" s="24"/>
      <c r="Q428" s="78"/>
    </row>
    <row r="429" spans="5:17">
      <c r="E429" s="48"/>
      <c r="F429" s="88"/>
      <c r="G429" s="78"/>
      <c r="L429" s="146"/>
      <c r="O429" s="48"/>
      <c r="P429" s="24"/>
      <c r="Q429" s="78"/>
    </row>
    <row r="430" spans="5:17">
      <c r="E430" s="48"/>
      <c r="F430" s="88"/>
      <c r="G430" s="78"/>
      <c r="L430" s="146"/>
      <c r="O430" s="48"/>
      <c r="P430" s="24"/>
      <c r="Q430" s="78"/>
    </row>
    <row r="431" spans="5:17">
      <c r="E431" s="48"/>
      <c r="F431" s="88"/>
      <c r="G431" s="78"/>
      <c r="L431" s="146"/>
      <c r="O431" s="48"/>
      <c r="P431" s="24"/>
      <c r="Q431" s="78"/>
    </row>
    <row r="432" spans="5:17">
      <c r="E432" s="48"/>
      <c r="F432" s="88"/>
      <c r="G432" s="78"/>
      <c r="L432" s="146"/>
      <c r="O432" s="48"/>
      <c r="P432" s="24"/>
      <c r="Q432" s="78"/>
    </row>
    <row r="433" spans="5:17">
      <c r="E433" s="48"/>
      <c r="F433" s="88"/>
      <c r="G433" s="78"/>
      <c r="L433" s="146"/>
      <c r="O433" s="48"/>
      <c r="P433" s="24"/>
      <c r="Q433" s="78"/>
    </row>
    <row r="434" spans="5:17">
      <c r="E434" s="48"/>
      <c r="F434" s="88"/>
      <c r="G434" s="78"/>
      <c r="L434" s="146"/>
      <c r="O434" s="48"/>
      <c r="P434" s="24"/>
      <c r="Q434" s="78"/>
    </row>
    <row r="435" spans="5:17">
      <c r="E435" s="48"/>
      <c r="F435" s="88"/>
      <c r="G435" s="78"/>
      <c r="L435" s="146"/>
      <c r="O435" s="48"/>
      <c r="P435" s="24"/>
      <c r="Q435" s="78"/>
    </row>
    <row r="436" spans="5:17">
      <c r="E436" s="48"/>
      <c r="F436" s="88"/>
      <c r="G436" s="78"/>
      <c r="L436" s="146"/>
      <c r="O436" s="48"/>
      <c r="P436" s="24"/>
      <c r="Q436" s="78"/>
    </row>
    <row r="437" spans="5:17">
      <c r="E437" s="48"/>
      <c r="F437" s="88"/>
      <c r="G437" s="78"/>
      <c r="L437" s="146"/>
      <c r="O437" s="48"/>
      <c r="P437" s="24"/>
      <c r="Q437" s="78"/>
    </row>
    <row r="438" spans="5:17">
      <c r="E438" s="48"/>
      <c r="F438" s="88"/>
      <c r="G438" s="78"/>
      <c r="L438" s="146"/>
      <c r="O438" s="48"/>
      <c r="P438" s="24"/>
      <c r="Q438" s="78"/>
    </row>
    <row r="439" spans="5:17">
      <c r="E439" s="48"/>
      <c r="F439" s="88"/>
      <c r="G439" s="78"/>
      <c r="L439" s="146"/>
      <c r="O439" s="48"/>
      <c r="P439" s="24"/>
      <c r="Q439" s="78"/>
    </row>
    <row r="440" spans="5:17">
      <c r="E440" s="48"/>
      <c r="F440" s="88"/>
      <c r="G440" s="78"/>
      <c r="L440" s="146"/>
      <c r="O440" s="48"/>
      <c r="P440" s="24"/>
      <c r="Q440" s="78"/>
    </row>
    <row r="441" spans="5:17">
      <c r="E441" s="48"/>
      <c r="F441" s="88"/>
      <c r="G441" s="78"/>
      <c r="L441" s="146"/>
      <c r="O441" s="48"/>
      <c r="P441" s="24"/>
      <c r="Q441" s="78"/>
    </row>
    <row r="442" spans="5:17">
      <c r="E442" s="48"/>
      <c r="F442" s="88"/>
      <c r="G442" s="78"/>
      <c r="L442" s="146"/>
      <c r="O442" s="48"/>
      <c r="P442" s="24"/>
      <c r="Q442" s="78"/>
    </row>
    <row r="443" spans="5:17">
      <c r="E443" s="48"/>
      <c r="F443" s="88"/>
      <c r="G443" s="78"/>
      <c r="L443" s="146"/>
      <c r="O443" s="48"/>
      <c r="P443" s="24"/>
      <c r="Q443" s="78"/>
    </row>
    <row r="444" spans="5:17">
      <c r="E444" s="48"/>
      <c r="F444" s="88"/>
      <c r="G444" s="78"/>
      <c r="L444" s="146"/>
      <c r="O444" s="48"/>
      <c r="P444" s="24"/>
      <c r="Q444" s="78"/>
    </row>
    <row r="445" spans="5:17">
      <c r="E445" s="48"/>
      <c r="F445" s="88"/>
      <c r="G445" s="78"/>
      <c r="L445" s="146"/>
      <c r="O445" s="48"/>
      <c r="P445" s="24"/>
      <c r="Q445" s="78"/>
    </row>
    <row r="446" spans="5:17">
      <c r="E446" s="48"/>
      <c r="F446" s="88"/>
      <c r="G446" s="78"/>
      <c r="L446" s="146"/>
      <c r="O446" s="48"/>
      <c r="P446" s="24"/>
      <c r="Q446" s="78"/>
    </row>
    <row r="447" spans="5:17">
      <c r="E447" s="48"/>
      <c r="F447" s="88"/>
      <c r="G447" s="78"/>
      <c r="L447" s="146"/>
      <c r="O447" s="48"/>
      <c r="P447" s="24"/>
      <c r="Q447" s="78"/>
    </row>
    <row r="448" spans="5:17">
      <c r="E448" s="48"/>
      <c r="F448" s="88"/>
      <c r="G448" s="78"/>
      <c r="L448" s="146"/>
      <c r="O448" s="48"/>
      <c r="P448" s="24"/>
      <c r="Q448" s="78"/>
    </row>
    <row r="449" spans="5:17">
      <c r="E449" s="48"/>
      <c r="F449" s="88"/>
      <c r="G449" s="78"/>
      <c r="L449" s="146"/>
      <c r="O449" s="48"/>
      <c r="P449" s="24"/>
      <c r="Q449" s="78"/>
    </row>
    <row r="450" spans="5:17">
      <c r="E450" s="48"/>
      <c r="F450" s="88"/>
      <c r="G450" s="78"/>
      <c r="L450" s="146"/>
      <c r="O450" s="48"/>
      <c r="P450" s="24"/>
      <c r="Q450" s="78"/>
    </row>
    <row r="451" spans="5:17">
      <c r="E451" s="48"/>
      <c r="F451" s="88"/>
      <c r="G451" s="78"/>
      <c r="L451" s="146"/>
      <c r="O451" s="48"/>
      <c r="P451" s="24"/>
      <c r="Q451" s="78"/>
    </row>
    <row r="452" spans="5:17">
      <c r="E452" s="48"/>
      <c r="F452" s="88"/>
      <c r="G452" s="78"/>
      <c r="L452" s="146"/>
      <c r="O452" s="48"/>
      <c r="P452" s="24"/>
      <c r="Q452" s="78"/>
    </row>
    <row r="453" spans="5:17">
      <c r="E453" s="48"/>
      <c r="F453" s="88"/>
      <c r="G453" s="78"/>
      <c r="L453" s="146"/>
      <c r="O453" s="48"/>
      <c r="P453" s="24"/>
      <c r="Q453" s="78"/>
    </row>
    <row r="454" spans="5:17">
      <c r="E454" s="48"/>
      <c r="F454" s="88"/>
      <c r="G454" s="78"/>
      <c r="L454" s="146"/>
      <c r="O454" s="48"/>
      <c r="P454" s="24"/>
      <c r="Q454" s="78"/>
    </row>
    <row r="455" spans="5:17">
      <c r="E455" s="48"/>
      <c r="F455" s="88"/>
      <c r="G455" s="78"/>
      <c r="L455" s="146"/>
      <c r="O455" s="48"/>
      <c r="P455" s="24"/>
      <c r="Q455" s="78"/>
    </row>
    <row r="456" spans="5:17">
      <c r="E456" s="48"/>
      <c r="F456" s="88"/>
      <c r="G456" s="78"/>
      <c r="L456" s="146"/>
      <c r="O456" s="48"/>
      <c r="P456" s="24"/>
      <c r="Q456" s="78"/>
    </row>
    <row r="457" spans="5:17">
      <c r="E457" s="48"/>
      <c r="F457" s="88"/>
      <c r="G457" s="78"/>
      <c r="L457" s="146"/>
      <c r="O457" s="48"/>
      <c r="P457" s="24"/>
      <c r="Q457" s="78"/>
    </row>
    <row r="458" spans="5:17">
      <c r="E458" s="48"/>
      <c r="F458" s="88"/>
      <c r="G458" s="78"/>
      <c r="L458" s="146"/>
      <c r="O458" s="48"/>
      <c r="P458" s="24"/>
      <c r="Q458" s="78"/>
    </row>
    <row r="459" spans="5:17">
      <c r="E459" s="48"/>
      <c r="F459" s="88"/>
      <c r="G459" s="78"/>
      <c r="L459" s="146"/>
      <c r="O459" s="48"/>
      <c r="P459" s="24"/>
      <c r="Q459" s="78"/>
    </row>
    <row r="460" spans="5:17">
      <c r="E460" s="48"/>
      <c r="F460" s="88"/>
      <c r="G460" s="78"/>
      <c r="L460" s="146"/>
      <c r="O460" s="48"/>
      <c r="P460" s="24"/>
      <c r="Q460" s="78"/>
    </row>
    <row r="461" spans="5:17">
      <c r="E461" s="48"/>
      <c r="F461" s="88"/>
      <c r="G461" s="78"/>
      <c r="L461" s="146"/>
      <c r="O461" s="48"/>
      <c r="P461" s="24"/>
      <c r="Q461" s="78"/>
    </row>
    <row r="462" spans="5:17">
      <c r="E462" s="48"/>
      <c r="F462" s="88"/>
      <c r="G462" s="78"/>
      <c r="L462" s="146"/>
      <c r="O462" s="48"/>
      <c r="P462" s="24"/>
      <c r="Q462" s="78"/>
    </row>
    <row r="463" spans="5:17">
      <c r="E463" s="48"/>
      <c r="F463" s="88"/>
      <c r="G463" s="78"/>
      <c r="L463" s="146"/>
      <c r="O463" s="48"/>
      <c r="P463" s="24"/>
      <c r="Q463" s="78"/>
    </row>
    <row r="464" spans="5:17">
      <c r="E464" s="48"/>
      <c r="F464" s="88"/>
      <c r="G464" s="78"/>
      <c r="L464" s="146"/>
      <c r="O464" s="48"/>
      <c r="P464" s="24"/>
      <c r="Q464" s="78"/>
    </row>
    <row r="465" spans="5:17">
      <c r="E465" s="48"/>
      <c r="F465" s="88"/>
      <c r="G465" s="78"/>
      <c r="L465" s="146"/>
      <c r="O465" s="48"/>
      <c r="P465" s="24"/>
      <c r="Q465" s="78"/>
    </row>
    <row r="466" spans="5:17">
      <c r="E466" s="48"/>
      <c r="F466" s="88"/>
      <c r="G466" s="78"/>
      <c r="L466" s="146"/>
      <c r="O466" s="48"/>
      <c r="P466" s="24"/>
      <c r="Q466" s="78"/>
    </row>
    <row r="467" spans="5:17">
      <c r="E467" s="48"/>
      <c r="F467" s="88"/>
      <c r="G467" s="78"/>
      <c r="L467" s="146"/>
      <c r="O467" s="48"/>
      <c r="P467" s="24"/>
      <c r="Q467" s="78"/>
    </row>
    <row r="468" spans="5:17">
      <c r="E468" s="48"/>
      <c r="F468" s="88"/>
      <c r="G468" s="78"/>
      <c r="L468" s="146"/>
      <c r="O468" s="48"/>
      <c r="P468" s="24"/>
      <c r="Q468" s="78"/>
    </row>
    <row r="469" spans="5:17">
      <c r="E469" s="48"/>
      <c r="F469" s="88"/>
      <c r="G469" s="78"/>
      <c r="L469" s="146"/>
      <c r="O469" s="48"/>
      <c r="P469" s="24"/>
      <c r="Q469" s="78"/>
    </row>
    <row r="470" spans="5:17">
      <c r="E470" s="48"/>
      <c r="F470" s="88"/>
      <c r="G470" s="78"/>
      <c r="L470" s="146"/>
      <c r="O470" s="48"/>
      <c r="P470" s="24"/>
      <c r="Q470" s="78"/>
    </row>
    <row r="471" spans="5:17">
      <c r="E471" s="48"/>
      <c r="F471" s="88"/>
      <c r="G471" s="78"/>
      <c r="L471" s="146"/>
      <c r="O471" s="48"/>
      <c r="P471" s="24"/>
      <c r="Q471" s="78"/>
    </row>
    <row r="472" spans="5:17">
      <c r="E472" s="48"/>
      <c r="F472" s="88"/>
      <c r="G472" s="78"/>
      <c r="L472" s="146"/>
      <c r="O472" s="48"/>
      <c r="P472" s="24"/>
      <c r="Q472" s="78"/>
    </row>
    <row r="473" spans="5:17">
      <c r="E473" s="48"/>
      <c r="F473" s="88"/>
      <c r="G473" s="78"/>
      <c r="L473" s="146"/>
      <c r="O473" s="48"/>
      <c r="P473" s="24"/>
      <c r="Q473" s="78"/>
    </row>
    <row r="474" spans="5:17">
      <c r="E474" s="48"/>
      <c r="F474" s="88"/>
      <c r="G474" s="78"/>
      <c r="L474" s="146"/>
      <c r="O474" s="48"/>
      <c r="P474" s="24"/>
      <c r="Q474" s="78"/>
    </row>
    <row r="475" spans="5:17">
      <c r="E475" s="48"/>
      <c r="F475" s="88"/>
      <c r="G475" s="78"/>
      <c r="L475" s="146"/>
      <c r="O475" s="48"/>
      <c r="P475" s="24"/>
      <c r="Q475" s="78"/>
    </row>
    <row r="476" spans="5:17">
      <c r="E476" s="48"/>
      <c r="F476" s="88"/>
      <c r="G476" s="78"/>
      <c r="L476" s="146"/>
      <c r="O476" s="48"/>
      <c r="P476" s="24"/>
      <c r="Q476" s="78"/>
    </row>
    <row r="477" spans="5:17">
      <c r="E477" s="48"/>
      <c r="F477" s="88"/>
      <c r="G477" s="78"/>
      <c r="L477" s="146"/>
      <c r="O477" s="48"/>
      <c r="P477" s="24"/>
      <c r="Q477" s="78"/>
    </row>
    <row r="478" spans="5:17">
      <c r="E478" s="48"/>
      <c r="F478" s="88"/>
      <c r="G478" s="78"/>
      <c r="L478" s="146"/>
      <c r="O478" s="48"/>
      <c r="P478" s="24"/>
      <c r="Q478" s="78"/>
    </row>
    <row r="479" spans="5:17">
      <c r="E479" s="48"/>
      <c r="F479" s="88"/>
      <c r="G479" s="78"/>
      <c r="L479" s="146"/>
      <c r="O479" s="48"/>
      <c r="P479" s="24"/>
      <c r="Q479" s="78"/>
    </row>
    <row r="480" spans="5:17">
      <c r="E480" s="48"/>
      <c r="F480" s="88"/>
      <c r="G480" s="78"/>
      <c r="L480" s="146"/>
      <c r="O480" s="48"/>
      <c r="P480" s="24"/>
      <c r="Q480" s="78"/>
    </row>
    <row r="481" spans="5:17">
      <c r="E481" s="48"/>
      <c r="F481" s="88"/>
      <c r="G481" s="78"/>
      <c r="L481" s="146"/>
      <c r="O481" s="48"/>
      <c r="P481" s="24"/>
      <c r="Q481" s="78"/>
    </row>
    <row r="482" spans="5:17">
      <c r="E482" s="48"/>
      <c r="F482" s="88"/>
      <c r="G482" s="78"/>
      <c r="L482" s="146"/>
      <c r="O482" s="48"/>
      <c r="P482" s="24"/>
      <c r="Q482" s="78"/>
    </row>
    <row r="483" spans="5:17">
      <c r="E483" s="48"/>
      <c r="F483" s="88"/>
      <c r="G483" s="78"/>
      <c r="L483" s="146"/>
      <c r="O483" s="48"/>
      <c r="P483" s="24"/>
      <c r="Q483" s="78"/>
    </row>
    <row r="484" spans="5:17">
      <c r="E484" s="48"/>
      <c r="F484" s="88"/>
      <c r="G484" s="78"/>
      <c r="L484" s="146"/>
      <c r="O484" s="48"/>
      <c r="P484" s="24"/>
      <c r="Q484" s="78"/>
    </row>
    <row r="485" spans="5:17">
      <c r="E485" s="48"/>
      <c r="F485" s="88"/>
      <c r="G485" s="78"/>
      <c r="L485" s="146"/>
      <c r="O485" s="48"/>
      <c r="P485" s="24"/>
      <c r="Q485" s="78"/>
    </row>
    <row r="486" spans="5:17">
      <c r="E486" s="48"/>
      <c r="F486" s="88"/>
      <c r="G486" s="78"/>
      <c r="L486" s="146"/>
      <c r="O486" s="48"/>
      <c r="P486" s="24"/>
      <c r="Q486" s="78"/>
    </row>
    <row r="487" spans="5:17">
      <c r="E487" s="48"/>
      <c r="F487" s="88"/>
      <c r="G487" s="78"/>
      <c r="L487" s="146"/>
      <c r="O487" s="48"/>
      <c r="P487" s="24"/>
      <c r="Q487" s="78"/>
    </row>
    <row r="488" spans="5:17">
      <c r="E488" s="48"/>
      <c r="F488" s="88"/>
      <c r="G488" s="78"/>
      <c r="L488" s="146"/>
      <c r="O488" s="48"/>
      <c r="P488" s="24"/>
      <c r="Q488" s="78"/>
    </row>
    <row r="489" spans="5:17">
      <c r="E489" s="48"/>
      <c r="F489" s="88"/>
      <c r="G489" s="78"/>
      <c r="L489" s="146"/>
      <c r="O489" s="48"/>
      <c r="P489" s="24"/>
      <c r="Q489" s="78"/>
    </row>
    <row r="490" spans="5:17">
      <c r="E490" s="48"/>
      <c r="F490" s="88"/>
      <c r="G490" s="78"/>
      <c r="L490" s="146"/>
      <c r="O490" s="48"/>
      <c r="P490" s="24"/>
      <c r="Q490" s="78"/>
    </row>
    <row r="491" spans="5:17">
      <c r="E491" s="48"/>
      <c r="F491" s="88"/>
      <c r="G491" s="78"/>
      <c r="L491" s="146"/>
      <c r="O491" s="48"/>
      <c r="P491" s="24"/>
      <c r="Q491" s="78"/>
    </row>
    <row r="492" spans="5:17">
      <c r="E492" s="48"/>
      <c r="F492" s="88"/>
      <c r="G492" s="78"/>
      <c r="L492" s="146"/>
      <c r="O492" s="48"/>
      <c r="P492" s="24"/>
      <c r="Q492" s="78"/>
    </row>
    <row r="493" spans="5:17">
      <c r="E493" s="48"/>
      <c r="F493" s="88"/>
      <c r="G493" s="78"/>
      <c r="L493" s="146"/>
      <c r="O493" s="48"/>
      <c r="P493" s="24"/>
      <c r="Q493" s="78"/>
    </row>
    <row r="494" spans="5:17">
      <c r="E494" s="48"/>
      <c r="F494" s="88"/>
      <c r="G494" s="78"/>
      <c r="L494" s="146"/>
      <c r="O494" s="48"/>
      <c r="P494" s="24"/>
      <c r="Q494" s="78"/>
    </row>
    <row r="495" spans="5:17">
      <c r="E495" s="48"/>
      <c r="F495" s="88"/>
      <c r="G495" s="78"/>
      <c r="L495" s="146"/>
      <c r="O495" s="48"/>
      <c r="P495" s="24"/>
      <c r="Q495" s="78"/>
    </row>
    <row r="496" spans="5:17">
      <c r="E496" s="48"/>
      <c r="F496" s="88"/>
      <c r="G496" s="78"/>
      <c r="L496" s="146"/>
      <c r="O496" s="48"/>
      <c r="P496" s="24"/>
      <c r="Q496" s="78"/>
    </row>
    <row r="497" spans="5:17">
      <c r="E497" s="48"/>
      <c r="F497" s="88"/>
      <c r="G497" s="78"/>
      <c r="L497" s="146"/>
      <c r="O497" s="48"/>
      <c r="P497" s="24"/>
      <c r="Q497" s="78"/>
    </row>
    <row r="498" spans="5:17">
      <c r="E498" s="48"/>
      <c r="F498" s="88"/>
      <c r="G498" s="78"/>
      <c r="L498" s="146"/>
      <c r="O498" s="48"/>
      <c r="P498" s="24"/>
      <c r="Q498" s="78"/>
    </row>
    <row r="499" spans="5:17">
      <c r="E499" s="48"/>
      <c r="F499" s="88"/>
      <c r="G499" s="78"/>
      <c r="L499" s="146"/>
      <c r="O499" s="48"/>
      <c r="P499" s="24"/>
      <c r="Q499" s="78"/>
    </row>
    <row r="500" spans="5:17">
      <c r="E500" s="48"/>
      <c r="F500" s="88"/>
      <c r="G500" s="78"/>
      <c r="L500" s="146"/>
      <c r="O500" s="48"/>
      <c r="P500" s="24"/>
      <c r="Q500" s="78"/>
    </row>
    <row r="501" spans="5:17">
      <c r="E501" s="48"/>
      <c r="F501" s="88"/>
      <c r="G501" s="78"/>
      <c r="L501" s="146"/>
      <c r="O501" s="48"/>
      <c r="P501" s="24"/>
      <c r="Q501" s="78"/>
    </row>
    <row r="502" spans="5:17">
      <c r="E502" s="48"/>
      <c r="F502" s="88"/>
      <c r="G502" s="78"/>
      <c r="L502" s="146"/>
      <c r="O502" s="48"/>
      <c r="P502" s="24"/>
      <c r="Q502" s="78"/>
    </row>
    <row r="503" spans="5:17">
      <c r="E503" s="48"/>
      <c r="F503" s="88"/>
      <c r="G503" s="78"/>
      <c r="L503" s="146"/>
      <c r="O503" s="48"/>
      <c r="P503" s="24"/>
      <c r="Q503" s="78"/>
    </row>
    <row r="504" spans="5:17">
      <c r="E504" s="48"/>
      <c r="F504" s="88"/>
      <c r="G504" s="78"/>
      <c r="L504" s="146"/>
      <c r="O504" s="48"/>
      <c r="P504" s="24"/>
      <c r="Q504" s="78"/>
    </row>
    <row r="505" spans="5:17">
      <c r="E505" s="48"/>
      <c r="F505" s="88"/>
      <c r="G505" s="78"/>
      <c r="L505" s="146"/>
      <c r="O505" s="48"/>
      <c r="P505" s="24"/>
      <c r="Q505" s="78"/>
    </row>
    <row r="506" spans="5:17">
      <c r="E506" s="48"/>
      <c r="F506" s="88"/>
      <c r="G506" s="78"/>
      <c r="L506" s="146"/>
      <c r="O506" s="48"/>
      <c r="P506" s="24"/>
      <c r="Q506" s="78"/>
    </row>
    <row r="507" spans="5:17">
      <c r="E507" s="48"/>
      <c r="F507" s="88"/>
      <c r="G507" s="78"/>
      <c r="L507" s="146"/>
      <c r="O507" s="48"/>
      <c r="P507" s="24"/>
      <c r="Q507" s="78"/>
    </row>
    <row r="508" spans="5:17">
      <c r="E508" s="48"/>
      <c r="F508" s="88"/>
      <c r="G508" s="78"/>
      <c r="L508" s="146"/>
      <c r="O508" s="48"/>
      <c r="P508" s="24"/>
      <c r="Q508" s="78"/>
    </row>
    <row r="509" spans="5:17">
      <c r="E509" s="48"/>
      <c r="F509" s="88"/>
      <c r="G509" s="78"/>
      <c r="L509" s="146"/>
      <c r="O509" s="48"/>
      <c r="P509" s="24"/>
      <c r="Q509" s="78"/>
    </row>
    <row r="510" spans="5:17">
      <c r="E510" s="48"/>
      <c r="F510" s="88"/>
      <c r="G510" s="78"/>
      <c r="L510" s="146"/>
      <c r="O510" s="48"/>
      <c r="P510" s="24"/>
      <c r="Q510" s="78"/>
    </row>
    <row r="511" spans="5:17">
      <c r="E511" s="48"/>
      <c r="F511" s="88"/>
      <c r="G511" s="78"/>
      <c r="L511" s="146"/>
      <c r="O511" s="48"/>
      <c r="P511" s="24"/>
      <c r="Q511" s="78"/>
    </row>
    <row r="512" spans="5:17">
      <c r="E512" s="48"/>
      <c r="F512" s="88"/>
      <c r="G512" s="78"/>
      <c r="L512" s="146"/>
      <c r="O512" s="48"/>
      <c r="P512" s="24"/>
      <c r="Q512" s="78"/>
    </row>
    <row r="513" spans="5:17">
      <c r="E513" s="48"/>
      <c r="F513" s="88"/>
      <c r="G513" s="78"/>
      <c r="L513" s="146"/>
      <c r="O513" s="48"/>
      <c r="P513" s="24"/>
      <c r="Q513" s="78"/>
    </row>
    <row r="514" spans="5:17">
      <c r="E514" s="48"/>
      <c r="F514" s="88"/>
      <c r="G514" s="78"/>
      <c r="L514" s="146"/>
      <c r="O514" s="48"/>
      <c r="P514" s="24"/>
      <c r="Q514" s="78"/>
    </row>
    <row r="515" spans="5:17">
      <c r="E515" s="48"/>
      <c r="F515" s="88"/>
      <c r="G515" s="78"/>
      <c r="L515" s="146"/>
      <c r="O515" s="48"/>
      <c r="P515" s="24"/>
      <c r="Q515" s="78"/>
    </row>
    <row r="516" spans="5:17">
      <c r="E516" s="48"/>
      <c r="F516" s="88"/>
      <c r="G516" s="78"/>
      <c r="L516" s="146"/>
      <c r="O516" s="48"/>
      <c r="P516" s="24"/>
      <c r="Q516" s="78"/>
    </row>
    <row r="517" spans="5:17">
      <c r="E517" s="48"/>
      <c r="F517" s="88"/>
      <c r="G517" s="78"/>
      <c r="L517" s="146"/>
      <c r="O517" s="48"/>
      <c r="P517" s="24"/>
      <c r="Q517" s="78"/>
    </row>
    <row r="518" spans="5:17">
      <c r="E518" s="48"/>
      <c r="F518" s="88"/>
      <c r="G518" s="78"/>
      <c r="L518" s="146"/>
      <c r="O518" s="48"/>
      <c r="P518" s="24"/>
      <c r="Q518" s="78"/>
    </row>
    <row r="519" spans="5:17">
      <c r="E519" s="48"/>
      <c r="F519" s="88"/>
      <c r="G519" s="78"/>
      <c r="L519" s="146"/>
      <c r="O519" s="48"/>
      <c r="P519" s="24"/>
      <c r="Q519" s="78"/>
    </row>
    <row r="520" spans="5:17">
      <c r="E520" s="48"/>
      <c r="F520" s="88"/>
      <c r="G520" s="78"/>
      <c r="L520" s="146"/>
      <c r="O520" s="48"/>
      <c r="P520" s="24"/>
      <c r="Q520" s="78"/>
    </row>
    <row r="521" spans="5:17">
      <c r="E521" s="48"/>
      <c r="F521" s="88"/>
      <c r="G521" s="78"/>
      <c r="L521" s="146"/>
      <c r="O521" s="48"/>
      <c r="P521" s="24"/>
      <c r="Q521" s="78"/>
    </row>
    <row r="522" spans="5:17">
      <c r="E522" s="48"/>
      <c r="F522" s="88"/>
      <c r="G522" s="78"/>
      <c r="L522" s="146"/>
      <c r="O522" s="48"/>
      <c r="P522" s="24"/>
      <c r="Q522" s="78"/>
    </row>
    <row r="523" spans="5:17">
      <c r="E523" s="48"/>
      <c r="F523" s="88"/>
      <c r="G523" s="78"/>
      <c r="L523" s="146"/>
      <c r="O523" s="48"/>
      <c r="P523" s="24"/>
      <c r="Q523" s="78"/>
    </row>
    <row r="524" spans="5:17">
      <c r="E524" s="48"/>
      <c r="F524" s="88"/>
      <c r="G524" s="78"/>
      <c r="L524" s="146"/>
      <c r="O524" s="48"/>
      <c r="P524" s="24"/>
      <c r="Q524" s="78"/>
    </row>
    <row r="525" spans="5:17">
      <c r="E525" s="48"/>
      <c r="F525" s="88"/>
      <c r="G525" s="78"/>
      <c r="L525" s="146"/>
      <c r="O525" s="48"/>
      <c r="P525" s="24"/>
      <c r="Q525" s="78"/>
    </row>
    <row r="526" spans="5:17">
      <c r="E526" s="48"/>
      <c r="F526" s="88"/>
      <c r="G526" s="78"/>
      <c r="L526" s="146"/>
      <c r="O526" s="48"/>
      <c r="P526" s="24"/>
      <c r="Q526" s="78"/>
    </row>
    <row r="527" spans="5:17">
      <c r="E527" s="48"/>
      <c r="F527" s="88"/>
      <c r="G527" s="78"/>
      <c r="L527" s="146"/>
      <c r="O527" s="48"/>
      <c r="P527" s="24"/>
      <c r="Q527" s="78"/>
    </row>
    <row r="528" spans="5:17">
      <c r="E528" s="48"/>
      <c r="F528" s="88"/>
      <c r="G528" s="78"/>
      <c r="L528" s="146"/>
      <c r="O528" s="48"/>
      <c r="P528" s="24"/>
      <c r="Q528" s="78"/>
    </row>
    <row r="529" spans="5:17">
      <c r="E529" s="48"/>
      <c r="F529" s="88"/>
      <c r="G529" s="78"/>
      <c r="L529" s="146"/>
      <c r="O529" s="48"/>
      <c r="P529" s="24"/>
      <c r="Q529" s="78"/>
    </row>
    <row r="530" spans="5:17">
      <c r="E530" s="48"/>
      <c r="F530" s="88"/>
      <c r="G530" s="78"/>
      <c r="L530" s="146"/>
      <c r="O530" s="48"/>
      <c r="P530" s="24"/>
      <c r="Q530" s="78"/>
    </row>
    <row r="531" spans="5:17">
      <c r="E531" s="48"/>
      <c r="F531" s="88"/>
      <c r="G531" s="78"/>
      <c r="L531" s="146"/>
      <c r="O531" s="48"/>
      <c r="P531" s="24"/>
      <c r="Q531" s="78"/>
    </row>
    <row r="532" spans="5:17">
      <c r="E532" s="48"/>
      <c r="F532" s="88"/>
      <c r="G532" s="78"/>
      <c r="L532" s="146"/>
      <c r="O532" s="48"/>
      <c r="P532" s="24"/>
      <c r="Q532" s="78"/>
    </row>
    <row r="533" spans="5:17">
      <c r="E533" s="48"/>
      <c r="F533" s="88"/>
      <c r="G533" s="78"/>
      <c r="L533" s="146"/>
      <c r="O533" s="48"/>
      <c r="P533" s="24"/>
      <c r="Q533" s="78"/>
    </row>
    <row r="534" spans="5:17">
      <c r="E534" s="48"/>
      <c r="F534" s="88"/>
      <c r="G534" s="78"/>
      <c r="L534" s="146"/>
      <c r="O534" s="48"/>
      <c r="P534" s="24"/>
      <c r="Q534" s="78"/>
    </row>
    <row r="535" spans="5:17">
      <c r="E535" s="48"/>
      <c r="F535" s="88"/>
      <c r="G535" s="78"/>
      <c r="L535" s="146"/>
      <c r="O535" s="48"/>
      <c r="P535" s="24"/>
      <c r="Q535" s="78"/>
    </row>
    <row r="536" spans="5:17">
      <c r="E536" s="48"/>
      <c r="F536" s="88"/>
      <c r="G536" s="78"/>
      <c r="L536" s="146"/>
      <c r="O536" s="48"/>
      <c r="P536" s="24"/>
      <c r="Q536" s="78"/>
    </row>
    <row r="537" spans="5:17">
      <c r="E537" s="48"/>
      <c r="F537" s="88"/>
      <c r="G537" s="78"/>
      <c r="L537" s="146"/>
      <c r="O537" s="48"/>
      <c r="P537" s="24"/>
      <c r="Q537" s="78"/>
    </row>
    <row r="538" spans="5:17">
      <c r="E538" s="48"/>
      <c r="F538" s="88"/>
      <c r="G538" s="78"/>
      <c r="L538" s="146"/>
      <c r="O538" s="48"/>
      <c r="P538" s="24"/>
      <c r="Q538" s="78"/>
    </row>
    <row r="539" spans="5:17">
      <c r="E539" s="48"/>
      <c r="F539" s="88"/>
      <c r="G539" s="78"/>
      <c r="L539" s="146"/>
      <c r="O539" s="48"/>
      <c r="P539" s="24"/>
      <c r="Q539" s="78"/>
    </row>
    <row r="540" spans="5:17">
      <c r="E540" s="48"/>
      <c r="F540" s="88"/>
      <c r="G540" s="78"/>
      <c r="L540" s="146"/>
      <c r="O540" s="48"/>
      <c r="P540" s="24"/>
      <c r="Q540" s="78"/>
    </row>
    <row r="541" spans="5:17">
      <c r="E541" s="48"/>
      <c r="F541" s="88"/>
      <c r="G541" s="78"/>
      <c r="L541" s="146"/>
      <c r="O541" s="48"/>
      <c r="P541" s="24"/>
      <c r="Q541" s="78"/>
    </row>
    <row r="542" spans="5:17">
      <c r="E542" s="48"/>
      <c r="F542" s="88"/>
      <c r="G542" s="78"/>
      <c r="L542" s="146"/>
      <c r="O542" s="48"/>
      <c r="P542" s="24"/>
      <c r="Q542" s="78"/>
    </row>
    <row r="543" spans="5:17">
      <c r="E543" s="48"/>
      <c r="F543" s="88"/>
      <c r="G543" s="78"/>
      <c r="L543" s="146"/>
      <c r="O543" s="48"/>
      <c r="P543" s="24"/>
      <c r="Q543" s="78"/>
    </row>
    <row r="544" spans="5:17">
      <c r="E544" s="48"/>
      <c r="F544" s="88"/>
      <c r="G544" s="78"/>
      <c r="L544" s="146"/>
      <c r="O544" s="48"/>
      <c r="P544" s="24"/>
      <c r="Q544" s="78"/>
    </row>
    <row r="545" spans="5:17">
      <c r="E545" s="48"/>
      <c r="F545" s="88"/>
      <c r="G545" s="78"/>
      <c r="L545" s="146"/>
      <c r="O545" s="48"/>
      <c r="P545" s="24"/>
      <c r="Q545" s="78"/>
    </row>
    <row r="546" spans="5:17">
      <c r="E546" s="48"/>
      <c r="F546" s="88"/>
      <c r="G546" s="78"/>
      <c r="L546" s="146"/>
      <c r="O546" s="48"/>
      <c r="P546" s="24"/>
      <c r="Q546" s="78"/>
    </row>
    <row r="547" spans="5:17">
      <c r="E547" s="48"/>
      <c r="F547" s="88"/>
      <c r="G547" s="78"/>
      <c r="L547" s="146"/>
      <c r="O547" s="48"/>
      <c r="P547" s="24"/>
      <c r="Q547" s="78"/>
    </row>
    <row r="548" spans="5:17">
      <c r="E548" s="48"/>
      <c r="F548" s="88"/>
      <c r="G548" s="78"/>
      <c r="L548" s="146"/>
      <c r="O548" s="48"/>
      <c r="P548" s="24"/>
      <c r="Q548" s="78"/>
    </row>
    <row r="549" spans="5:17">
      <c r="E549" s="48"/>
      <c r="F549" s="88"/>
      <c r="G549" s="78"/>
      <c r="L549" s="146"/>
      <c r="O549" s="48"/>
      <c r="P549" s="24"/>
      <c r="Q549" s="78"/>
    </row>
    <row r="550" spans="5:17">
      <c r="E550" s="48"/>
      <c r="F550" s="88"/>
      <c r="G550" s="78"/>
      <c r="L550" s="146"/>
      <c r="O550" s="48"/>
      <c r="P550" s="24"/>
      <c r="Q550" s="78"/>
    </row>
    <row r="551" spans="5:17">
      <c r="E551" s="48"/>
      <c r="F551" s="88"/>
      <c r="G551" s="78"/>
      <c r="L551" s="146"/>
      <c r="O551" s="48"/>
      <c r="P551" s="24"/>
      <c r="Q551" s="78"/>
    </row>
    <row r="552" spans="5:17">
      <c r="E552" s="48"/>
      <c r="F552" s="88"/>
      <c r="G552" s="78"/>
      <c r="L552" s="146"/>
      <c r="O552" s="48"/>
      <c r="P552" s="24"/>
      <c r="Q552" s="78"/>
    </row>
    <row r="553" spans="5:17">
      <c r="E553" s="48"/>
      <c r="F553" s="88"/>
      <c r="G553" s="78"/>
      <c r="L553" s="146"/>
      <c r="O553" s="48"/>
      <c r="P553" s="24"/>
      <c r="Q553" s="78"/>
    </row>
    <row r="554" spans="5:17">
      <c r="E554" s="48"/>
      <c r="F554" s="88"/>
      <c r="G554" s="78"/>
      <c r="L554" s="146"/>
      <c r="O554" s="48"/>
      <c r="P554" s="24"/>
      <c r="Q554" s="78"/>
    </row>
    <row r="555" spans="5:17">
      <c r="E555" s="48"/>
      <c r="F555" s="88"/>
      <c r="G555" s="78"/>
      <c r="L555" s="146"/>
      <c r="O555" s="48"/>
      <c r="P555" s="24"/>
      <c r="Q555" s="78"/>
    </row>
    <row r="556" spans="5:17">
      <c r="E556" s="48"/>
      <c r="F556" s="88"/>
      <c r="G556" s="78"/>
      <c r="L556" s="146"/>
      <c r="O556" s="48"/>
      <c r="P556" s="24"/>
      <c r="Q556" s="78"/>
    </row>
    <row r="557" spans="5:17">
      <c r="E557" s="48"/>
      <c r="F557" s="88"/>
      <c r="G557" s="78"/>
      <c r="L557" s="146"/>
      <c r="O557" s="48"/>
      <c r="P557" s="24"/>
      <c r="Q557" s="78"/>
    </row>
    <row r="558" spans="5:17">
      <c r="E558" s="48"/>
      <c r="F558" s="88"/>
      <c r="G558" s="78"/>
      <c r="L558" s="146"/>
      <c r="O558" s="48"/>
      <c r="P558" s="24"/>
      <c r="Q558" s="78"/>
    </row>
    <row r="559" spans="5:17">
      <c r="E559" s="48"/>
      <c r="F559" s="88"/>
      <c r="G559" s="78"/>
      <c r="L559" s="146"/>
      <c r="O559" s="48"/>
      <c r="P559" s="24"/>
      <c r="Q559" s="78"/>
    </row>
    <row r="560" spans="5:17">
      <c r="E560" s="48"/>
      <c r="F560" s="88"/>
      <c r="G560" s="78"/>
      <c r="L560" s="146"/>
      <c r="O560" s="48"/>
      <c r="P560" s="24"/>
      <c r="Q560" s="78"/>
    </row>
    <row r="561" spans="5:17">
      <c r="E561" s="48"/>
      <c r="F561" s="88"/>
      <c r="G561" s="78"/>
      <c r="L561" s="146"/>
      <c r="O561" s="48"/>
      <c r="P561" s="24"/>
      <c r="Q561" s="78"/>
    </row>
    <row r="562" spans="5:17">
      <c r="E562" s="48"/>
      <c r="F562" s="88"/>
      <c r="G562" s="78"/>
      <c r="L562" s="146"/>
      <c r="O562" s="48"/>
      <c r="P562" s="24"/>
      <c r="Q562" s="78"/>
    </row>
    <row r="563" spans="5:17">
      <c r="E563" s="48"/>
      <c r="F563" s="88"/>
      <c r="G563" s="78"/>
      <c r="L563" s="146"/>
      <c r="O563" s="48"/>
      <c r="P563" s="24"/>
      <c r="Q563" s="78"/>
    </row>
    <row r="564" spans="5:17">
      <c r="E564" s="48"/>
      <c r="F564" s="88"/>
      <c r="G564" s="78"/>
      <c r="L564" s="146"/>
      <c r="O564" s="48"/>
      <c r="P564" s="24"/>
      <c r="Q564" s="78"/>
    </row>
    <row r="565" spans="5:17">
      <c r="E565" s="48"/>
      <c r="F565" s="88"/>
      <c r="G565" s="78"/>
      <c r="L565" s="146"/>
      <c r="O565" s="48"/>
      <c r="P565" s="24"/>
      <c r="Q565" s="78"/>
    </row>
    <row r="566" spans="5:17">
      <c r="E566" s="48"/>
      <c r="F566" s="88"/>
      <c r="G566" s="78"/>
      <c r="L566" s="146"/>
      <c r="O566" s="48"/>
      <c r="P566" s="24"/>
      <c r="Q566" s="78"/>
    </row>
    <row r="567" spans="5:17">
      <c r="E567" s="48"/>
      <c r="F567" s="88"/>
      <c r="G567" s="78"/>
      <c r="L567" s="146"/>
      <c r="O567" s="48"/>
      <c r="P567" s="24"/>
      <c r="Q567" s="78"/>
    </row>
    <row r="568" spans="5:17">
      <c r="E568" s="48"/>
      <c r="F568" s="88"/>
      <c r="G568" s="78"/>
      <c r="L568" s="146"/>
      <c r="O568" s="48"/>
      <c r="P568" s="24"/>
      <c r="Q568" s="78"/>
    </row>
    <row r="569" spans="5:17">
      <c r="E569" s="48"/>
      <c r="F569" s="88"/>
      <c r="G569" s="78"/>
      <c r="L569" s="146"/>
      <c r="O569" s="48"/>
      <c r="P569" s="24"/>
      <c r="Q569" s="78"/>
    </row>
    <row r="570" spans="5:17">
      <c r="E570" s="48"/>
      <c r="F570" s="88"/>
      <c r="G570" s="78"/>
      <c r="L570" s="146"/>
      <c r="O570" s="48"/>
      <c r="P570" s="24"/>
      <c r="Q570" s="78"/>
    </row>
    <row r="571" spans="5:17">
      <c r="E571" s="48"/>
      <c r="F571" s="88"/>
      <c r="G571" s="78"/>
      <c r="L571" s="146"/>
      <c r="O571" s="48"/>
      <c r="P571" s="24"/>
      <c r="Q571" s="78"/>
    </row>
    <row r="572" spans="5:17">
      <c r="E572" s="48"/>
      <c r="F572" s="88"/>
      <c r="G572" s="78"/>
      <c r="L572" s="146"/>
      <c r="O572" s="48"/>
      <c r="P572" s="24"/>
      <c r="Q572" s="78"/>
    </row>
    <row r="573" spans="5:17">
      <c r="E573" s="48"/>
      <c r="F573" s="88"/>
      <c r="G573" s="78"/>
      <c r="L573" s="146"/>
      <c r="O573" s="48"/>
      <c r="P573" s="24"/>
      <c r="Q573" s="78"/>
    </row>
    <row r="574" spans="5:17">
      <c r="E574" s="48"/>
      <c r="F574" s="88"/>
      <c r="G574" s="78"/>
      <c r="L574" s="146"/>
      <c r="O574" s="48"/>
      <c r="P574" s="24"/>
      <c r="Q574" s="78"/>
    </row>
    <row r="575" spans="5:17">
      <c r="E575" s="48"/>
      <c r="F575" s="88"/>
      <c r="G575" s="78"/>
      <c r="L575" s="146"/>
      <c r="O575" s="48"/>
      <c r="P575" s="24"/>
      <c r="Q575" s="78"/>
    </row>
    <row r="576" spans="5:17">
      <c r="E576" s="48"/>
      <c r="F576" s="88"/>
      <c r="G576" s="78"/>
      <c r="L576" s="146"/>
      <c r="O576" s="48"/>
      <c r="P576" s="24"/>
      <c r="Q576" s="78"/>
    </row>
    <row r="577" spans="5:17">
      <c r="E577" s="48"/>
      <c r="F577" s="88"/>
      <c r="G577" s="78"/>
      <c r="L577" s="146"/>
      <c r="O577" s="48"/>
      <c r="P577" s="24"/>
      <c r="Q577" s="78"/>
    </row>
    <row r="578" spans="5:17">
      <c r="E578" s="48"/>
      <c r="F578" s="88"/>
      <c r="G578" s="78"/>
      <c r="L578" s="146"/>
      <c r="O578" s="48"/>
      <c r="P578" s="24"/>
      <c r="Q578" s="78"/>
    </row>
    <row r="579" spans="5:17">
      <c r="E579" s="48"/>
      <c r="F579" s="88"/>
      <c r="G579" s="78"/>
      <c r="L579" s="146"/>
      <c r="O579" s="48"/>
      <c r="P579" s="24"/>
      <c r="Q579" s="78"/>
    </row>
    <row r="580" spans="5:17">
      <c r="E580" s="48"/>
      <c r="F580" s="88"/>
      <c r="G580" s="78"/>
      <c r="L580" s="146"/>
      <c r="O580" s="48"/>
      <c r="P580" s="24"/>
      <c r="Q580" s="78"/>
    </row>
    <row r="581" spans="5:17">
      <c r="E581" s="48"/>
      <c r="F581" s="88"/>
      <c r="G581" s="78"/>
      <c r="L581" s="146"/>
      <c r="O581" s="48"/>
      <c r="P581" s="24"/>
      <c r="Q581" s="78"/>
    </row>
    <row r="582" spans="5:17">
      <c r="E582" s="48"/>
      <c r="F582" s="88"/>
      <c r="G582" s="78"/>
      <c r="L582" s="146"/>
      <c r="O582" s="48"/>
      <c r="P582" s="24"/>
      <c r="Q582" s="78"/>
    </row>
    <row r="583" spans="5:17">
      <c r="E583" s="48"/>
      <c r="F583" s="88"/>
      <c r="G583" s="78"/>
      <c r="L583" s="146"/>
      <c r="O583" s="48"/>
      <c r="P583" s="24"/>
      <c r="Q583" s="78"/>
    </row>
    <row r="584" spans="5:17">
      <c r="E584" s="48"/>
      <c r="F584" s="88"/>
      <c r="G584" s="78"/>
      <c r="L584" s="146"/>
      <c r="O584" s="48"/>
      <c r="P584" s="24"/>
      <c r="Q584" s="78"/>
    </row>
    <row r="585" spans="5:17">
      <c r="E585" s="48"/>
      <c r="F585" s="88"/>
      <c r="G585" s="78"/>
      <c r="L585" s="146"/>
      <c r="O585" s="48"/>
      <c r="P585" s="24"/>
      <c r="Q585" s="78"/>
    </row>
    <row r="586" spans="5:17">
      <c r="E586" s="48"/>
      <c r="F586" s="88"/>
      <c r="G586" s="78"/>
      <c r="L586" s="146"/>
      <c r="O586" s="48"/>
      <c r="P586" s="24"/>
      <c r="Q586" s="78"/>
    </row>
    <row r="587" spans="5:17">
      <c r="E587" s="48"/>
      <c r="F587" s="88"/>
      <c r="G587" s="78"/>
      <c r="L587" s="146"/>
      <c r="O587" s="48"/>
      <c r="P587" s="24"/>
      <c r="Q587" s="78"/>
    </row>
    <row r="588" spans="5:17">
      <c r="E588" s="48"/>
      <c r="F588" s="88"/>
      <c r="G588" s="78"/>
      <c r="L588" s="146"/>
      <c r="O588" s="48"/>
      <c r="P588" s="24"/>
      <c r="Q588" s="78"/>
    </row>
    <row r="589" spans="5:17">
      <c r="E589" s="48"/>
      <c r="F589" s="88"/>
      <c r="G589" s="78"/>
      <c r="L589" s="146"/>
      <c r="O589" s="48"/>
      <c r="P589" s="24"/>
      <c r="Q589" s="78"/>
    </row>
    <row r="590" spans="5:17">
      <c r="E590" s="48"/>
      <c r="F590" s="88"/>
      <c r="G590" s="78"/>
      <c r="L590" s="146"/>
      <c r="O590" s="48"/>
      <c r="P590" s="24"/>
      <c r="Q590" s="78"/>
    </row>
    <row r="591" spans="5:17">
      <c r="E591" s="48"/>
      <c r="F591" s="88"/>
      <c r="G591" s="78"/>
      <c r="L591" s="146"/>
      <c r="O591" s="48"/>
      <c r="P591" s="24"/>
      <c r="Q591" s="78"/>
    </row>
    <row r="592" spans="5:17">
      <c r="E592" s="48"/>
      <c r="F592" s="88"/>
      <c r="G592" s="78"/>
      <c r="L592" s="146"/>
      <c r="O592" s="48"/>
      <c r="P592" s="24"/>
      <c r="Q592" s="78"/>
    </row>
    <row r="593" spans="5:17">
      <c r="E593" s="48"/>
      <c r="F593" s="88"/>
      <c r="G593" s="78"/>
      <c r="L593" s="146"/>
      <c r="O593" s="48"/>
      <c r="P593" s="24"/>
      <c r="Q593" s="78"/>
    </row>
    <row r="594" spans="5:17">
      <c r="E594" s="48"/>
      <c r="F594" s="88"/>
      <c r="G594" s="78"/>
      <c r="L594" s="146"/>
      <c r="O594" s="48"/>
      <c r="P594" s="24"/>
      <c r="Q594" s="78"/>
    </row>
    <row r="595" spans="5:17">
      <c r="E595" s="48"/>
      <c r="F595" s="88"/>
      <c r="G595" s="78"/>
      <c r="L595" s="146"/>
      <c r="O595" s="48"/>
      <c r="P595" s="24"/>
      <c r="Q595" s="78"/>
    </row>
    <row r="596" spans="5:17">
      <c r="E596" s="48"/>
      <c r="F596" s="88"/>
      <c r="G596" s="78"/>
      <c r="L596" s="146"/>
      <c r="O596" s="48"/>
      <c r="P596" s="24"/>
      <c r="Q596" s="78"/>
    </row>
    <row r="597" spans="5:17">
      <c r="E597" s="48"/>
      <c r="F597" s="88"/>
      <c r="G597" s="78"/>
      <c r="L597" s="146"/>
      <c r="O597" s="48"/>
      <c r="P597" s="24"/>
      <c r="Q597" s="78"/>
    </row>
    <row r="598" spans="5:17">
      <c r="E598" s="48"/>
      <c r="F598" s="88"/>
      <c r="G598" s="78"/>
      <c r="L598" s="146"/>
      <c r="O598" s="48"/>
      <c r="P598" s="24"/>
      <c r="Q598" s="78"/>
    </row>
    <row r="599" spans="5:17">
      <c r="E599" s="48"/>
      <c r="F599" s="88"/>
      <c r="G599" s="78"/>
      <c r="L599" s="146"/>
      <c r="O599" s="48"/>
      <c r="P599" s="24"/>
      <c r="Q599" s="78"/>
    </row>
    <row r="600" spans="5:17">
      <c r="E600" s="48"/>
      <c r="F600" s="88"/>
      <c r="G600" s="78"/>
      <c r="L600" s="146"/>
      <c r="O600" s="48"/>
      <c r="P600" s="24"/>
      <c r="Q600" s="78"/>
    </row>
    <row r="601" spans="5:17">
      <c r="E601" s="48"/>
      <c r="F601" s="88"/>
      <c r="G601" s="78"/>
      <c r="L601" s="146"/>
      <c r="O601" s="48"/>
      <c r="P601" s="24"/>
      <c r="Q601" s="78"/>
    </row>
    <row r="602" spans="5:17">
      <c r="E602" s="48"/>
      <c r="F602" s="88"/>
      <c r="G602" s="78"/>
      <c r="L602" s="146"/>
      <c r="O602" s="48"/>
      <c r="P602" s="24"/>
      <c r="Q602" s="78"/>
    </row>
    <row r="603" spans="5:17">
      <c r="E603" s="48"/>
      <c r="F603" s="88"/>
      <c r="G603" s="78"/>
      <c r="L603" s="146"/>
      <c r="O603" s="48"/>
      <c r="P603" s="24"/>
      <c r="Q603" s="78"/>
    </row>
    <row r="604" spans="5:17">
      <c r="E604" s="48"/>
      <c r="F604" s="88"/>
      <c r="G604" s="78"/>
      <c r="L604" s="146"/>
      <c r="O604" s="48"/>
      <c r="P604" s="24"/>
      <c r="Q604" s="78"/>
    </row>
    <row r="605" spans="5:17">
      <c r="E605" s="48"/>
      <c r="F605" s="88"/>
      <c r="G605" s="78"/>
      <c r="L605" s="146"/>
      <c r="O605" s="48"/>
      <c r="P605" s="24"/>
      <c r="Q605" s="78"/>
    </row>
    <row r="606" spans="5:17">
      <c r="E606" s="48"/>
      <c r="F606" s="88"/>
      <c r="G606" s="78"/>
      <c r="L606" s="146"/>
      <c r="O606" s="48"/>
      <c r="P606" s="24"/>
      <c r="Q606" s="78"/>
    </row>
    <row r="607" spans="5:17">
      <c r="E607" s="48"/>
      <c r="F607" s="88"/>
      <c r="G607" s="78"/>
      <c r="L607" s="146"/>
      <c r="O607" s="48"/>
      <c r="P607" s="24"/>
      <c r="Q607" s="78"/>
    </row>
    <row r="608" spans="5:17">
      <c r="E608" s="48"/>
      <c r="F608" s="88"/>
      <c r="G608" s="78"/>
      <c r="L608" s="146"/>
      <c r="O608" s="48"/>
      <c r="P608" s="24"/>
      <c r="Q608" s="78"/>
    </row>
    <row r="609" spans="5:17">
      <c r="E609" s="48"/>
      <c r="F609" s="88"/>
      <c r="G609" s="78"/>
      <c r="L609" s="146"/>
      <c r="O609" s="48"/>
      <c r="P609" s="24"/>
      <c r="Q609" s="78"/>
    </row>
    <row r="610" spans="5:17">
      <c r="E610" s="48"/>
      <c r="F610" s="88"/>
      <c r="G610" s="78"/>
      <c r="L610" s="146"/>
      <c r="O610" s="48"/>
      <c r="P610" s="24"/>
      <c r="Q610" s="78"/>
    </row>
    <row r="611" spans="5:17">
      <c r="E611" s="48"/>
      <c r="F611" s="88"/>
      <c r="G611" s="78"/>
      <c r="L611" s="146"/>
      <c r="O611" s="48"/>
      <c r="P611" s="24"/>
      <c r="Q611" s="78"/>
    </row>
    <row r="612" spans="5:17">
      <c r="E612" s="48"/>
      <c r="F612" s="88"/>
      <c r="G612" s="78"/>
      <c r="L612" s="146"/>
      <c r="O612" s="48"/>
      <c r="P612" s="24"/>
      <c r="Q612" s="78"/>
    </row>
    <row r="613" spans="5:17">
      <c r="E613" s="48"/>
      <c r="F613" s="88"/>
      <c r="G613" s="78"/>
      <c r="L613" s="146"/>
      <c r="O613" s="48"/>
      <c r="P613" s="24"/>
      <c r="Q613" s="78"/>
    </row>
    <row r="614" spans="5:17">
      <c r="E614" s="48"/>
      <c r="F614" s="88"/>
      <c r="G614" s="78"/>
      <c r="L614" s="146"/>
      <c r="O614" s="48"/>
      <c r="P614" s="24"/>
      <c r="Q614" s="78"/>
    </row>
    <row r="615" spans="5:17">
      <c r="E615" s="48"/>
      <c r="F615" s="88"/>
      <c r="G615" s="78"/>
      <c r="L615" s="146"/>
      <c r="O615" s="48"/>
      <c r="P615" s="24"/>
      <c r="Q615" s="78"/>
    </row>
    <row r="616" spans="5:17">
      <c r="E616" s="48"/>
      <c r="F616" s="88"/>
      <c r="G616" s="78"/>
      <c r="L616" s="146"/>
      <c r="O616" s="48"/>
      <c r="P616" s="24"/>
      <c r="Q616" s="78"/>
    </row>
    <row r="617" spans="5:17">
      <c r="E617" s="48"/>
      <c r="F617" s="88"/>
      <c r="G617" s="78"/>
      <c r="L617" s="146"/>
      <c r="O617" s="48"/>
      <c r="P617" s="24"/>
      <c r="Q617" s="78"/>
    </row>
    <row r="618" spans="5:17">
      <c r="E618" s="48"/>
      <c r="F618" s="88"/>
      <c r="G618" s="78"/>
      <c r="L618" s="146"/>
      <c r="O618" s="48"/>
      <c r="P618" s="24"/>
      <c r="Q618" s="78"/>
    </row>
    <row r="619" spans="5:17">
      <c r="E619" s="48"/>
      <c r="F619" s="88"/>
      <c r="G619" s="78"/>
      <c r="L619" s="146"/>
      <c r="O619" s="48"/>
      <c r="P619" s="24"/>
      <c r="Q619" s="78"/>
    </row>
    <row r="620" spans="5:17">
      <c r="E620" s="48"/>
      <c r="F620" s="88"/>
      <c r="G620" s="78"/>
      <c r="L620" s="146"/>
      <c r="O620" s="48"/>
      <c r="P620" s="24"/>
      <c r="Q620" s="78"/>
    </row>
    <row r="621" spans="5:17">
      <c r="E621" s="48"/>
      <c r="F621" s="88"/>
      <c r="G621" s="78"/>
      <c r="L621" s="146"/>
      <c r="O621" s="48"/>
      <c r="P621" s="24"/>
      <c r="Q621" s="78"/>
    </row>
    <row r="622" spans="5:17">
      <c r="E622" s="48"/>
      <c r="F622" s="88"/>
      <c r="G622" s="78"/>
      <c r="L622" s="146"/>
      <c r="O622" s="48"/>
      <c r="P622" s="24"/>
      <c r="Q622" s="78"/>
    </row>
    <row r="623" spans="5:17">
      <c r="E623" s="48"/>
      <c r="F623" s="88"/>
      <c r="G623" s="78"/>
      <c r="L623" s="146"/>
      <c r="O623" s="48"/>
      <c r="P623" s="24"/>
      <c r="Q623" s="78"/>
    </row>
    <row r="624" spans="5:17">
      <c r="E624" s="48"/>
      <c r="F624" s="88"/>
      <c r="G624" s="78"/>
      <c r="L624" s="146"/>
      <c r="O624" s="48"/>
      <c r="P624" s="24"/>
      <c r="Q624" s="78"/>
    </row>
    <row r="625" spans="5:17">
      <c r="E625" s="48"/>
      <c r="F625" s="88"/>
      <c r="G625" s="78"/>
      <c r="L625" s="146"/>
      <c r="O625" s="48"/>
      <c r="P625" s="24"/>
      <c r="Q625" s="78"/>
    </row>
    <row r="626" spans="5:17">
      <c r="E626" s="48"/>
      <c r="F626" s="88"/>
      <c r="G626" s="78"/>
      <c r="L626" s="146"/>
      <c r="O626" s="48"/>
      <c r="P626" s="24"/>
      <c r="Q626" s="78"/>
    </row>
    <row r="627" spans="5:17">
      <c r="E627" s="48"/>
      <c r="F627" s="88"/>
      <c r="G627" s="78"/>
      <c r="L627" s="146"/>
      <c r="O627" s="48"/>
      <c r="P627" s="24"/>
      <c r="Q627" s="78"/>
    </row>
    <row r="628" spans="5:17">
      <c r="E628" s="48"/>
      <c r="F628" s="88"/>
      <c r="G628" s="78"/>
      <c r="L628" s="146"/>
      <c r="O628" s="48"/>
      <c r="P628" s="24"/>
      <c r="Q628" s="78"/>
    </row>
    <row r="629" spans="5:17">
      <c r="E629" s="48"/>
      <c r="F629" s="88"/>
      <c r="G629" s="78"/>
      <c r="L629" s="146"/>
      <c r="O629" s="48"/>
      <c r="P629" s="24"/>
      <c r="Q629" s="78"/>
    </row>
    <row r="630" spans="5:17">
      <c r="E630" s="48"/>
      <c r="F630" s="88"/>
      <c r="G630" s="78"/>
      <c r="L630" s="146"/>
      <c r="O630" s="48"/>
      <c r="P630" s="24"/>
      <c r="Q630" s="78"/>
    </row>
    <row r="631" spans="5:17">
      <c r="E631" s="48"/>
      <c r="F631" s="88"/>
      <c r="G631" s="78"/>
      <c r="L631" s="146"/>
      <c r="O631" s="48"/>
      <c r="P631" s="24"/>
      <c r="Q631" s="78"/>
    </row>
    <row r="632" spans="5:17">
      <c r="E632" s="48"/>
      <c r="F632" s="88"/>
      <c r="G632" s="78"/>
      <c r="L632" s="146"/>
      <c r="O632" s="48"/>
      <c r="P632" s="24"/>
      <c r="Q632" s="78"/>
    </row>
    <row r="633" spans="5:17">
      <c r="E633" s="48"/>
      <c r="F633" s="88"/>
      <c r="G633" s="78"/>
      <c r="L633" s="146"/>
      <c r="O633" s="48"/>
      <c r="P633" s="24"/>
      <c r="Q633" s="78"/>
    </row>
    <row r="634" spans="5:17">
      <c r="E634" s="48"/>
      <c r="F634" s="88"/>
      <c r="G634" s="78"/>
      <c r="L634" s="146"/>
      <c r="O634" s="48"/>
      <c r="P634" s="24"/>
      <c r="Q634" s="78"/>
    </row>
    <row r="635" spans="5:17">
      <c r="E635" s="48"/>
      <c r="F635" s="88"/>
      <c r="G635" s="78"/>
      <c r="L635" s="146"/>
      <c r="O635" s="48"/>
      <c r="P635" s="24"/>
      <c r="Q635" s="78"/>
    </row>
    <row r="636" spans="5:17">
      <c r="E636" s="48"/>
      <c r="F636" s="88"/>
      <c r="G636" s="78"/>
      <c r="L636" s="146"/>
      <c r="O636" s="48"/>
      <c r="P636" s="24"/>
      <c r="Q636" s="78"/>
    </row>
    <row r="637" spans="5:17">
      <c r="E637" s="48"/>
      <c r="F637" s="88"/>
      <c r="G637" s="78"/>
      <c r="L637" s="146"/>
      <c r="O637" s="48"/>
      <c r="P637" s="24"/>
      <c r="Q637" s="78"/>
    </row>
    <row r="638" spans="5:17">
      <c r="E638" s="48"/>
      <c r="F638" s="88"/>
      <c r="G638" s="78"/>
      <c r="L638" s="146"/>
      <c r="O638" s="48"/>
      <c r="P638" s="24"/>
      <c r="Q638" s="78"/>
    </row>
    <row r="639" spans="5:17">
      <c r="E639" s="48"/>
      <c r="F639" s="88"/>
      <c r="G639" s="78"/>
      <c r="L639" s="146"/>
      <c r="O639" s="48"/>
      <c r="P639" s="24"/>
      <c r="Q639" s="78"/>
    </row>
    <row r="640" spans="5:17">
      <c r="E640" s="48"/>
      <c r="F640" s="88"/>
      <c r="G640" s="78"/>
      <c r="L640" s="146"/>
      <c r="O640" s="48"/>
      <c r="P640" s="24"/>
      <c r="Q640" s="78"/>
    </row>
    <row r="641" spans="5:17">
      <c r="E641" s="48"/>
      <c r="F641" s="88"/>
      <c r="G641" s="78"/>
      <c r="L641" s="146"/>
      <c r="O641" s="48"/>
      <c r="P641" s="24"/>
      <c r="Q641" s="78"/>
    </row>
    <row r="642" spans="5:17">
      <c r="E642" s="48"/>
      <c r="F642" s="88"/>
      <c r="G642" s="78"/>
      <c r="L642" s="146"/>
      <c r="O642" s="48"/>
      <c r="P642" s="24"/>
      <c r="Q642" s="78"/>
    </row>
    <row r="643" spans="5:17">
      <c r="E643" s="48"/>
      <c r="F643" s="88"/>
      <c r="G643" s="78"/>
      <c r="L643" s="146"/>
      <c r="O643" s="48"/>
      <c r="P643" s="24"/>
      <c r="Q643" s="78"/>
    </row>
    <row r="644" spans="5:17">
      <c r="E644" s="48"/>
      <c r="F644" s="88"/>
      <c r="G644" s="78"/>
      <c r="L644" s="146"/>
      <c r="O644" s="48"/>
      <c r="P644" s="24"/>
      <c r="Q644" s="78"/>
    </row>
    <row r="645" spans="5:17">
      <c r="E645" s="48"/>
      <c r="F645" s="88"/>
      <c r="G645" s="78"/>
      <c r="L645" s="146"/>
      <c r="O645" s="48"/>
      <c r="P645" s="24"/>
      <c r="Q645" s="78"/>
    </row>
    <row r="646" spans="5:17">
      <c r="E646" s="48"/>
      <c r="F646" s="88"/>
      <c r="G646" s="78"/>
      <c r="L646" s="146"/>
      <c r="O646" s="48"/>
      <c r="P646" s="24"/>
      <c r="Q646" s="78"/>
    </row>
    <row r="647" spans="5:17">
      <c r="E647" s="48"/>
      <c r="F647" s="88"/>
      <c r="G647" s="78"/>
      <c r="L647" s="146"/>
      <c r="O647" s="48"/>
      <c r="P647" s="24"/>
      <c r="Q647" s="78"/>
    </row>
    <row r="648" spans="5:17">
      <c r="E648" s="48"/>
      <c r="F648" s="88"/>
      <c r="G648" s="78"/>
      <c r="L648" s="146"/>
      <c r="O648" s="48"/>
      <c r="P648" s="24"/>
      <c r="Q648" s="78"/>
    </row>
    <row r="649" spans="5:17">
      <c r="E649" s="48"/>
      <c r="F649" s="88"/>
      <c r="G649" s="78"/>
      <c r="L649" s="146"/>
      <c r="O649" s="48"/>
      <c r="P649" s="24"/>
      <c r="Q649" s="78"/>
    </row>
    <row r="650" spans="5:17">
      <c r="E650" s="48"/>
      <c r="F650" s="88"/>
      <c r="G650" s="78"/>
      <c r="L650" s="146"/>
      <c r="O650" s="48"/>
      <c r="P650" s="24"/>
      <c r="Q650" s="78"/>
    </row>
    <row r="651" spans="5:17">
      <c r="E651" s="48"/>
      <c r="F651" s="88"/>
      <c r="G651" s="78"/>
      <c r="L651" s="146"/>
      <c r="O651" s="48"/>
      <c r="P651" s="24"/>
      <c r="Q651" s="78"/>
    </row>
    <row r="652" spans="5:17">
      <c r="E652" s="48"/>
      <c r="F652" s="88"/>
      <c r="G652" s="78"/>
      <c r="L652" s="146"/>
      <c r="O652" s="48"/>
      <c r="P652" s="24"/>
      <c r="Q652" s="78"/>
    </row>
    <row r="653" spans="5:17">
      <c r="E653" s="48"/>
      <c r="F653" s="88"/>
      <c r="G653" s="78"/>
      <c r="L653" s="146"/>
      <c r="O653" s="48"/>
      <c r="P653" s="24"/>
      <c r="Q653" s="78"/>
    </row>
    <row r="654" spans="5:17">
      <c r="E654" s="48"/>
      <c r="F654" s="88"/>
      <c r="G654" s="78"/>
      <c r="L654" s="146"/>
      <c r="O654" s="48"/>
      <c r="P654" s="24"/>
      <c r="Q654" s="78"/>
    </row>
    <row r="655" spans="5:17">
      <c r="E655" s="48"/>
      <c r="F655" s="88"/>
      <c r="G655" s="78"/>
      <c r="L655" s="146"/>
      <c r="O655" s="48"/>
      <c r="P655" s="24"/>
      <c r="Q655" s="78"/>
    </row>
    <row r="656" spans="5:17">
      <c r="E656" s="48"/>
      <c r="F656" s="88"/>
      <c r="G656" s="78"/>
      <c r="L656" s="146"/>
      <c r="O656" s="48"/>
      <c r="P656" s="24"/>
      <c r="Q656" s="78"/>
    </row>
    <row r="657" spans="5:17">
      <c r="E657" s="48"/>
      <c r="F657" s="88"/>
      <c r="G657" s="78"/>
      <c r="L657" s="146"/>
      <c r="O657" s="48"/>
      <c r="P657" s="24"/>
      <c r="Q657" s="78"/>
    </row>
    <row r="658" spans="5:17">
      <c r="E658" s="48"/>
      <c r="F658" s="88"/>
      <c r="G658" s="78"/>
      <c r="L658" s="146"/>
      <c r="O658" s="48"/>
      <c r="P658" s="24"/>
      <c r="Q658" s="78"/>
    </row>
    <row r="659" spans="5:17">
      <c r="E659" s="48"/>
      <c r="F659" s="88"/>
      <c r="G659" s="78"/>
      <c r="L659" s="146"/>
      <c r="O659" s="48"/>
      <c r="P659" s="24"/>
      <c r="Q659" s="78"/>
    </row>
    <row r="660" spans="5:17">
      <c r="E660" s="48"/>
      <c r="F660" s="88"/>
      <c r="G660" s="78"/>
      <c r="L660" s="146"/>
      <c r="O660" s="48"/>
      <c r="P660" s="24"/>
      <c r="Q660" s="78"/>
    </row>
    <row r="661" spans="5:17">
      <c r="E661" s="48"/>
      <c r="F661" s="88"/>
      <c r="G661" s="78"/>
      <c r="L661" s="146"/>
      <c r="O661" s="48"/>
      <c r="P661" s="24"/>
      <c r="Q661" s="78"/>
    </row>
    <row r="662" spans="5:17">
      <c r="E662" s="48"/>
      <c r="F662" s="88"/>
      <c r="G662" s="78"/>
      <c r="L662" s="146"/>
      <c r="O662" s="48"/>
      <c r="P662" s="24"/>
      <c r="Q662" s="78"/>
    </row>
    <row r="663" spans="5:17">
      <c r="E663" s="48"/>
      <c r="F663" s="88"/>
      <c r="G663" s="78"/>
      <c r="L663" s="146"/>
      <c r="O663" s="48"/>
      <c r="P663" s="24"/>
      <c r="Q663" s="78"/>
    </row>
    <row r="664" spans="5:17">
      <c r="E664" s="48"/>
      <c r="F664" s="88"/>
      <c r="G664" s="78"/>
      <c r="L664" s="146"/>
      <c r="O664" s="48"/>
      <c r="P664" s="24"/>
      <c r="Q664" s="78"/>
    </row>
    <row r="665" spans="5:17">
      <c r="E665" s="48"/>
      <c r="F665" s="88"/>
      <c r="G665" s="78"/>
      <c r="L665" s="146"/>
      <c r="O665" s="48"/>
      <c r="P665" s="24"/>
      <c r="Q665" s="78"/>
    </row>
    <row r="666" spans="5:17">
      <c r="E666" s="48"/>
      <c r="F666" s="88"/>
      <c r="G666" s="78"/>
      <c r="L666" s="146"/>
      <c r="O666" s="48"/>
      <c r="P666" s="24"/>
      <c r="Q666" s="78"/>
    </row>
    <row r="667" spans="5:17">
      <c r="E667" s="48"/>
      <c r="F667" s="88"/>
      <c r="G667" s="78"/>
      <c r="L667" s="146"/>
      <c r="O667" s="48"/>
      <c r="P667" s="24"/>
      <c r="Q667" s="78"/>
    </row>
    <row r="668" spans="5:17">
      <c r="E668" s="48"/>
      <c r="F668" s="88"/>
      <c r="G668" s="78"/>
      <c r="L668" s="146"/>
      <c r="O668" s="48"/>
      <c r="P668" s="24"/>
      <c r="Q668" s="78"/>
    </row>
    <row r="669" spans="5:17">
      <c r="E669" s="48"/>
      <c r="F669" s="88"/>
      <c r="G669" s="78"/>
      <c r="L669" s="146"/>
      <c r="O669" s="48"/>
      <c r="P669" s="24"/>
      <c r="Q669" s="78"/>
    </row>
    <row r="670" spans="5:17">
      <c r="E670" s="48"/>
      <c r="F670" s="88"/>
      <c r="G670" s="78"/>
      <c r="L670" s="146"/>
      <c r="O670" s="48"/>
      <c r="P670" s="24"/>
      <c r="Q670" s="78"/>
    </row>
    <row r="671" spans="5:17">
      <c r="E671" s="48"/>
      <c r="F671" s="88"/>
      <c r="G671" s="78"/>
      <c r="L671" s="146"/>
      <c r="O671" s="48"/>
      <c r="P671" s="24"/>
      <c r="Q671" s="78"/>
    </row>
    <row r="672" spans="5:17">
      <c r="E672" s="48"/>
      <c r="F672" s="88"/>
      <c r="G672" s="78"/>
      <c r="L672" s="146"/>
      <c r="O672" s="48"/>
      <c r="P672" s="24"/>
      <c r="Q672" s="78"/>
    </row>
    <row r="673" spans="5:17">
      <c r="E673" s="48"/>
      <c r="F673" s="88"/>
      <c r="G673" s="78"/>
      <c r="L673" s="146"/>
      <c r="O673" s="48"/>
      <c r="P673" s="24"/>
      <c r="Q673" s="78"/>
    </row>
    <row r="674" spans="5:17">
      <c r="E674" s="48"/>
      <c r="F674" s="88"/>
      <c r="G674" s="78"/>
      <c r="L674" s="146"/>
      <c r="O674" s="48"/>
      <c r="P674" s="24"/>
      <c r="Q674" s="78"/>
    </row>
    <row r="675" spans="5:17">
      <c r="E675" s="48"/>
      <c r="F675" s="88"/>
      <c r="G675" s="78"/>
      <c r="L675" s="146"/>
      <c r="O675" s="48"/>
      <c r="P675" s="24"/>
      <c r="Q675" s="78"/>
    </row>
    <row r="676" spans="5:17">
      <c r="E676" s="48"/>
      <c r="F676" s="88"/>
      <c r="G676" s="78"/>
      <c r="L676" s="146"/>
      <c r="O676" s="48"/>
      <c r="P676" s="24"/>
      <c r="Q676" s="78"/>
    </row>
    <row r="677" spans="5:17">
      <c r="E677" s="48"/>
      <c r="F677" s="88"/>
      <c r="G677" s="78"/>
      <c r="L677" s="146"/>
      <c r="O677" s="48"/>
      <c r="P677" s="24"/>
      <c r="Q677" s="78"/>
    </row>
    <row r="678" spans="5:17">
      <c r="E678" s="48"/>
      <c r="F678" s="88"/>
      <c r="G678" s="78"/>
      <c r="L678" s="146"/>
      <c r="O678" s="48"/>
      <c r="P678" s="24"/>
      <c r="Q678" s="78"/>
    </row>
    <row r="679" spans="5:17">
      <c r="E679" s="48"/>
      <c r="F679" s="88"/>
      <c r="G679" s="78"/>
      <c r="L679" s="146"/>
      <c r="O679" s="48"/>
      <c r="P679" s="24"/>
      <c r="Q679" s="78"/>
    </row>
    <row r="680" spans="5:17">
      <c r="E680" s="48"/>
      <c r="F680" s="88"/>
      <c r="G680" s="78"/>
      <c r="L680" s="146"/>
      <c r="O680" s="48"/>
      <c r="P680" s="24"/>
      <c r="Q680" s="78"/>
    </row>
    <row r="681" spans="5:17">
      <c r="E681" s="48"/>
      <c r="F681" s="88"/>
      <c r="G681" s="78"/>
      <c r="L681" s="146"/>
      <c r="O681" s="48"/>
      <c r="P681" s="24"/>
      <c r="Q681" s="78"/>
    </row>
    <row r="682" spans="5:17">
      <c r="E682" s="48"/>
      <c r="F682" s="88"/>
      <c r="G682" s="78"/>
      <c r="L682" s="146"/>
      <c r="O682" s="48"/>
      <c r="P682" s="24"/>
      <c r="Q682" s="78"/>
    </row>
    <row r="683" spans="5:17">
      <c r="E683" s="48"/>
      <c r="F683" s="88"/>
      <c r="G683" s="78"/>
      <c r="L683" s="146"/>
      <c r="O683" s="48"/>
      <c r="P683" s="24"/>
      <c r="Q683" s="78"/>
    </row>
    <row r="684" spans="5:17">
      <c r="E684" s="48"/>
      <c r="F684" s="88"/>
      <c r="G684" s="78"/>
      <c r="L684" s="146"/>
      <c r="O684" s="48"/>
      <c r="P684" s="24"/>
      <c r="Q684" s="78"/>
    </row>
    <row r="685" spans="5:17">
      <c r="E685" s="48"/>
      <c r="F685" s="88"/>
      <c r="G685" s="78"/>
      <c r="L685" s="146"/>
      <c r="O685" s="48"/>
      <c r="P685" s="24"/>
      <c r="Q685" s="78"/>
    </row>
    <row r="686" spans="5:17">
      <c r="E686" s="48"/>
      <c r="F686" s="88"/>
      <c r="G686" s="78"/>
      <c r="L686" s="146"/>
      <c r="O686" s="48"/>
      <c r="P686" s="24"/>
      <c r="Q686" s="78"/>
    </row>
    <row r="687" spans="5:17">
      <c r="E687" s="48"/>
      <c r="F687" s="88"/>
      <c r="G687" s="78"/>
      <c r="L687" s="146"/>
      <c r="O687" s="48"/>
      <c r="P687" s="24"/>
      <c r="Q687" s="78"/>
    </row>
    <row r="688" spans="5:17">
      <c r="E688" s="48"/>
      <c r="F688" s="88"/>
      <c r="G688" s="78"/>
      <c r="L688" s="146"/>
      <c r="O688" s="48"/>
      <c r="P688" s="24"/>
      <c r="Q688" s="78"/>
    </row>
    <row r="689" spans="5:17">
      <c r="E689" s="48"/>
      <c r="F689" s="88"/>
      <c r="G689" s="78"/>
      <c r="L689" s="146"/>
      <c r="O689" s="48"/>
      <c r="P689" s="24"/>
      <c r="Q689" s="78"/>
    </row>
    <row r="690" spans="5:17">
      <c r="E690" s="48"/>
      <c r="F690" s="88"/>
      <c r="G690" s="78"/>
      <c r="L690" s="146"/>
      <c r="O690" s="48"/>
      <c r="P690" s="24"/>
      <c r="Q690" s="78"/>
    </row>
    <row r="691" spans="5:17">
      <c r="E691" s="48"/>
      <c r="F691" s="88"/>
      <c r="G691" s="78"/>
      <c r="L691" s="146"/>
      <c r="O691" s="48"/>
      <c r="P691" s="24"/>
      <c r="Q691" s="78"/>
    </row>
    <row r="692" spans="5:17">
      <c r="E692" s="48"/>
      <c r="F692" s="88"/>
      <c r="G692" s="78"/>
      <c r="L692" s="146"/>
      <c r="O692" s="48"/>
      <c r="P692" s="24"/>
      <c r="Q692" s="78"/>
    </row>
    <row r="693" spans="5:17">
      <c r="E693" s="48"/>
      <c r="F693" s="88"/>
      <c r="G693" s="78"/>
      <c r="L693" s="146"/>
      <c r="O693" s="48"/>
      <c r="P693" s="24"/>
      <c r="Q693" s="78"/>
    </row>
    <row r="694" spans="5:17">
      <c r="E694" s="48"/>
      <c r="F694" s="88"/>
      <c r="G694" s="78"/>
      <c r="L694" s="146"/>
      <c r="O694" s="48"/>
      <c r="P694" s="24"/>
      <c r="Q694" s="78"/>
    </row>
    <row r="695" spans="5:17">
      <c r="E695" s="48"/>
      <c r="F695" s="88"/>
      <c r="G695" s="78"/>
      <c r="L695" s="146"/>
      <c r="O695" s="48"/>
      <c r="P695" s="24"/>
      <c r="Q695" s="78"/>
    </row>
    <row r="696" spans="5:17">
      <c r="E696" s="48"/>
      <c r="F696" s="88"/>
      <c r="G696" s="78"/>
      <c r="L696" s="146"/>
      <c r="O696" s="48"/>
      <c r="P696" s="24"/>
      <c r="Q696" s="78"/>
    </row>
    <row r="697" spans="5:17">
      <c r="E697" s="48"/>
      <c r="F697" s="88"/>
      <c r="G697" s="78"/>
      <c r="L697" s="146"/>
      <c r="O697" s="48"/>
      <c r="P697" s="24"/>
      <c r="Q697" s="78"/>
    </row>
    <row r="698" spans="5:17">
      <c r="E698" s="48"/>
      <c r="F698" s="88"/>
      <c r="G698" s="78"/>
      <c r="L698" s="146"/>
      <c r="O698" s="48"/>
      <c r="P698" s="24"/>
      <c r="Q698" s="78"/>
    </row>
    <row r="699" spans="5:17">
      <c r="E699" s="48"/>
      <c r="F699" s="88"/>
      <c r="G699" s="78"/>
      <c r="L699" s="146"/>
      <c r="O699" s="48"/>
      <c r="P699" s="24"/>
      <c r="Q699" s="78"/>
    </row>
    <row r="700" spans="5:17">
      <c r="E700" s="48"/>
      <c r="F700" s="88"/>
      <c r="G700" s="78"/>
      <c r="L700" s="146"/>
      <c r="O700" s="48"/>
      <c r="P700" s="24"/>
      <c r="Q700" s="78"/>
    </row>
    <row r="701" spans="5:17">
      <c r="E701" s="48"/>
      <c r="F701" s="88"/>
      <c r="G701" s="78"/>
      <c r="L701" s="146"/>
      <c r="O701" s="48"/>
      <c r="P701" s="24"/>
      <c r="Q701" s="78"/>
    </row>
    <row r="702" spans="5:17">
      <c r="E702" s="48"/>
      <c r="F702" s="88"/>
      <c r="G702" s="78"/>
      <c r="L702" s="146"/>
      <c r="O702" s="48"/>
      <c r="P702" s="24"/>
      <c r="Q702" s="78"/>
    </row>
    <row r="703" spans="5:17">
      <c r="E703" s="48"/>
      <c r="F703" s="88"/>
      <c r="G703" s="78"/>
      <c r="L703" s="146"/>
      <c r="O703" s="48"/>
      <c r="P703" s="24"/>
      <c r="Q703" s="78"/>
    </row>
    <row r="704" spans="5:17">
      <c r="E704" s="48"/>
      <c r="F704" s="88"/>
      <c r="G704" s="78"/>
      <c r="L704" s="146"/>
      <c r="O704" s="48"/>
      <c r="P704" s="24"/>
      <c r="Q704" s="78"/>
    </row>
    <row r="705" spans="5:17">
      <c r="E705" s="48"/>
      <c r="F705" s="88"/>
      <c r="G705" s="78"/>
      <c r="L705" s="146"/>
      <c r="O705" s="48"/>
      <c r="P705" s="24"/>
      <c r="Q705" s="78"/>
    </row>
    <row r="706" spans="5:17">
      <c r="E706" s="48"/>
      <c r="F706" s="88"/>
      <c r="G706" s="78"/>
      <c r="L706" s="146"/>
      <c r="O706" s="48"/>
      <c r="P706" s="24"/>
      <c r="Q706" s="78"/>
    </row>
    <row r="707" spans="5:17">
      <c r="E707" s="48"/>
      <c r="F707" s="88"/>
      <c r="G707" s="78"/>
      <c r="L707" s="146"/>
      <c r="O707" s="48"/>
      <c r="P707" s="24"/>
      <c r="Q707" s="78"/>
    </row>
    <row r="708" spans="5:17">
      <c r="E708" s="48"/>
      <c r="F708" s="88"/>
      <c r="G708" s="78"/>
      <c r="L708" s="146"/>
      <c r="O708" s="48"/>
      <c r="P708" s="24"/>
      <c r="Q708" s="78"/>
    </row>
    <row r="709" spans="5:17">
      <c r="E709" s="48"/>
      <c r="F709" s="88"/>
      <c r="G709" s="78"/>
      <c r="L709" s="146"/>
      <c r="O709" s="48"/>
      <c r="P709" s="24"/>
      <c r="Q709" s="78"/>
    </row>
    <row r="710" spans="5:17">
      <c r="E710" s="48"/>
      <c r="F710" s="88"/>
      <c r="G710" s="78"/>
      <c r="L710" s="146"/>
      <c r="O710" s="48"/>
      <c r="P710" s="24"/>
      <c r="Q710" s="78"/>
    </row>
    <row r="711" spans="5:17">
      <c r="E711" s="48"/>
      <c r="F711" s="88"/>
      <c r="G711" s="78"/>
      <c r="L711" s="146"/>
      <c r="O711" s="48"/>
      <c r="P711" s="24"/>
      <c r="Q711" s="78"/>
    </row>
    <row r="712" spans="5:17">
      <c r="E712" s="48"/>
      <c r="F712" s="88"/>
      <c r="G712" s="78"/>
      <c r="L712" s="146"/>
      <c r="O712" s="48"/>
      <c r="P712" s="24"/>
      <c r="Q712" s="78"/>
    </row>
    <row r="713" spans="5:17">
      <c r="E713" s="48"/>
      <c r="F713" s="88"/>
      <c r="G713" s="78"/>
      <c r="L713" s="146"/>
      <c r="O713" s="48"/>
      <c r="P713" s="24"/>
      <c r="Q713" s="78"/>
    </row>
    <row r="714" spans="5:17">
      <c r="E714" s="48"/>
      <c r="F714" s="88"/>
      <c r="G714" s="78"/>
      <c r="L714" s="146"/>
      <c r="O714" s="48"/>
      <c r="P714" s="24"/>
      <c r="Q714" s="78"/>
    </row>
    <row r="715" spans="5:17">
      <c r="E715" s="48"/>
      <c r="F715" s="88"/>
      <c r="G715" s="78"/>
      <c r="L715" s="146"/>
      <c r="O715" s="48"/>
      <c r="P715" s="24"/>
      <c r="Q715" s="78"/>
    </row>
    <row r="716" spans="5:17">
      <c r="E716" s="48"/>
      <c r="F716" s="88"/>
      <c r="G716" s="78"/>
      <c r="L716" s="146"/>
      <c r="O716" s="48"/>
      <c r="P716" s="24"/>
      <c r="Q716" s="78"/>
    </row>
    <row r="717" spans="5:17">
      <c r="E717" s="48"/>
      <c r="F717" s="88"/>
      <c r="G717" s="78"/>
      <c r="L717" s="146"/>
      <c r="O717" s="48"/>
      <c r="P717" s="24"/>
      <c r="Q717" s="78"/>
    </row>
    <row r="718" spans="5:17">
      <c r="E718" s="48"/>
      <c r="F718" s="88"/>
      <c r="G718" s="78"/>
      <c r="L718" s="146"/>
      <c r="O718" s="48"/>
      <c r="P718" s="24"/>
      <c r="Q718" s="78"/>
    </row>
    <row r="719" spans="5:17">
      <c r="E719" s="48"/>
      <c r="F719" s="88"/>
      <c r="G719" s="78"/>
      <c r="L719" s="146"/>
      <c r="O719" s="48"/>
      <c r="P719" s="24"/>
      <c r="Q719" s="78"/>
    </row>
    <row r="720" spans="5:17">
      <c r="E720" s="48"/>
      <c r="F720" s="88"/>
      <c r="G720" s="78"/>
      <c r="L720" s="146"/>
      <c r="O720" s="48"/>
      <c r="P720" s="24"/>
      <c r="Q720" s="78"/>
    </row>
    <row r="721" spans="5:17">
      <c r="E721" s="48"/>
      <c r="F721" s="88"/>
      <c r="G721" s="78"/>
      <c r="L721" s="146"/>
      <c r="O721" s="48"/>
      <c r="P721" s="24"/>
      <c r="Q721" s="78"/>
    </row>
    <row r="722" spans="5:17">
      <c r="E722" s="48"/>
      <c r="F722" s="88"/>
      <c r="G722" s="78"/>
      <c r="L722" s="146"/>
      <c r="O722" s="48"/>
      <c r="P722" s="24"/>
      <c r="Q722" s="78"/>
    </row>
    <row r="723" spans="5:17">
      <c r="E723" s="48"/>
      <c r="F723" s="88"/>
      <c r="G723" s="78"/>
      <c r="L723" s="146"/>
      <c r="O723" s="48"/>
      <c r="P723" s="24"/>
      <c r="Q723" s="78"/>
    </row>
    <row r="724" spans="5:17">
      <c r="E724" s="48"/>
      <c r="F724" s="88"/>
      <c r="G724" s="78"/>
      <c r="L724" s="146"/>
      <c r="O724" s="48"/>
      <c r="P724" s="24"/>
      <c r="Q724" s="78"/>
    </row>
    <row r="725" spans="5:17">
      <c r="E725" s="48"/>
      <c r="F725" s="88"/>
      <c r="G725" s="78"/>
      <c r="L725" s="146"/>
      <c r="O725" s="48"/>
      <c r="P725" s="24"/>
      <c r="Q725" s="78"/>
    </row>
    <row r="727" spans="5:17" ht="13.5">
      <c r="E727" s="149"/>
      <c r="F727" s="151"/>
      <c r="G727" s="150">
        <f>SUM(G58:G726)</f>
        <v>0</v>
      </c>
      <c r="O727" s="149"/>
      <c r="P727" s="151"/>
      <c r="Q727" s="150">
        <f>SUM(Q58:Q726)</f>
        <v>0</v>
      </c>
    </row>
  </sheetData>
  <mergeCells count="8">
    <mergeCell ref="A56:G56"/>
    <mergeCell ref="J56:Q56"/>
    <mergeCell ref="I3:K3"/>
    <mergeCell ref="M3:M4"/>
    <mergeCell ref="N3:N4"/>
    <mergeCell ref="B3:B4"/>
    <mergeCell ref="C3:C4"/>
    <mergeCell ref="E3:G3"/>
  </mergeCells>
  <conditionalFormatting sqref="J54">
    <cfRule type="containsText" dxfId="25" priority="4" operator="containsText" text="ERROR">
      <formula>NOT(ISERROR(SEARCH("ERROR",J54)))</formula>
    </cfRule>
  </conditionalFormatting>
  <conditionalFormatting sqref="W15">
    <cfRule type="containsText" dxfId="24" priority="3" operator="containsText" text="ERROR">
      <formula>NOT(ISERROR(SEARCH("ERROR",W15)))</formula>
    </cfRule>
  </conditionalFormatting>
  <conditionalFormatting sqref="T38">
    <cfRule type="containsText" dxfId="23" priority="2" operator="containsText" text="ERROR">
      <formula>NOT(ISERROR(SEARCH("ERROR",T38)))</formula>
    </cfRule>
  </conditionalFormatting>
  <conditionalFormatting sqref="T13">
    <cfRule type="containsText" dxfId="22" priority="1" operator="containsText" text="ERROR">
      <formula>NOT(ISERROR(SEARCH("ERROR",T13)))</formula>
    </cfRule>
  </conditionalFormatting>
  <conditionalFormatting sqref="F54">
    <cfRule type="containsText" dxfId="21" priority="5" operator="containsText" text="ERROR">
      <formula>NOT(ISERROR(SEARCH("ERROR",F54)))</formula>
    </cfRule>
  </conditionalFormatting>
  <dataValidations count="5">
    <dataValidation type="list" allowBlank="1" showInputMessage="1" showErrorMessage="1" sqref="N49:N53 N6:N47">
      <formula1>FinalDiff</formula1>
    </dataValidation>
    <dataValidation type="list" allowBlank="1" showInputMessage="1" showErrorMessage="1" sqref="N58:N725">
      <formula1>Govadjust</formula1>
    </dataValidation>
    <dataValidation type="list" allowBlank="1" showInputMessage="1" showErrorMessage="1" sqref="M69:M71 A211:A212 M107:M724 K76:L724 K73:M74 K58:L72 J58:J724">
      <formula1>Taxes</formula1>
    </dataValidation>
    <dataValidation type="list" allowBlank="1" showInputMessage="1" showErrorMessage="1" sqref="C58:C725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13:A725 A94:A210">
      <formula1>Taxes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A58:A93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27"/>
  <sheetViews>
    <sheetView topLeftCell="AT4" zoomScaleNormal="100" workbookViewId="0">
      <selection activeCell="E1" sqref="E1"/>
    </sheetView>
  </sheetViews>
  <sheetFormatPr baseColWidth="10" defaultColWidth="11.5703125" defaultRowHeight="11.25"/>
  <cols>
    <col min="1" max="1" width="4" style="207" customWidth="1"/>
    <col min="2" max="2" width="6.85546875" style="48" customWidth="1"/>
    <col min="3" max="3" width="38.85546875" style="85" bestFit="1" customWidth="1"/>
    <col min="4" max="4" width="0.85546875" style="152" customWidth="1"/>
    <col min="5" max="5" width="15.5703125" style="146" customWidth="1"/>
    <col min="6" max="6" width="13.7109375" style="48" customWidth="1"/>
    <col min="7" max="7" width="15.28515625" style="146" customWidth="1"/>
    <col min="8" max="8" width="0.85546875" style="152" customWidth="1"/>
    <col min="9" max="9" width="15.28515625" style="146" bestFit="1" customWidth="1"/>
    <col min="10" max="10" width="12.42578125" style="146" customWidth="1"/>
    <col min="11" max="11" width="15.28515625" style="146" bestFit="1" customWidth="1"/>
    <col min="12" max="12" width="0.85546875" style="152" customWidth="1"/>
    <col min="13" max="13" width="14.85546875" style="146" customWidth="1"/>
    <col min="14" max="14" width="41.7109375" style="207" bestFit="1" customWidth="1"/>
    <col min="15" max="15" width="23.28515625" style="146" bestFit="1" customWidth="1"/>
    <col min="16" max="16" width="12.85546875" style="48" customWidth="1"/>
    <col min="17" max="17" width="17.28515625" style="146" bestFit="1" customWidth="1"/>
    <col min="18" max="18" width="38.28515625" style="146" bestFit="1" customWidth="1"/>
    <col min="19" max="19" width="12" style="146" bestFit="1" customWidth="1"/>
    <col min="20" max="20" width="7.85546875" style="146" customWidth="1"/>
    <col min="21" max="21" width="41.7109375" style="146" bestFit="1" customWidth="1"/>
    <col min="22" max="22" width="12" style="146" bestFit="1" customWidth="1"/>
    <col min="23" max="24" width="11.5703125" style="146"/>
    <col min="25" max="25" width="5.140625" style="147" customWidth="1"/>
    <col min="26" max="26" width="38.85546875" style="157" bestFit="1" customWidth="1"/>
    <col min="27" max="36" width="11.7109375" style="148" customWidth="1"/>
    <col min="37" max="38" width="11.5703125" style="146"/>
    <col min="39" max="39" width="5.140625" style="147" customWidth="1"/>
    <col min="40" max="40" width="38.85546875" style="157" bestFit="1" customWidth="1"/>
    <col min="41" max="49" width="11.7109375" style="148" customWidth="1"/>
    <col min="50" max="50" width="11.5703125" style="152"/>
    <col min="51" max="51" width="11.5703125" style="146"/>
    <col min="52" max="52" width="5.42578125" style="146" customWidth="1"/>
    <col min="53" max="53" width="41.140625" style="146" customWidth="1"/>
    <col min="54" max="55" width="11.5703125" style="146"/>
    <col min="56" max="56" width="12.7109375" style="146" customWidth="1"/>
    <col min="57" max="57" width="11.5703125" style="146"/>
    <col min="58" max="58" width="12" style="146" bestFit="1" customWidth="1"/>
    <col min="59" max="59" width="11.5703125" style="146"/>
    <col min="60" max="60" width="12" style="146" bestFit="1" customWidth="1"/>
    <col min="61" max="62" width="11.5703125" style="146"/>
    <col min="63" max="63" width="12" style="146" bestFit="1" customWidth="1"/>
    <col min="64" max="16384" width="11.5703125" style="146"/>
  </cols>
  <sheetData>
    <row r="1" spans="2:65" ht="79.5" thickBot="1">
      <c r="C1" s="140" t="s">
        <v>34</v>
      </c>
      <c r="E1" s="45">
        <f>Companies!B28</f>
        <v>0</v>
      </c>
      <c r="F1" s="79" t="s">
        <v>182</v>
      </c>
      <c r="G1" s="79"/>
      <c r="J1" s="79" t="s">
        <v>35</v>
      </c>
      <c r="K1" s="79">
        <f>+Lists!A3</f>
        <v>2017</v>
      </c>
      <c r="O1" s="28"/>
      <c r="P1" s="175"/>
      <c r="Y1" s="214" t="s">
        <v>7</v>
      </c>
      <c r="Z1" s="43" t="s">
        <v>18</v>
      </c>
      <c r="AA1" s="214" t="str">
        <f>Lists!$A$54</f>
        <v>Taxes payées non reportées</v>
      </c>
      <c r="AB1" s="214" t="str">
        <f>Lists!$A$55</f>
        <v>Taxes payées hors période de réconciliation</v>
      </c>
      <c r="AC1" s="214" t="str">
        <f>Lists!$A$56</f>
        <v>Taxes hors périmètre de réconciliation</v>
      </c>
      <c r="AD1" s="214" t="str">
        <f>Lists!$A$57</f>
        <v>Erreur de reporting (montant et détail)</v>
      </c>
      <c r="AE1" s="214" t="str">
        <f>Lists!$A$58</f>
        <v>Taxes reportées non payées</v>
      </c>
      <c r="AF1" s="214" t="str">
        <f>Lists!$A$59</f>
        <v>Montant doublement déclaré</v>
      </c>
      <c r="AG1" s="214" t="str">
        <f>Lists!$A$60</f>
        <v>Erreure de classification</v>
      </c>
      <c r="AH1" s="214" t="str">
        <f>Lists!$A$61</f>
        <v>Taxes payées sous un autre NIF</v>
      </c>
      <c r="AI1" s="214" t="str">
        <f>Lists!$A$62</f>
        <v>Différence de change</v>
      </c>
      <c r="AJ1" s="214" t="s">
        <v>9</v>
      </c>
      <c r="AM1" s="214" t="s">
        <v>7</v>
      </c>
      <c r="AN1" s="43" t="s">
        <v>18</v>
      </c>
      <c r="AO1" s="214" t="str">
        <f>Lists!$A$66</f>
        <v>Taxes non reportés par l'Etat</v>
      </c>
      <c r="AP1" s="214" t="str">
        <f>Lists!$A$67</f>
        <v>Montant doublement déclaré</v>
      </c>
      <c r="AQ1" s="214" t="str">
        <f>Lists!$A$68</f>
        <v>Taxes perçues hors de la période de réconciliation</v>
      </c>
      <c r="AR1" s="214" t="str">
        <f>Lists!$A$69</f>
        <v>Erreure de reporting (montant et détail)</v>
      </c>
      <c r="AS1" s="214" t="str">
        <f>Lists!$A$70</f>
        <v>Taxe reporté par l'Etat non réellement encaissée</v>
      </c>
      <c r="AT1" s="214" t="str">
        <f>Lists!$A$71</f>
        <v>Erreure de classification</v>
      </c>
      <c r="AU1" s="214" t="str">
        <f>Lists!$A$72</f>
        <v>Taxes payées par la Ste sur un autre NIF non reporté par l'Etat</v>
      </c>
      <c r="AV1" s="214" t="str">
        <f>Lists!$A$73</f>
        <v>Taxes hors périmètre de réconciliation</v>
      </c>
      <c r="AW1" s="214" t="s">
        <v>10</v>
      </c>
      <c r="AZ1" s="217" t="s">
        <v>7</v>
      </c>
      <c r="BA1" s="44" t="s">
        <v>22</v>
      </c>
      <c r="BB1" s="216" t="str">
        <f>Lists!$A$77</f>
        <v>FD non soumis par la Société</v>
      </c>
      <c r="BC1" s="216" t="str">
        <f>Lists!$A$78</f>
        <v>FD non soumis par l'Etat</v>
      </c>
      <c r="BD1" s="216" t="str">
        <f>Lists!$A$79</f>
        <v>Différences provenant des détails soumis par une partie et non confirmés par l'autre</v>
      </c>
      <c r="BE1" s="216" t="str">
        <f>Lists!$A$80</f>
        <v>FD soumis hors delais</v>
      </c>
      <c r="BF1" s="216" t="str">
        <f>Lists!$A$81</f>
        <v xml:space="preserve">Détail par quittance non soumis par l'Entreprise Extractive </v>
      </c>
      <c r="BG1" s="216" t="str">
        <f>Lists!$A$82</f>
        <v>Détail non soumis par l'Etat</v>
      </c>
      <c r="BH1" s="216" t="str">
        <f>Lists!$A$83</f>
        <v>Taxes non reportées par l'Entreprise Extractive</v>
      </c>
      <c r="BI1" s="216" t="str">
        <f>Lists!$A$84</f>
        <v>Taxes non reportées par l'Etat</v>
      </c>
      <c r="BJ1" s="216" t="str">
        <f>Lists!$A$85</f>
        <v>Montants soumis par l'Etat non confirmés par la société</v>
      </c>
      <c r="BK1" s="216" t="str">
        <f>Lists!$A$86</f>
        <v>Différence de classification</v>
      </c>
      <c r="BL1" s="216" t="str">
        <f>Lists!$A$87</f>
        <v>Quittances rapportées par l'Etat non confirmées par l'Entreprise Extractive</v>
      </c>
      <c r="BM1" s="216" t="str">
        <f>Lists!$A$88</f>
        <v>Non significatif &lt; 500 000 FCFA</v>
      </c>
    </row>
    <row r="2" spans="2:65" ht="12" thickTop="1">
      <c r="C2" s="141"/>
      <c r="F2" s="146"/>
      <c r="O2" s="28"/>
      <c r="Q2" s="14"/>
      <c r="R2" s="13" t="s">
        <v>15</v>
      </c>
      <c r="S2" s="15" t="s">
        <v>4</v>
      </c>
      <c r="U2" s="13" t="s">
        <v>21</v>
      </c>
      <c r="V2" s="15" t="s">
        <v>4</v>
      </c>
      <c r="Y2" s="172"/>
      <c r="Z2" s="172" t="str">
        <f t="shared" ref="Z2:Z44" si="0">C5</f>
        <v>DND</v>
      </c>
      <c r="AA2" s="82">
        <f>SUM(AA3:AA5)</f>
        <v>0</v>
      </c>
      <c r="AB2" s="82">
        <f>SUM(AB3:AB5)</f>
        <v>0</v>
      </c>
      <c r="AC2" s="82">
        <f t="shared" ref="AC2:AI2" si="1">SUM(AC3:AC5)</f>
        <v>0</v>
      </c>
      <c r="AD2" s="82">
        <f t="shared" si="1"/>
        <v>0</v>
      </c>
      <c r="AE2" s="82">
        <f t="shared" si="1"/>
        <v>0</v>
      </c>
      <c r="AF2" s="82">
        <f t="shared" si="1"/>
        <v>0</v>
      </c>
      <c r="AG2" s="82">
        <f t="shared" si="1"/>
        <v>0</v>
      </c>
      <c r="AH2" s="82">
        <f t="shared" si="1"/>
        <v>0</v>
      </c>
      <c r="AI2" s="82">
        <f t="shared" si="1"/>
        <v>0</v>
      </c>
      <c r="AJ2" s="82">
        <f>SUM(AJ3:AJ5)</f>
        <v>0</v>
      </c>
      <c r="AM2" s="172"/>
      <c r="AN2" s="172" t="str">
        <f t="shared" ref="AN2:AN44" si="2">+C5</f>
        <v>DND</v>
      </c>
      <c r="AO2" s="82">
        <f>SUM(AO3:AO5)</f>
        <v>0</v>
      </c>
      <c r="AP2" s="82">
        <f t="shared" ref="AP2:AV2" si="3">SUM(AP3:AP5)</f>
        <v>0</v>
      </c>
      <c r="AQ2" s="82">
        <f t="shared" si="3"/>
        <v>0</v>
      </c>
      <c r="AR2" s="82">
        <f t="shared" si="3"/>
        <v>0</v>
      </c>
      <c r="AS2" s="82">
        <f t="shared" si="3"/>
        <v>0</v>
      </c>
      <c r="AT2" s="82">
        <f t="shared" si="3"/>
        <v>0</v>
      </c>
      <c r="AU2" s="82">
        <f t="shared" si="3"/>
        <v>0</v>
      </c>
      <c r="AV2" s="82">
        <f t="shared" si="3"/>
        <v>0</v>
      </c>
      <c r="AW2" s="82">
        <f>SUM(AW3:AW5)</f>
        <v>0</v>
      </c>
      <c r="AX2" s="52"/>
      <c r="AZ2" s="172"/>
      <c r="BA2" s="172" t="str">
        <f t="shared" ref="BA2:BA44" si="4">C5</f>
        <v>DND</v>
      </c>
      <c r="BB2" s="82">
        <f ca="1">SUM(BB3:BB5)</f>
        <v>0</v>
      </c>
      <c r="BC2" s="82">
        <f t="shared" ref="BC2:BM2" ca="1" si="5">SUM(BC3:BC5)</f>
        <v>0</v>
      </c>
      <c r="BD2" s="82">
        <f t="shared" ca="1" si="5"/>
        <v>0</v>
      </c>
      <c r="BE2" s="82">
        <f t="shared" ca="1" si="5"/>
        <v>0</v>
      </c>
      <c r="BF2" s="82">
        <f t="shared" ca="1" si="5"/>
        <v>0</v>
      </c>
      <c r="BG2" s="82">
        <f t="shared" ca="1" si="5"/>
        <v>0</v>
      </c>
      <c r="BH2" s="82">
        <f t="shared" ca="1" si="5"/>
        <v>0</v>
      </c>
      <c r="BI2" s="82">
        <f t="shared" ca="1" si="5"/>
        <v>0</v>
      </c>
      <c r="BJ2" s="82">
        <f t="shared" ca="1" si="5"/>
        <v>0</v>
      </c>
      <c r="BK2" s="82">
        <f t="shared" ca="1" si="5"/>
        <v>0</v>
      </c>
      <c r="BL2" s="82">
        <f t="shared" ca="1" si="5"/>
        <v>0</v>
      </c>
      <c r="BM2" s="82">
        <f t="shared" ca="1" si="5"/>
        <v>0</v>
      </c>
    </row>
    <row r="3" spans="2:65" ht="11.25" customHeight="1">
      <c r="B3" s="354" t="s">
        <v>6</v>
      </c>
      <c r="C3" s="356" t="s">
        <v>28</v>
      </c>
      <c r="E3" s="349" t="s">
        <v>80</v>
      </c>
      <c r="F3" s="349"/>
      <c r="G3" s="349"/>
      <c r="H3" s="218"/>
      <c r="I3" s="349" t="s">
        <v>31</v>
      </c>
      <c r="J3" s="349"/>
      <c r="K3" s="349"/>
      <c r="L3" s="218"/>
      <c r="M3" s="350" t="s">
        <v>32</v>
      </c>
      <c r="N3" s="352" t="s">
        <v>33</v>
      </c>
      <c r="O3" s="28"/>
      <c r="Q3" s="14"/>
      <c r="R3" s="146" t="str">
        <f>Lists!A54</f>
        <v>Taxes payées non reportées</v>
      </c>
      <c r="S3" s="78">
        <f t="shared" ref="S3:S11" si="6">SUMIF($C$58:$C$725,R3,$G$58:$G$725)</f>
        <v>0</v>
      </c>
      <c r="U3" s="146" t="str">
        <f>Lists!A77</f>
        <v>FD non soumis par la Société</v>
      </c>
      <c r="V3" s="78">
        <f t="shared" ref="V3:V14" si="7">SUMIF($N$5:$N$47,U3,$M$5:$M$47)</f>
        <v>0</v>
      </c>
      <c r="Y3" s="29">
        <f>B6</f>
        <v>1</v>
      </c>
      <c r="Z3" s="213" t="str">
        <f t="shared" si="0"/>
        <v>Taxe ad valorem</v>
      </c>
      <c r="AA3" s="163">
        <f t="shared" ref="AA3:AI5" si="8">SUMPRODUCT(($A$58:$A$725=$Y3&amp;"- "&amp;$Z3)*($C$58:$C$725=AA$1)*($G$58:$G$725))</f>
        <v>0</v>
      </c>
      <c r="AB3" s="163">
        <f t="shared" si="8"/>
        <v>0</v>
      </c>
      <c r="AC3" s="163">
        <f t="shared" si="8"/>
        <v>0</v>
      </c>
      <c r="AD3" s="163">
        <f t="shared" si="8"/>
        <v>0</v>
      </c>
      <c r="AE3" s="163">
        <f t="shared" si="8"/>
        <v>0</v>
      </c>
      <c r="AF3" s="163">
        <f t="shared" si="8"/>
        <v>0</v>
      </c>
      <c r="AG3" s="163">
        <f t="shared" si="8"/>
        <v>0</v>
      </c>
      <c r="AH3" s="163">
        <f t="shared" si="8"/>
        <v>0</v>
      </c>
      <c r="AI3" s="163">
        <f t="shared" si="8"/>
        <v>0</v>
      </c>
      <c r="AJ3" s="163">
        <f>SUM(AA3:AI3)</f>
        <v>0</v>
      </c>
      <c r="AM3" s="29">
        <f>+B6</f>
        <v>1</v>
      </c>
      <c r="AN3" s="213" t="str">
        <f t="shared" si="2"/>
        <v>Taxe ad valorem</v>
      </c>
      <c r="AO3" s="163">
        <f t="shared" ref="AO3:AV5" si="9">SUMPRODUCT(($J$58:$M$724=$AM3&amp;"- "&amp;$AN3)*($N$58:$N$724=AO$1)*($Q$58:$Q$724))</f>
        <v>0</v>
      </c>
      <c r="AP3" s="163">
        <f t="shared" si="9"/>
        <v>0</v>
      </c>
      <c r="AQ3" s="163">
        <f t="shared" si="9"/>
        <v>0</v>
      </c>
      <c r="AR3" s="163">
        <f t="shared" si="9"/>
        <v>0</v>
      </c>
      <c r="AS3" s="163">
        <f t="shared" si="9"/>
        <v>0</v>
      </c>
      <c r="AT3" s="163">
        <f t="shared" si="9"/>
        <v>0</v>
      </c>
      <c r="AU3" s="163">
        <f t="shared" si="9"/>
        <v>0</v>
      </c>
      <c r="AV3" s="163">
        <f t="shared" si="9"/>
        <v>0</v>
      </c>
      <c r="AW3" s="163">
        <f t="shared" ref="AW3:AW44" si="10">SUM(AO3:AV3)</f>
        <v>0</v>
      </c>
      <c r="AX3" s="78"/>
      <c r="AZ3" s="29">
        <f>B6</f>
        <v>1</v>
      </c>
      <c r="BA3" s="213" t="str">
        <f t="shared" si="4"/>
        <v>Taxe ad valorem</v>
      </c>
      <c r="BB3" s="163">
        <f t="shared" ref="BB3:BM5" ca="1" si="11">SUMPRODUCT(($C$6:$C$47=$BA3)*($N$6:$N$47=BB$1)*($M$6:$M$47))</f>
        <v>0</v>
      </c>
      <c r="BC3" s="163">
        <f t="shared" ca="1" si="11"/>
        <v>0</v>
      </c>
      <c r="BD3" s="163">
        <f t="shared" ca="1" si="11"/>
        <v>0</v>
      </c>
      <c r="BE3" s="163">
        <f t="shared" ca="1" si="11"/>
        <v>0</v>
      </c>
      <c r="BF3" s="163">
        <f t="shared" ca="1" si="11"/>
        <v>0</v>
      </c>
      <c r="BG3" s="163">
        <f t="shared" ca="1" si="11"/>
        <v>0</v>
      </c>
      <c r="BH3" s="163">
        <f t="shared" ca="1" si="11"/>
        <v>0</v>
      </c>
      <c r="BI3" s="163">
        <f t="shared" ca="1" si="11"/>
        <v>0</v>
      </c>
      <c r="BJ3" s="163">
        <f t="shared" ca="1" si="11"/>
        <v>0</v>
      </c>
      <c r="BK3" s="163">
        <f t="shared" ca="1" si="11"/>
        <v>0</v>
      </c>
      <c r="BL3" s="163">
        <f t="shared" ca="1" si="11"/>
        <v>0</v>
      </c>
      <c r="BM3" s="163">
        <f t="shared" ca="1" si="11"/>
        <v>0</v>
      </c>
    </row>
    <row r="4" spans="2:65" ht="12" thickBot="1">
      <c r="B4" s="355"/>
      <c r="C4" s="357"/>
      <c r="E4" s="216" t="s">
        <v>29</v>
      </c>
      <c r="F4" s="216" t="s">
        <v>30</v>
      </c>
      <c r="G4" s="216" t="s">
        <v>3</v>
      </c>
      <c r="H4" s="218"/>
      <c r="I4" s="216" t="s">
        <v>29</v>
      </c>
      <c r="J4" s="216" t="s">
        <v>30</v>
      </c>
      <c r="K4" s="216" t="s">
        <v>3</v>
      </c>
      <c r="L4" s="218"/>
      <c r="M4" s="351"/>
      <c r="N4" s="353"/>
      <c r="O4" s="78"/>
      <c r="Q4" s="14"/>
      <c r="R4" s="146" t="str">
        <f>Lists!A55</f>
        <v>Taxes payées hors période de réconciliation</v>
      </c>
      <c r="S4" s="78">
        <f t="shared" si="6"/>
        <v>0</v>
      </c>
      <c r="U4" s="146" t="str">
        <f>Lists!A78</f>
        <v>FD non soumis par l'Etat</v>
      </c>
      <c r="V4" s="78">
        <f t="shared" si="7"/>
        <v>0</v>
      </c>
      <c r="Y4" s="29">
        <f>B7</f>
        <v>2</v>
      </c>
      <c r="Z4" s="213" t="str">
        <f t="shared" si="0"/>
        <v>Dividendes</v>
      </c>
      <c r="AA4" s="163">
        <f t="shared" si="8"/>
        <v>0</v>
      </c>
      <c r="AB4" s="163">
        <f t="shared" si="8"/>
        <v>0</v>
      </c>
      <c r="AC4" s="163">
        <f t="shared" si="8"/>
        <v>0</v>
      </c>
      <c r="AD4" s="163">
        <f t="shared" si="8"/>
        <v>0</v>
      </c>
      <c r="AE4" s="163">
        <f t="shared" si="8"/>
        <v>0</v>
      </c>
      <c r="AF4" s="163">
        <f t="shared" si="8"/>
        <v>0</v>
      </c>
      <c r="AG4" s="163">
        <f t="shared" si="8"/>
        <v>0</v>
      </c>
      <c r="AH4" s="163">
        <f t="shared" si="8"/>
        <v>0</v>
      </c>
      <c r="AI4" s="163">
        <f t="shared" si="8"/>
        <v>0</v>
      </c>
      <c r="AJ4" s="163">
        <f>SUM(AA4:AI4)</f>
        <v>0</v>
      </c>
      <c r="AM4" s="29">
        <f>+B7</f>
        <v>2</v>
      </c>
      <c r="AN4" s="213" t="str">
        <f t="shared" si="2"/>
        <v>Dividendes</v>
      </c>
      <c r="AO4" s="163">
        <f t="shared" si="9"/>
        <v>0</v>
      </c>
      <c r="AP4" s="163">
        <f t="shared" si="9"/>
        <v>0</v>
      </c>
      <c r="AQ4" s="163">
        <f t="shared" si="9"/>
        <v>0</v>
      </c>
      <c r="AR4" s="163">
        <f t="shared" si="9"/>
        <v>0</v>
      </c>
      <c r="AS4" s="163">
        <f t="shared" si="9"/>
        <v>0</v>
      </c>
      <c r="AT4" s="163">
        <f t="shared" si="9"/>
        <v>0</v>
      </c>
      <c r="AU4" s="163">
        <f t="shared" si="9"/>
        <v>0</v>
      </c>
      <c r="AV4" s="163">
        <f t="shared" si="9"/>
        <v>0</v>
      </c>
      <c r="AW4" s="163">
        <f t="shared" si="10"/>
        <v>0</v>
      </c>
      <c r="AX4" s="78"/>
      <c r="AZ4" s="29">
        <f>B7</f>
        <v>2</v>
      </c>
      <c r="BA4" s="213" t="str">
        <f t="shared" si="4"/>
        <v>Dividendes</v>
      </c>
      <c r="BB4" s="163">
        <f t="shared" ca="1" si="11"/>
        <v>0</v>
      </c>
      <c r="BC4" s="163">
        <f t="shared" ca="1" si="11"/>
        <v>0</v>
      </c>
      <c r="BD4" s="163">
        <f t="shared" ca="1" si="11"/>
        <v>0</v>
      </c>
      <c r="BE4" s="163">
        <f t="shared" ca="1" si="11"/>
        <v>0</v>
      </c>
      <c r="BF4" s="163">
        <f t="shared" ca="1" si="11"/>
        <v>0</v>
      </c>
      <c r="BG4" s="163">
        <f t="shared" ca="1" si="11"/>
        <v>0</v>
      </c>
      <c r="BH4" s="163">
        <f t="shared" ca="1" si="11"/>
        <v>0</v>
      </c>
      <c r="BI4" s="163">
        <f t="shared" ca="1" si="11"/>
        <v>0</v>
      </c>
      <c r="BJ4" s="163">
        <f t="shared" ca="1" si="11"/>
        <v>0</v>
      </c>
      <c r="BK4" s="163">
        <f t="shared" ca="1" si="11"/>
        <v>0</v>
      </c>
      <c r="BL4" s="163">
        <f t="shared" ca="1" si="11"/>
        <v>0</v>
      </c>
      <c r="BM4" s="163">
        <f t="shared" ca="1" si="11"/>
        <v>0</v>
      </c>
    </row>
    <row r="5" spans="2:65" ht="12" thickTop="1">
      <c r="B5" s="172"/>
      <c r="C5" s="142" t="str">
        <f>+Taxes!B2</f>
        <v>DND</v>
      </c>
      <c r="D5" s="219"/>
      <c r="E5" s="82">
        <f>SUM(E6:E8)</f>
        <v>0</v>
      </c>
      <c r="F5" s="82">
        <f>SUM(F6:F8)</f>
        <v>0</v>
      </c>
      <c r="G5" s="82">
        <f>SUM(G6:G8)</f>
        <v>0</v>
      </c>
      <c r="H5" s="219"/>
      <c r="I5" s="82">
        <f>SUM(I6:I8)</f>
        <v>0</v>
      </c>
      <c r="J5" s="82">
        <f ca="1">SUM(J6:J8)</f>
        <v>0</v>
      </c>
      <c r="K5" s="82">
        <f ca="1">SUM(K6:K8)</f>
        <v>0</v>
      </c>
      <c r="L5" s="219"/>
      <c r="M5" s="82">
        <f ca="1">SUM(M6:M8)</f>
        <v>0</v>
      </c>
      <c r="N5" s="21"/>
      <c r="Q5" s="14"/>
      <c r="R5" s="146" t="str">
        <f>Lists!A56</f>
        <v>Taxes hors périmètre de réconciliation</v>
      </c>
      <c r="S5" s="78">
        <f t="shared" si="6"/>
        <v>0</v>
      </c>
      <c r="U5" s="146" t="str">
        <f>Lists!A79</f>
        <v>Différences provenant des détails soumis par une partie et non confirmés par l'autre</v>
      </c>
      <c r="V5" s="78">
        <f t="shared" si="7"/>
        <v>0</v>
      </c>
      <c r="Y5" s="29">
        <f>B8</f>
        <v>3</v>
      </c>
      <c r="Z5" s="213" t="str">
        <f t="shared" si="0"/>
        <v>Redevance superficiaire</v>
      </c>
      <c r="AA5" s="163">
        <f t="shared" si="8"/>
        <v>0</v>
      </c>
      <c r="AB5" s="163">
        <f t="shared" si="8"/>
        <v>0</v>
      </c>
      <c r="AC5" s="163">
        <f t="shared" si="8"/>
        <v>0</v>
      </c>
      <c r="AD5" s="163">
        <f t="shared" si="8"/>
        <v>0</v>
      </c>
      <c r="AE5" s="163">
        <f t="shared" si="8"/>
        <v>0</v>
      </c>
      <c r="AF5" s="163">
        <f t="shared" si="8"/>
        <v>0</v>
      </c>
      <c r="AG5" s="163">
        <f t="shared" si="8"/>
        <v>0</v>
      </c>
      <c r="AH5" s="163">
        <f t="shared" si="8"/>
        <v>0</v>
      </c>
      <c r="AI5" s="163">
        <f t="shared" si="8"/>
        <v>0</v>
      </c>
      <c r="AJ5" s="163">
        <f>SUM(AA5:AI5)</f>
        <v>0</v>
      </c>
      <c r="AM5" s="29">
        <f>+B8</f>
        <v>3</v>
      </c>
      <c r="AN5" s="213" t="str">
        <f t="shared" si="2"/>
        <v>Redevance superficiaire</v>
      </c>
      <c r="AO5" s="163">
        <f t="shared" si="9"/>
        <v>0</v>
      </c>
      <c r="AP5" s="163">
        <f t="shared" si="9"/>
        <v>0</v>
      </c>
      <c r="AQ5" s="163">
        <f t="shared" si="9"/>
        <v>0</v>
      </c>
      <c r="AR5" s="163">
        <f t="shared" si="9"/>
        <v>0</v>
      </c>
      <c r="AS5" s="163">
        <f t="shared" si="9"/>
        <v>0</v>
      </c>
      <c r="AT5" s="163">
        <f t="shared" si="9"/>
        <v>0</v>
      </c>
      <c r="AU5" s="163">
        <f t="shared" si="9"/>
        <v>0</v>
      </c>
      <c r="AV5" s="163">
        <f t="shared" si="9"/>
        <v>0</v>
      </c>
      <c r="AW5" s="163">
        <f t="shared" si="10"/>
        <v>0</v>
      </c>
      <c r="AX5" s="78"/>
      <c r="AZ5" s="29">
        <f>B8</f>
        <v>3</v>
      </c>
      <c r="BA5" s="213" t="str">
        <f t="shared" si="4"/>
        <v>Redevance superficiaire</v>
      </c>
      <c r="BB5" s="163">
        <f t="shared" ca="1" si="11"/>
        <v>0</v>
      </c>
      <c r="BC5" s="163">
        <f t="shared" ca="1" si="11"/>
        <v>0</v>
      </c>
      <c r="BD5" s="163">
        <f t="shared" ca="1" si="11"/>
        <v>0</v>
      </c>
      <c r="BE5" s="163">
        <f t="shared" ca="1" si="11"/>
        <v>0</v>
      </c>
      <c r="BF5" s="163">
        <f t="shared" ca="1" si="11"/>
        <v>0</v>
      </c>
      <c r="BG5" s="163">
        <f t="shared" ca="1" si="11"/>
        <v>0</v>
      </c>
      <c r="BH5" s="163">
        <f t="shared" ca="1" si="11"/>
        <v>0</v>
      </c>
      <c r="BI5" s="163">
        <f t="shared" ca="1" si="11"/>
        <v>0</v>
      </c>
      <c r="BJ5" s="163">
        <f t="shared" ca="1" si="11"/>
        <v>0</v>
      </c>
      <c r="BK5" s="163">
        <f t="shared" ca="1" si="11"/>
        <v>0</v>
      </c>
      <c r="BL5" s="163">
        <f t="shared" ca="1" si="11"/>
        <v>0</v>
      </c>
      <c r="BM5" s="163">
        <f t="shared" ca="1" si="11"/>
        <v>0</v>
      </c>
    </row>
    <row r="6" spans="2:65">
      <c r="B6" s="29">
        <f>Taxes!A3</f>
        <v>1</v>
      </c>
      <c r="C6" s="173" t="str">
        <f>Taxes!B3</f>
        <v>Taxe ad valorem</v>
      </c>
      <c r="D6" s="210"/>
      <c r="E6" s="163"/>
      <c r="F6" s="163">
        <f>SUMIF($A$58:$A$725,B6&amp;"- "&amp;C6,$G$58:$G$725)</f>
        <v>0</v>
      </c>
      <c r="G6" s="163">
        <f t="shared" ref="G6:G47" si="12">E6+F6</f>
        <v>0</v>
      </c>
      <c r="H6" s="210"/>
      <c r="I6" s="163"/>
      <c r="J6" s="163">
        <f ca="1">SUMIF($J$58:$M$725,B6&amp;"- "&amp;C6,$Q$58:$Q$725)</f>
        <v>0</v>
      </c>
      <c r="K6" s="163">
        <f ca="1">I6+J6</f>
        <v>0</v>
      </c>
      <c r="L6" s="210"/>
      <c r="M6" s="163">
        <f ca="1">G6-K6</f>
        <v>0</v>
      </c>
      <c r="N6" s="83"/>
      <c r="O6" s="22" t="str">
        <f ca="1">IF(M6=0,"",IF(N6=0,"ERROR",""))</f>
        <v/>
      </c>
      <c r="P6" s="23" t="str">
        <f ca="1">IF(O6="ERROR","Please insert comment","")</f>
        <v/>
      </c>
      <c r="Q6" s="14"/>
      <c r="R6" s="146" t="str">
        <f>Lists!A57</f>
        <v>Erreur de reporting (montant et détail)</v>
      </c>
      <c r="S6" s="78">
        <f t="shared" si="6"/>
        <v>0</v>
      </c>
      <c r="U6" s="146" t="str">
        <f>Lists!A80</f>
        <v>FD soumis hors delais</v>
      </c>
      <c r="V6" s="78">
        <f t="shared" si="7"/>
        <v>0</v>
      </c>
      <c r="Y6" s="172"/>
      <c r="Z6" s="172" t="str">
        <f t="shared" si="0"/>
        <v>DGE</v>
      </c>
      <c r="AA6" s="82">
        <f t="shared" ref="AA6:AJ6" si="13">SUM(AA7:AA22)</f>
        <v>0</v>
      </c>
      <c r="AB6" s="82">
        <f t="shared" si="13"/>
        <v>0</v>
      </c>
      <c r="AC6" s="82">
        <f t="shared" si="13"/>
        <v>0</v>
      </c>
      <c r="AD6" s="82">
        <f t="shared" si="13"/>
        <v>0</v>
      </c>
      <c r="AE6" s="82">
        <f t="shared" si="13"/>
        <v>0</v>
      </c>
      <c r="AF6" s="82">
        <f t="shared" si="13"/>
        <v>0</v>
      </c>
      <c r="AG6" s="82">
        <f t="shared" si="13"/>
        <v>0</v>
      </c>
      <c r="AH6" s="82">
        <f t="shared" si="13"/>
        <v>0</v>
      </c>
      <c r="AI6" s="82">
        <f t="shared" si="13"/>
        <v>0</v>
      </c>
      <c r="AJ6" s="82">
        <f t="shared" si="13"/>
        <v>0</v>
      </c>
      <c r="AM6" s="172"/>
      <c r="AN6" s="172" t="str">
        <f t="shared" si="2"/>
        <v>DGE</v>
      </c>
      <c r="AO6" s="82">
        <f t="shared" ref="AO6:AW6" si="14">SUM(AO7:AO22)</f>
        <v>0</v>
      </c>
      <c r="AP6" s="82">
        <f t="shared" si="14"/>
        <v>0</v>
      </c>
      <c r="AQ6" s="82">
        <f t="shared" si="14"/>
        <v>0</v>
      </c>
      <c r="AR6" s="82">
        <f t="shared" si="14"/>
        <v>0</v>
      </c>
      <c r="AS6" s="82">
        <f t="shared" si="14"/>
        <v>0</v>
      </c>
      <c r="AT6" s="82">
        <f t="shared" si="14"/>
        <v>0</v>
      </c>
      <c r="AU6" s="82">
        <f t="shared" si="14"/>
        <v>0</v>
      </c>
      <c r="AV6" s="82">
        <f t="shared" si="14"/>
        <v>0</v>
      </c>
      <c r="AW6" s="82">
        <f t="shared" si="14"/>
        <v>0</v>
      </c>
      <c r="AX6" s="52"/>
      <c r="AZ6" s="172"/>
      <c r="BA6" s="172" t="str">
        <f t="shared" si="4"/>
        <v>DGE</v>
      </c>
      <c r="BB6" s="82">
        <f t="shared" ref="BB6:BM6" ca="1" si="15">SUM(BB7:BB22)</f>
        <v>0</v>
      </c>
      <c r="BC6" s="82">
        <f t="shared" ca="1" si="15"/>
        <v>0</v>
      </c>
      <c r="BD6" s="82">
        <f t="shared" ca="1" si="15"/>
        <v>0</v>
      </c>
      <c r="BE6" s="82">
        <f t="shared" ca="1" si="15"/>
        <v>0</v>
      </c>
      <c r="BF6" s="82">
        <f t="shared" ca="1" si="15"/>
        <v>0</v>
      </c>
      <c r="BG6" s="82">
        <f t="shared" ca="1" si="15"/>
        <v>0</v>
      </c>
      <c r="BH6" s="82">
        <f t="shared" ca="1" si="15"/>
        <v>0</v>
      </c>
      <c r="BI6" s="82">
        <f t="shared" ca="1" si="15"/>
        <v>0</v>
      </c>
      <c r="BJ6" s="82">
        <f t="shared" ca="1" si="15"/>
        <v>0</v>
      </c>
      <c r="BK6" s="82">
        <f t="shared" ca="1" si="15"/>
        <v>0</v>
      </c>
      <c r="BL6" s="82">
        <f t="shared" ca="1" si="15"/>
        <v>0</v>
      </c>
      <c r="BM6" s="82">
        <f t="shared" ca="1" si="15"/>
        <v>0</v>
      </c>
    </row>
    <row r="7" spans="2:65">
      <c r="B7" s="2">
        <f>Taxes!A4</f>
        <v>2</v>
      </c>
      <c r="C7" s="174" t="str">
        <f>Taxes!B4</f>
        <v>Dividendes</v>
      </c>
      <c r="E7" s="78"/>
      <c r="F7" s="78">
        <f>SUMIF($A$58:$A$725,B7&amp;"- "&amp;C7,$G$58:$G$725)</f>
        <v>0</v>
      </c>
      <c r="G7" s="78">
        <f t="shared" si="12"/>
        <v>0</v>
      </c>
      <c r="I7" s="78"/>
      <c r="J7" s="78">
        <f ca="1">SUMIF($J$58:$M$725,B7&amp;"- "&amp;C7,$Q$58:$Q$725)</f>
        <v>0</v>
      </c>
      <c r="K7" s="78">
        <f ca="1">I7+J7</f>
        <v>0</v>
      </c>
      <c r="M7" s="78">
        <f ca="1">G7-K7</f>
        <v>0</v>
      </c>
      <c r="N7" s="84"/>
      <c r="O7" s="22" t="str">
        <f ca="1">IF(M7=0,"",IF(N7=0,"ERROR",""))</f>
        <v/>
      </c>
      <c r="P7" s="23" t="str">
        <f ca="1">IF(O7="ERROR","Please insert comment","")</f>
        <v/>
      </c>
      <c r="Q7" s="14"/>
      <c r="R7" s="146" t="str">
        <f>Lists!A58</f>
        <v>Taxes reportées non payées</v>
      </c>
      <c r="S7" s="78">
        <f t="shared" si="6"/>
        <v>0</v>
      </c>
      <c r="U7" s="146" t="str">
        <f>Lists!A81</f>
        <v xml:space="preserve">Détail par quittance non soumis par l'Entreprise Extractive </v>
      </c>
      <c r="V7" s="78">
        <f t="shared" si="7"/>
        <v>0</v>
      </c>
      <c r="Y7" s="29">
        <f>B10</f>
        <v>4</v>
      </c>
      <c r="Z7" s="213" t="str">
        <f t="shared" si="0"/>
        <v>Contribution pour prestation de service rendu</v>
      </c>
      <c r="AA7" s="163">
        <f t="shared" ref="AA7:AI22" si="16">SUMPRODUCT(($A$58:$A$725=$Y7&amp;"- "&amp;$Z7)*($C$58:$C$725=AA$1)*($G$58:$G$725))</f>
        <v>0</v>
      </c>
      <c r="AB7" s="163">
        <f t="shared" si="16"/>
        <v>0</v>
      </c>
      <c r="AC7" s="163">
        <f t="shared" si="16"/>
        <v>0</v>
      </c>
      <c r="AD7" s="163">
        <f t="shared" si="16"/>
        <v>0</v>
      </c>
      <c r="AE7" s="163">
        <f t="shared" si="16"/>
        <v>0</v>
      </c>
      <c r="AF7" s="163">
        <f t="shared" si="16"/>
        <v>0</v>
      </c>
      <c r="AG7" s="163">
        <f t="shared" si="16"/>
        <v>0</v>
      </c>
      <c r="AH7" s="163">
        <f t="shared" si="16"/>
        <v>0</v>
      </c>
      <c r="AI7" s="163">
        <f t="shared" si="16"/>
        <v>0</v>
      </c>
      <c r="AJ7" s="163">
        <f t="shared" ref="AJ7:AJ22" si="17">SUM(AA7:AI7)</f>
        <v>0</v>
      </c>
      <c r="AM7" s="29">
        <f>+B10</f>
        <v>4</v>
      </c>
      <c r="AN7" s="213" t="str">
        <f t="shared" si="2"/>
        <v>Contribution pour prestation de service rendu</v>
      </c>
      <c r="AO7" s="163">
        <f t="shared" ref="AO7:AV22" si="18">SUMPRODUCT(($J$58:$M$724=$AM7&amp;"- "&amp;$AN7)*($N$58:$N$724=AO$1)*($Q$58:$Q$724))</f>
        <v>0</v>
      </c>
      <c r="AP7" s="163">
        <f t="shared" si="18"/>
        <v>0</v>
      </c>
      <c r="AQ7" s="163">
        <f t="shared" si="18"/>
        <v>0</v>
      </c>
      <c r="AR7" s="163">
        <f t="shared" si="18"/>
        <v>0</v>
      </c>
      <c r="AS7" s="163">
        <f t="shared" si="18"/>
        <v>0</v>
      </c>
      <c r="AT7" s="163">
        <f t="shared" si="18"/>
        <v>0</v>
      </c>
      <c r="AU7" s="163">
        <f t="shared" si="18"/>
        <v>0</v>
      </c>
      <c r="AV7" s="163">
        <f t="shared" si="18"/>
        <v>0</v>
      </c>
      <c r="AW7" s="163">
        <f t="shared" si="10"/>
        <v>0</v>
      </c>
      <c r="AX7" s="78"/>
      <c r="AZ7" s="29">
        <f>B10</f>
        <v>4</v>
      </c>
      <c r="BA7" s="213" t="str">
        <f t="shared" si="4"/>
        <v>Contribution pour prestation de service rendu</v>
      </c>
      <c r="BB7" s="163">
        <f t="shared" ref="BB7:BM22" ca="1" si="19">SUMPRODUCT(($C$6:$C$47=$BA7)*($N$6:$N$47=BB$1)*($M$6:$M$47))</f>
        <v>0</v>
      </c>
      <c r="BC7" s="163">
        <f t="shared" ca="1" si="19"/>
        <v>0</v>
      </c>
      <c r="BD7" s="163">
        <f t="shared" ca="1" si="19"/>
        <v>0</v>
      </c>
      <c r="BE7" s="163">
        <f t="shared" ca="1" si="19"/>
        <v>0</v>
      </c>
      <c r="BF7" s="163">
        <f t="shared" ca="1" si="19"/>
        <v>0</v>
      </c>
      <c r="BG7" s="163">
        <f t="shared" ca="1" si="19"/>
        <v>0</v>
      </c>
      <c r="BH7" s="163">
        <f t="shared" ca="1" si="19"/>
        <v>0</v>
      </c>
      <c r="BI7" s="163">
        <f t="shared" ca="1" si="19"/>
        <v>0</v>
      </c>
      <c r="BJ7" s="163">
        <f t="shared" ca="1" si="19"/>
        <v>0</v>
      </c>
      <c r="BK7" s="163">
        <f t="shared" ca="1" si="19"/>
        <v>0</v>
      </c>
      <c r="BL7" s="163">
        <f t="shared" ca="1" si="19"/>
        <v>0</v>
      </c>
      <c r="BM7" s="163">
        <f t="shared" ca="1" si="19"/>
        <v>0</v>
      </c>
    </row>
    <row r="8" spans="2:65">
      <c r="B8" s="29">
        <f>+Taxes!A5</f>
        <v>3</v>
      </c>
      <c r="C8" s="173" t="str">
        <f>+Taxes!B5</f>
        <v>Redevance superficiaire</v>
      </c>
      <c r="E8" s="163"/>
      <c r="F8" s="163">
        <f>SUMIF($A$58:$A$725,B8&amp;"- "&amp;C8,$G$58:$G$725)</f>
        <v>0</v>
      </c>
      <c r="G8" s="163">
        <f t="shared" si="12"/>
        <v>0</v>
      </c>
      <c r="I8" s="163"/>
      <c r="J8" s="163">
        <f ca="1">SUMIF($J$58:$M$725,B8&amp;"- "&amp;C8,$Q$58:$Q$725)</f>
        <v>0</v>
      </c>
      <c r="K8" s="163">
        <f ca="1">I8+J8</f>
        <v>0</v>
      </c>
      <c r="M8" s="163">
        <f ca="1">G8-K8</f>
        <v>0</v>
      </c>
      <c r="N8" s="163"/>
      <c r="O8" s="22" t="str">
        <f ca="1">IF(M8=0,"",IF(N8=0,"ERROR",""))</f>
        <v/>
      </c>
      <c r="P8" s="23" t="str">
        <f ca="1">IF(O8="ERROR","Please insert comment","")</f>
        <v/>
      </c>
      <c r="Q8" s="14"/>
      <c r="R8" s="146" t="str">
        <f>Lists!A59</f>
        <v>Montant doublement déclaré</v>
      </c>
      <c r="S8" s="78">
        <f t="shared" si="6"/>
        <v>0</v>
      </c>
      <c r="U8" s="146" t="str">
        <f>Lists!A82</f>
        <v>Détail non soumis par l'Etat</v>
      </c>
      <c r="V8" s="78">
        <f t="shared" si="7"/>
        <v>0</v>
      </c>
      <c r="Y8" s="29">
        <f>B11</f>
        <v>5</v>
      </c>
      <c r="Z8" s="213" t="str">
        <f t="shared" si="0"/>
        <v>Droit de Timbre</v>
      </c>
      <c r="AA8" s="163">
        <f t="shared" si="16"/>
        <v>0</v>
      </c>
      <c r="AB8" s="163">
        <f t="shared" si="16"/>
        <v>0</v>
      </c>
      <c r="AC8" s="163">
        <f t="shared" si="16"/>
        <v>0</v>
      </c>
      <c r="AD8" s="163">
        <f t="shared" si="16"/>
        <v>0</v>
      </c>
      <c r="AE8" s="163">
        <f t="shared" si="16"/>
        <v>0</v>
      </c>
      <c r="AF8" s="163">
        <f t="shared" si="16"/>
        <v>0</v>
      </c>
      <c r="AG8" s="163">
        <f t="shared" si="16"/>
        <v>0</v>
      </c>
      <c r="AH8" s="163">
        <f t="shared" si="16"/>
        <v>0</v>
      </c>
      <c r="AI8" s="163">
        <f t="shared" si="16"/>
        <v>0</v>
      </c>
      <c r="AJ8" s="163">
        <f t="shared" si="17"/>
        <v>0</v>
      </c>
      <c r="AM8" s="29">
        <f>+B11</f>
        <v>5</v>
      </c>
      <c r="AN8" s="213" t="str">
        <f t="shared" si="2"/>
        <v>Droit de Timbre</v>
      </c>
      <c r="AO8" s="163">
        <f t="shared" si="18"/>
        <v>0</v>
      </c>
      <c r="AP8" s="163">
        <f t="shared" si="18"/>
        <v>0</v>
      </c>
      <c r="AQ8" s="163">
        <f t="shared" si="18"/>
        <v>0</v>
      </c>
      <c r="AR8" s="163">
        <f t="shared" si="18"/>
        <v>0</v>
      </c>
      <c r="AS8" s="163">
        <f t="shared" si="18"/>
        <v>0</v>
      </c>
      <c r="AT8" s="163">
        <f t="shared" si="18"/>
        <v>0</v>
      </c>
      <c r="AU8" s="163">
        <f t="shared" si="18"/>
        <v>0</v>
      </c>
      <c r="AV8" s="163">
        <f t="shared" si="18"/>
        <v>0</v>
      </c>
      <c r="AW8" s="163">
        <f>SUM(AO8:AV8)</f>
        <v>0</v>
      </c>
      <c r="AX8" s="78"/>
      <c r="AZ8" s="29">
        <f>B11</f>
        <v>5</v>
      </c>
      <c r="BA8" s="213" t="str">
        <f t="shared" si="4"/>
        <v>Droit de Timbre</v>
      </c>
      <c r="BB8" s="163">
        <f t="shared" ca="1" si="19"/>
        <v>0</v>
      </c>
      <c r="BC8" s="163">
        <f t="shared" ca="1" si="19"/>
        <v>0</v>
      </c>
      <c r="BD8" s="163">
        <f t="shared" ca="1" si="19"/>
        <v>0</v>
      </c>
      <c r="BE8" s="163">
        <f t="shared" ca="1" si="19"/>
        <v>0</v>
      </c>
      <c r="BF8" s="163">
        <f t="shared" ca="1" si="19"/>
        <v>0</v>
      </c>
      <c r="BG8" s="163">
        <f t="shared" ca="1" si="19"/>
        <v>0</v>
      </c>
      <c r="BH8" s="163">
        <f t="shared" ca="1" si="19"/>
        <v>0</v>
      </c>
      <c r="BI8" s="163">
        <f t="shared" ca="1" si="19"/>
        <v>0</v>
      </c>
      <c r="BJ8" s="163">
        <f t="shared" ca="1" si="19"/>
        <v>0</v>
      </c>
      <c r="BK8" s="163">
        <f t="shared" ca="1" si="19"/>
        <v>0</v>
      </c>
      <c r="BL8" s="163">
        <f t="shared" ca="1" si="19"/>
        <v>0</v>
      </c>
      <c r="BM8" s="163">
        <f t="shared" ca="1" si="19"/>
        <v>0</v>
      </c>
    </row>
    <row r="9" spans="2:65">
      <c r="B9" s="172"/>
      <c r="C9" s="142" t="str">
        <f>+Taxes!B6</f>
        <v>DGE</v>
      </c>
      <c r="D9" s="219"/>
      <c r="E9" s="82">
        <f>SUM(E10:E25)</f>
        <v>0</v>
      </c>
      <c r="F9" s="82">
        <f>SUM(F10:F25)</f>
        <v>0</v>
      </c>
      <c r="G9" s="82">
        <f>SUM(G10:G25)</f>
        <v>0</v>
      </c>
      <c r="H9" s="219"/>
      <c r="I9" s="82">
        <f>SUM(I10:I25)</f>
        <v>0</v>
      </c>
      <c r="J9" s="82">
        <f ca="1">SUM(J10:J25)</f>
        <v>0</v>
      </c>
      <c r="K9" s="82">
        <f ca="1">SUM(K10:K25)</f>
        <v>0</v>
      </c>
      <c r="L9" s="219"/>
      <c r="M9" s="82">
        <f ca="1">SUM(M10:M25)</f>
        <v>0</v>
      </c>
      <c r="N9" s="21"/>
      <c r="O9" s="22"/>
      <c r="P9" s="23"/>
      <c r="Q9" s="14"/>
      <c r="R9" s="146" t="str">
        <f>Lists!A60</f>
        <v>Erreure de classification</v>
      </c>
      <c r="S9" s="78">
        <f t="shared" si="6"/>
        <v>0</v>
      </c>
      <c r="U9" s="146" t="str">
        <f>Lists!A83</f>
        <v>Taxes non reportées par l'Entreprise Extractive</v>
      </c>
      <c r="V9" s="78">
        <f t="shared" si="7"/>
        <v>0</v>
      </c>
      <c r="Y9" s="29">
        <f>B12</f>
        <v>6</v>
      </c>
      <c r="Z9" s="213" t="str">
        <f t="shared" si="0"/>
        <v>Droit d'enregistrement</v>
      </c>
      <c r="AA9" s="163">
        <f t="shared" si="16"/>
        <v>0</v>
      </c>
      <c r="AB9" s="163">
        <f t="shared" si="16"/>
        <v>0</v>
      </c>
      <c r="AC9" s="163">
        <f t="shared" si="16"/>
        <v>0</v>
      </c>
      <c r="AD9" s="163">
        <f t="shared" si="16"/>
        <v>0</v>
      </c>
      <c r="AE9" s="163">
        <f t="shared" si="16"/>
        <v>0</v>
      </c>
      <c r="AF9" s="163">
        <f t="shared" si="16"/>
        <v>0</v>
      </c>
      <c r="AG9" s="163">
        <f t="shared" si="16"/>
        <v>0</v>
      </c>
      <c r="AH9" s="163">
        <f t="shared" si="16"/>
        <v>0</v>
      </c>
      <c r="AI9" s="163">
        <f t="shared" si="16"/>
        <v>0</v>
      </c>
      <c r="AJ9" s="163">
        <f t="shared" si="17"/>
        <v>0</v>
      </c>
      <c r="AM9" s="29">
        <f>+B12</f>
        <v>6</v>
      </c>
      <c r="AN9" s="213" t="str">
        <f t="shared" si="2"/>
        <v>Droit d'enregistrement</v>
      </c>
      <c r="AO9" s="163">
        <f t="shared" si="18"/>
        <v>0</v>
      </c>
      <c r="AP9" s="163">
        <f t="shared" si="18"/>
        <v>0</v>
      </c>
      <c r="AQ9" s="163">
        <f t="shared" si="18"/>
        <v>0</v>
      </c>
      <c r="AR9" s="163">
        <f t="shared" si="18"/>
        <v>0</v>
      </c>
      <c r="AS9" s="163">
        <f t="shared" si="18"/>
        <v>0</v>
      </c>
      <c r="AT9" s="163">
        <f t="shared" si="18"/>
        <v>0</v>
      </c>
      <c r="AU9" s="163">
        <f t="shared" si="18"/>
        <v>0</v>
      </c>
      <c r="AV9" s="163">
        <f t="shared" si="18"/>
        <v>0</v>
      </c>
      <c r="AW9" s="163">
        <f>SUM(AO9:AV9)</f>
        <v>0</v>
      </c>
      <c r="AX9" s="78"/>
      <c r="AZ9" s="29">
        <f>B12</f>
        <v>6</v>
      </c>
      <c r="BA9" s="213" t="str">
        <f t="shared" si="4"/>
        <v>Droit d'enregistrement</v>
      </c>
      <c r="BB9" s="163">
        <f t="shared" ca="1" si="19"/>
        <v>0</v>
      </c>
      <c r="BC9" s="163">
        <f t="shared" ca="1" si="19"/>
        <v>0</v>
      </c>
      <c r="BD9" s="163">
        <f t="shared" ca="1" si="19"/>
        <v>0</v>
      </c>
      <c r="BE9" s="163">
        <f t="shared" ca="1" si="19"/>
        <v>0</v>
      </c>
      <c r="BF9" s="163">
        <f t="shared" ca="1" si="19"/>
        <v>0</v>
      </c>
      <c r="BG9" s="163">
        <f t="shared" ca="1" si="19"/>
        <v>0</v>
      </c>
      <c r="BH9" s="163">
        <f t="shared" ca="1" si="19"/>
        <v>0</v>
      </c>
      <c r="BI9" s="163">
        <f t="shared" ca="1" si="19"/>
        <v>0</v>
      </c>
      <c r="BJ9" s="163">
        <f t="shared" ca="1" si="19"/>
        <v>0</v>
      </c>
      <c r="BK9" s="163">
        <f t="shared" ca="1" si="19"/>
        <v>0</v>
      </c>
      <c r="BL9" s="163">
        <f t="shared" ca="1" si="19"/>
        <v>0</v>
      </c>
      <c r="BM9" s="163">
        <f t="shared" ca="1" si="19"/>
        <v>0</v>
      </c>
    </row>
    <row r="10" spans="2:65">
      <c r="B10" s="2">
        <f>+Taxes!A7</f>
        <v>4</v>
      </c>
      <c r="C10" s="174" t="str">
        <f>+Taxes!B7</f>
        <v>Contribution pour prestation de service rendu</v>
      </c>
      <c r="E10" s="78">
        <v>0</v>
      </c>
      <c r="F10" s="78">
        <f t="shared" ref="F10:F25" si="20">SUMIF($A$58:$A$725,B10&amp;"- "&amp;C10,$G$58:$G$725)</f>
        <v>0</v>
      </c>
      <c r="G10" s="78">
        <f t="shared" si="12"/>
        <v>0</v>
      </c>
      <c r="I10" s="78">
        <v>0</v>
      </c>
      <c r="J10" s="78">
        <f t="shared" ref="J10:J25" ca="1" si="21">SUMIF($J$58:$M$725,B10&amp;"- "&amp;C10,$Q$58:$Q$725)</f>
        <v>0</v>
      </c>
      <c r="K10" s="78">
        <f t="shared" ref="K10:K25" ca="1" si="22">I10+J10</f>
        <v>0</v>
      </c>
      <c r="M10" s="78">
        <f t="shared" ref="M10:M25" ca="1" si="23">G10-K10</f>
        <v>0</v>
      </c>
      <c r="N10" s="84"/>
      <c r="O10" s="22" t="str">
        <f t="shared" ref="O10:O25" ca="1" si="24">IF(M10=0,"",IF(N10=0,"ERROR",""))</f>
        <v/>
      </c>
      <c r="P10" s="23" t="str">
        <f t="shared" ref="P10:P34" ca="1" si="25">IF(O10="ERROR","Please insert comment","")</f>
        <v/>
      </c>
      <c r="Q10" s="14"/>
      <c r="R10" s="146" t="str">
        <f>Lists!A61</f>
        <v>Taxes payées sous un autre NIF</v>
      </c>
      <c r="S10" s="78">
        <f t="shared" si="6"/>
        <v>0</v>
      </c>
      <c r="U10" s="146" t="str">
        <f>Lists!A84</f>
        <v>Taxes non reportées par l'Etat</v>
      </c>
      <c r="V10" s="78">
        <f t="shared" si="7"/>
        <v>0</v>
      </c>
      <c r="Y10" s="29">
        <f t="shared" ref="Y10:Y22" si="26">B13</f>
        <v>7</v>
      </c>
      <c r="Z10" s="213" t="str">
        <f t="shared" si="0"/>
        <v>Impôt spécial sur certains produits (ISCP)</v>
      </c>
      <c r="AA10" s="163">
        <f t="shared" si="16"/>
        <v>0</v>
      </c>
      <c r="AB10" s="163">
        <f t="shared" si="16"/>
        <v>0</v>
      </c>
      <c r="AC10" s="163">
        <f t="shared" si="16"/>
        <v>0</v>
      </c>
      <c r="AD10" s="163">
        <f t="shared" si="16"/>
        <v>0</v>
      </c>
      <c r="AE10" s="163">
        <f t="shared" si="16"/>
        <v>0</v>
      </c>
      <c r="AF10" s="163">
        <f t="shared" si="16"/>
        <v>0</v>
      </c>
      <c r="AG10" s="163">
        <f t="shared" si="16"/>
        <v>0</v>
      </c>
      <c r="AH10" s="163">
        <f t="shared" si="16"/>
        <v>0</v>
      </c>
      <c r="AI10" s="163">
        <f t="shared" si="16"/>
        <v>0</v>
      </c>
      <c r="AJ10" s="163">
        <f t="shared" si="17"/>
        <v>0</v>
      </c>
      <c r="AM10" s="29">
        <f t="shared" ref="AM10:AM22" si="27">+B13</f>
        <v>7</v>
      </c>
      <c r="AN10" s="213" t="str">
        <f t="shared" si="2"/>
        <v>Impôt spécial sur certains produits (ISCP)</v>
      </c>
      <c r="AO10" s="163">
        <f t="shared" si="18"/>
        <v>0</v>
      </c>
      <c r="AP10" s="163">
        <f t="shared" si="18"/>
        <v>0</v>
      </c>
      <c r="AQ10" s="163">
        <f t="shared" si="18"/>
        <v>0</v>
      </c>
      <c r="AR10" s="163">
        <f t="shared" si="18"/>
        <v>0</v>
      </c>
      <c r="AS10" s="163">
        <f t="shared" si="18"/>
        <v>0</v>
      </c>
      <c r="AT10" s="163">
        <f t="shared" si="18"/>
        <v>0</v>
      </c>
      <c r="AU10" s="163">
        <f t="shared" si="18"/>
        <v>0</v>
      </c>
      <c r="AV10" s="163">
        <f t="shared" si="18"/>
        <v>0</v>
      </c>
      <c r="AW10" s="163">
        <f t="shared" si="10"/>
        <v>0</v>
      </c>
      <c r="AX10" s="78"/>
      <c r="AZ10" s="29">
        <f t="shared" ref="AZ10:AZ22" si="28">B13</f>
        <v>7</v>
      </c>
      <c r="BA10" s="213" t="str">
        <f t="shared" si="4"/>
        <v>Impôt spécial sur certains produits (ISCP)</v>
      </c>
      <c r="BB10" s="163">
        <f t="shared" ca="1" si="19"/>
        <v>0</v>
      </c>
      <c r="BC10" s="163">
        <f t="shared" ca="1" si="19"/>
        <v>0</v>
      </c>
      <c r="BD10" s="163">
        <f t="shared" ca="1" si="19"/>
        <v>0</v>
      </c>
      <c r="BE10" s="163">
        <f t="shared" ca="1" si="19"/>
        <v>0</v>
      </c>
      <c r="BF10" s="163">
        <f t="shared" ca="1" si="19"/>
        <v>0</v>
      </c>
      <c r="BG10" s="163">
        <f t="shared" ca="1" si="19"/>
        <v>0</v>
      </c>
      <c r="BH10" s="163">
        <f t="shared" ca="1" si="19"/>
        <v>0</v>
      </c>
      <c r="BI10" s="163">
        <f t="shared" ca="1" si="19"/>
        <v>0</v>
      </c>
      <c r="BJ10" s="163">
        <f t="shared" ca="1" si="19"/>
        <v>0</v>
      </c>
      <c r="BK10" s="163">
        <f t="shared" ca="1" si="19"/>
        <v>0</v>
      </c>
      <c r="BL10" s="163">
        <f t="shared" ca="1" si="19"/>
        <v>0</v>
      </c>
      <c r="BM10" s="163">
        <f t="shared" ca="1" si="19"/>
        <v>0</v>
      </c>
    </row>
    <row r="11" spans="2:65">
      <c r="B11" s="29">
        <f>+Taxes!A8</f>
        <v>5</v>
      </c>
      <c r="C11" s="173" t="str">
        <f>+Taxes!B8</f>
        <v>Droit de Timbre</v>
      </c>
      <c r="E11" s="163">
        <v>0</v>
      </c>
      <c r="F11" s="163">
        <f t="shared" si="20"/>
        <v>0</v>
      </c>
      <c r="G11" s="163">
        <f t="shared" si="12"/>
        <v>0</v>
      </c>
      <c r="I11" s="163">
        <v>0</v>
      </c>
      <c r="J11" s="163">
        <f t="shared" ca="1" si="21"/>
        <v>0</v>
      </c>
      <c r="K11" s="163">
        <f t="shared" ca="1" si="22"/>
        <v>0</v>
      </c>
      <c r="M11" s="163">
        <f ca="1">G11-K11</f>
        <v>0</v>
      </c>
      <c r="N11" s="163"/>
      <c r="O11" s="22" t="str">
        <f t="shared" ca="1" si="24"/>
        <v/>
      </c>
      <c r="P11" s="23" t="str">
        <f t="shared" ca="1" si="25"/>
        <v/>
      </c>
      <c r="Q11" s="14"/>
      <c r="R11" s="146" t="str">
        <f>Lists!A62</f>
        <v>Différence de change</v>
      </c>
      <c r="S11" s="78">
        <f t="shared" si="6"/>
        <v>0</v>
      </c>
      <c r="U11" s="146" t="str">
        <f>Lists!A85</f>
        <v>Montants soumis par l'Etat non confirmés par la société</v>
      </c>
      <c r="V11" s="78">
        <f t="shared" si="7"/>
        <v>0</v>
      </c>
      <c r="Y11" s="29">
        <f t="shared" si="26"/>
        <v>8</v>
      </c>
      <c r="Z11" s="213" t="str">
        <f t="shared" si="0"/>
        <v>IRVM</v>
      </c>
      <c r="AA11" s="163">
        <f t="shared" si="16"/>
        <v>0</v>
      </c>
      <c r="AB11" s="163">
        <f t="shared" si="16"/>
        <v>0</v>
      </c>
      <c r="AC11" s="163">
        <f t="shared" si="16"/>
        <v>0</v>
      </c>
      <c r="AD11" s="163">
        <f t="shared" si="16"/>
        <v>0</v>
      </c>
      <c r="AE11" s="163">
        <f t="shared" si="16"/>
        <v>0</v>
      </c>
      <c r="AF11" s="163">
        <f t="shared" si="16"/>
        <v>0</v>
      </c>
      <c r="AG11" s="163">
        <f t="shared" si="16"/>
        <v>0</v>
      </c>
      <c r="AH11" s="163">
        <f t="shared" si="16"/>
        <v>0</v>
      </c>
      <c r="AI11" s="163">
        <f t="shared" si="16"/>
        <v>0</v>
      </c>
      <c r="AJ11" s="163">
        <f t="shared" si="17"/>
        <v>0</v>
      </c>
      <c r="AM11" s="29">
        <f t="shared" si="27"/>
        <v>8</v>
      </c>
      <c r="AN11" s="213" t="str">
        <f t="shared" si="2"/>
        <v>IRVM</v>
      </c>
      <c r="AO11" s="163">
        <f t="shared" si="18"/>
        <v>0</v>
      </c>
      <c r="AP11" s="163">
        <f t="shared" si="18"/>
        <v>0</v>
      </c>
      <c r="AQ11" s="163">
        <f t="shared" si="18"/>
        <v>0</v>
      </c>
      <c r="AR11" s="163">
        <f t="shared" si="18"/>
        <v>0</v>
      </c>
      <c r="AS11" s="163">
        <f t="shared" si="18"/>
        <v>0</v>
      </c>
      <c r="AT11" s="163">
        <f t="shared" si="18"/>
        <v>0</v>
      </c>
      <c r="AU11" s="163">
        <f t="shared" si="18"/>
        <v>0</v>
      </c>
      <c r="AV11" s="163">
        <f t="shared" si="18"/>
        <v>0</v>
      </c>
      <c r="AW11" s="163">
        <f t="shared" si="10"/>
        <v>0</v>
      </c>
      <c r="AX11" s="78"/>
      <c r="AZ11" s="29">
        <f t="shared" si="28"/>
        <v>8</v>
      </c>
      <c r="BA11" s="213" t="str">
        <f t="shared" si="4"/>
        <v>IRVM</v>
      </c>
      <c r="BB11" s="163">
        <f t="shared" ca="1" si="19"/>
        <v>0</v>
      </c>
      <c r="BC11" s="163">
        <f t="shared" ca="1" si="19"/>
        <v>0</v>
      </c>
      <c r="BD11" s="163">
        <f t="shared" ca="1" si="19"/>
        <v>0</v>
      </c>
      <c r="BE11" s="163">
        <f t="shared" ca="1" si="19"/>
        <v>0</v>
      </c>
      <c r="BF11" s="163">
        <f t="shared" ca="1" si="19"/>
        <v>0</v>
      </c>
      <c r="BG11" s="163">
        <f t="shared" ca="1" si="19"/>
        <v>0</v>
      </c>
      <c r="BH11" s="163">
        <f t="shared" ca="1" si="19"/>
        <v>0</v>
      </c>
      <c r="BI11" s="163">
        <f t="shared" ca="1" si="19"/>
        <v>0</v>
      </c>
      <c r="BJ11" s="163">
        <f t="shared" ca="1" si="19"/>
        <v>0</v>
      </c>
      <c r="BK11" s="163">
        <f t="shared" ca="1" si="19"/>
        <v>0</v>
      </c>
      <c r="BL11" s="163">
        <f t="shared" ca="1" si="19"/>
        <v>0</v>
      </c>
      <c r="BM11" s="163">
        <f t="shared" ca="1" si="19"/>
        <v>0</v>
      </c>
    </row>
    <row r="12" spans="2:65">
      <c r="B12" s="2">
        <f>+Taxes!A9</f>
        <v>6</v>
      </c>
      <c r="C12" s="174" t="str">
        <f>+Taxes!B9</f>
        <v>Droit d'enregistrement</v>
      </c>
      <c r="E12" s="78">
        <v>0</v>
      </c>
      <c r="F12" s="78">
        <f t="shared" si="20"/>
        <v>0</v>
      </c>
      <c r="G12" s="78">
        <f t="shared" si="12"/>
        <v>0</v>
      </c>
      <c r="I12" s="78">
        <v>0</v>
      </c>
      <c r="J12" s="78">
        <f t="shared" ca="1" si="21"/>
        <v>0</v>
      </c>
      <c r="K12" s="78">
        <f t="shared" ca="1" si="22"/>
        <v>0</v>
      </c>
      <c r="M12" s="78">
        <f ca="1">G12-K12</f>
        <v>0</v>
      </c>
      <c r="N12" s="84"/>
      <c r="O12" s="22" t="str">
        <f t="shared" ca="1" si="24"/>
        <v/>
      </c>
      <c r="P12" s="23" t="str">
        <f t="shared" ca="1" si="25"/>
        <v/>
      </c>
      <c r="Q12" s="14"/>
      <c r="R12" s="16" t="s">
        <v>17</v>
      </c>
      <c r="S12" s="25">
        <f>SUM(S3:S11)</f>
        <v>0</v>
      </c>
      <c r="U12" s="146" t="str">
        <f>Lists!A86</f>
        <v>Différence de classification</v>
      </c>
      <c r="V12" s="78">
        <f t="shared" si="7"/>
        <v>0</v>
      </c>
      <c r="Y12" s="29">
        <f t="shared" si="26"/>
        <v>9</v>
      </c>
      <c r="Z12" s="213" t="str">
        <f t="shared" si="0"/>
        <v>Impôt sur les sociétés</v>
      </c>
      <c r="AA12" s="163">
        <f t="shared" si="16"/>
        <v>0</v>
      </c>
      <c r="AB12" s="163">
        <f t="shared" si="16"/>
        <v>0</v>
      </c>
      <c r="AC12" s="163">
        <f t="shared" si="16"/>
        <v>0</v>
      </c>
      <c r="AD12" s="163">
        <f t="shared" si="16"/>
        <v>0</v>
      </c>
      <c r="AE12" s="163">
        <f t="shared" si="16"/>
        <v>0</v>
      </c>
      <c r="AF12" s="163">
        <f t="shared" si="16"/>
        <v>0</v>
      </c>
      <c r="AG12" s="163">
        <f t="shared" si="16"/>
        <v>0</v>
      </c>
      <c r="AH12" s="163">
        <f t="shared" si="16"/>
        <v>0</v>
      </c>
      <c r="AI12" s="163">
        <f t="shared" si="16"/>
        <v>0</v>
      </c>
      <c r="AJ12" s="163">
        <f t="shared" si="17"/>
        <v>0</v>
      </c>
      <c r="AM12" s="29">
        <f t="shared" si="27"/>
        <v>9</v>
      </c>
      <c r="AN12" s="213" t="str">
        <f t="shared" si="2"/>
        <v>Impôt sur les sociétés</v>
      </c>
      <c r="AO12" s="163">
        <f t="shared" si="18"/>
        <v>0</v>
      </c>
      <c r="AP12" s="163">
        <f t="shared" si="18"/>
        <v>0</v>
      </c>
      <c r="AQ12" s="163">
        <f t="shared" si="18"/>
        <v>0</v>
      </c>
      <c r="AR12" s="163">
        <f t="shared" si="18"/>
        <v>0</v>
      </c>
      <c r="AS12" s="163">
        <f t="shared" si="18"/>
        <v>0</v>
      </c>
      <c r="AT12" s="163">
        <f t="shared" si="18"/>
        <v>0</v>
      </c>
      <c r="AU12" s="163">
        <f t="shared" si="18"/>
        <v>0</v>
      </c>
      <c r="AV12" s="163">
        <f t="shared" si="18"/>
        <v>0</v>
      </c>
      <c r="AW12" s="163">
        <f t="shared" si="10"/>
        <v>0</v>
      </c>
      <c r="AX12" s="78"/>
      <c r="AZ12" s="29">
        <f t="shared" si="28"/>
        <v>9</v>
      </c>
      <c r="BA12" s="213" t="str">
        <f t="shared" si="4"/>
        <v>Impôt sur les sociétés</v>
      </c>
      <c r="BB12" s="163">
        <f t="shared" ca="1" si="19"/>
        <v>0</v>
      </c>
      <c r="BC12" s="163">
        <f t="shared" ca="1" si="19"/>
        <v>0</v>
      </c>
      <c r="BD12" s="163">
        <f t="shared" ca="1" si="19"/>
        <v>0</v>
      </c>
      <c r="BE12" s="163">
        <f t="shared" ca="1" si="19"/>
        <v>0</v>
      </c>
      <c r="BF12" s="163">
        <f t="shared" ca="1" si="19"/>
        <v>0</v>
      </c>
      <c r="BG12" s="163">
        <f t="shared" ca="1" si="19"/>
        <v>0</v>
      </c>
      <c r="BH12" s="163">
        <f t="shared" ca="1" si="19"/>
        <v>0</v>
      </c>
      <c r="BI12" s="163">
        <f t="shared" ca="1" si="19"/>
        <v>0</v>
      </c>
      <c r="BJ12" s="163">
        <f t="shared" ca="1" si="19"/>
        <v>0</v>
      </c>
      <c r="BK12" s="163">
        <f t="shared" ca="1" si="19"/>
        <v>0</v>
      </c>
      <c r="BL12" s="163">
        <f t="shared" ca="1" si="19"/>
        <v>0</v>
      </c>
      <c r="BM12" s="163">
        <f t="shared" ca="1" si="19"/>
        <v>0</v>
      </c>
    </row>
    <row r="13" spans="2:65">
      <c r="B13" s="29">
        <f>+Taxes!A10</f>
        <v>7</v>
      </c>
      <c r="C13" s="173" t="str">
        <f>+Taxes!B10</f>
        <v>Impôt spécial sur certains produits (ISCP)</v>
      </c>
      <c r="E13" s="163"/>
      <c r="F13" s="163">
        <f t="shared" si="20"/>
        <v>0</v>
      </c>
      <c r="G13" s="163">
        <f t="shared" si="12"/>
        <v>0</v>
      </c>
      <c r="I13" s="163">
        <v>0</v>
      </c>
      <c r="J13" s="163">
        <f t="shared" ca="1" si="21"/>
        <v>0</v>
      </c>
      <c r="K13" s="163">
        <f t="shared" ca="1" si="22"/>
        <v>0</v>
      </c>
      <c r="M13" s="163">
        <f t="shared" ca="1" si="23"/>
        <v>0</v>
      </c>
      <c r="N13" s="163"/>
      <c r="O13" s="22" t="str">
        <f t="shared" ca="1" si="24"/>
        <v/>
      </c>
      <c r="P13" s="23" t="str">
        <f t="shared" ca="1" si="25"/>
        <v/>
      </c>
      <c r="Q13" s="14"/>
      <c r="T13" s="147" t="str">
        <f>IF(F48=S12,"","ERROR")</f>
        <v/>
      </c>
      <c r="U13" s="146" t="str">
        <f>Lists!A87</f>
        <v>Quittances rapportées par l'Etat non confirmées par l'Entreprise Extractive</v>
      </c>
      <c r="V13" s="78">
        <f t="shared" si="7"/>
        <v>0</v>
      </c>
      <c r="W13" s="8"/>
      <c r="Y13" s="29">
        <f t="shared" si="26"/>
        <v>10</v>
      </c>
      <c r="Z13" s="213" t="str">
        <f t="shared" si="0"/>
        <v>Taxe de logement</v>
      </c>
      <c r="AA13" s="163">
        <f t="shared" si="16"/>
        <v>0</v>
      </c>
      <c r="AB13" s="163">
        <f t="shared" si="16"/>
        <v>0</v>
      </c>
      <c r="AC13" s="163">
        <f t="shared" si="16"/>
        <v>0</v>
      </c>
      <c r="AD13" s="163">
        <f t="shared" si="16"/>
        <v>0</v>
      </c>
      <c r="AE13" s="163">
        <f t="shared" si="16"/>
        <v>0</v>
      </c>
      <c r="AF13" s="163">
        <f t="shared" si="16"/>
        <v>0</v>
      </c>
      <c r="AG13" s="163">
        <f t="shared" si="16"/>
        <v>0</v>
      </c>
      <c r="AH13" s="163">
        <f t="shared" si="16"/>
        <v>0</v>
      </c>
      <c r="AI13" s="163">
        <f t="shared" si="16"/>
        <v>0</v>
      </c>
      <c r="AJ13" s="163">
        <f t="shared" si="17"/>
        <v>0</v>
      </c>
      <c r="AM13" s="29">
        <f t="shared" si="27"/>
        <v>10</v>
      </c>
      <c r="AN13" s="213" t="str">
        <f t="shared" si="2"/>
        <v>Taxe de logement</v>
      </c>
      <c r="AO13" s="163">
        <f t="shared" si="18"/>
        <v>0</v>
      </c>
      <c r="AP13" s="163">
        <f t="shared" si="18"/>
        <v>0</v>
      </c>
      <c r="AQ13" s="163">
        <f t="shared" si="18"/>
        <v>0</v>
      </c>
      <c r="AR13" s="163">
        <f t="shared" si="18"/>
        <v>0</v>
      </c>
      <c r="AS13" s="163">
        <f t="shared" si="18"/>
        <v>0</v>
      </c>
      <c r="AT13" s="163">
        <f t="shared" si="18"/>
        <v>0</v>
      </c>
      <c r="AU13" s="163">
        <f t="shared" si="18"/>
        <v>0</v>
      </c>
      <c r="AV13" s="163">
        <f t="shared" si="18"/>
        <v>0</v>
      </c>
      <c r="AW13" s="163">
        <f t="shared" si="10"/>
        <v>0</v>
      </c>
      <c r="AX13" s="78"/>
      <c r="AZ13" s="29">
        <f t="shared" si="28"/>
        <v>10</v>
      </c>
      <c r="BA13" s="213" t="str">
        <f t="shared" si="4"/>
        <v>Taxe de logement</v>
      </c>
      <c r="BB13" s="163">
        <f t="shared" ca="1" si="19"/>
        <v>0</v>
      </c>
      <c r="BC13" s="163">
        <f t="shared" ca="1" si="19"/>
        <v>0</v>
      </c>
      <c r="BD13" s="163">
        <f t="shared" ca="1" si="19"/>
        <v>0</v>
      </c>
      <c r="BE13" s="163">
        <f t="shared" ca="1" si="19"/>
        <v>0</v>
      </c>
      <c r="BF13" s="163">
        <f t="shared" ca="1" si="19"/>
        <v>0</v>
      </c>
      <c r="BG13" s="163">
        <f t="shared" ca="1" si="19"/>
        <v>0</v>
      </c>
      <c r="BH13" s="163">
        <f t="shared" ca="1" si="19"/>
        <v>0</v>
      </c>
      <c r="BI13" s="163">
        <f t="shared" ca="1" si="19"/>
        <v>0</v>
      </c>
      <c r="BJ13" s="163">
        <f t="shared" ca="1" si="19"/>
        <v>0</v>
      </c>
      <c r="BK13" s="163">
        <f t="shared" ca="1" si="19"/>
        <v>0</v>
      </c>
      <c r="BL13" s="163">
        <f t="shared" ca="1" si="19"/>
        <v>0</v>
      </c>
      <c r="BM13" s="163">
        <f t="shared" ca="1" si="19"/>
        <v>0</v>
      </c>
    </row>
    <row r="14" spans="2:65">
      <c r="B14" s="2">
        <f>+Taxes!A11</f>
        <v>8</v>
      </c>
      <c r="C14" s="174" t="str">
        <f>+Taxes!B11</f>
        <v>IRVM</v>
      </c>
      <c r="E14" s="78"/>
      <c r="F14" s="78">
        <f t="shared" si="20"/>
        <v>0</v>
      </c>
      <c r="G14" s="78">
        <f t="shared" si="12"/>
        <v>0</v>
      </c>
      <c r="I14" s="78"/>
      <c r="J14" s="78">
        <f t="shared" ca="1" si="21"/>
        <v>0</v>
      </c>
      <c r="K14" s="78">
        <f t="shared" ca="1" si="22"/>
        <v>0</v>
      </c>
      <c r="M14" s="78">
        <f t="shared" ca="1" si="23"/>
        <v>0</v>
      </c>
      <c r="N14" s="84"/>
      <c r="O14" s="22" t="str">
        <f t="shared" ca="1" si="24"/>
        <v/>
      </c>
      <c r="P14" s="23" t="str">
        <f t="shared" ca="1" si="25"/>
        <v/>
      </c>
      <c r="Q14" s="14"/>
      <c r="U14" s="146" t="str">
        <f>Lists!A88</f>
        <v>Non significatif &lt; 500 000 FCFA</v>
      </c>
      <c r="V14" s="78">
        <f t="shared" si="7"/>
        <v>0</v>
      </c>
      <c r="Y14" s="29">
        <f t="shared" si="26"/>
        <v>11</v>
      </c>
      <c r="Z14" s="213" t="str">
        <f t="shared" si="0"/>
        <v>Taxe de formation professionnelle</v>
      </c>
      <c r="AA14" s="163">
        <f t="shared" si="16"/>
        <v>0</v>
      </c>
      <c r="AB14" s="163">
        <f t="shared" si="16"/>
        <v>0</v>
      </c>
      <c r="AC14" s="163">
        <f t="shared" si="16"/>
        <v>0</v>
      </c>
      <c r="AD14" s="163">
        <f t="shared" si="16"/>
        <v>0</v>
      </c>
      <c r="AE14" s="163">
        <f t="shared" si="16"/>
        <v>0</v>
      </c>
      <c r="AF14" s="163">
        <f t="shared" si="16"/>
        <v>0</v>
      </c>
      <c r="AG14" s="163">
        <f t="shared" si="16"/>
        <v>0</v>
      </c>
      <c r="AH14" s="163">
        <f t="shared" si="16"/>
        <v>0</v>
      </c>
      <c r="AI14" s="163">
        <f t="shared" si="16"/>
        <v>0</v>
      </c>
      <c r="AJ14" s="163">
        <f t="shared" si="17"/>
        <v>0</v>
      </c>
      <c r="AM14" s="29">
        <f t="shared" si="27"/>
        <v>11</v>
      </c>
      <c r="AN14" s="213" t="str">
        <f t="shared" si="2"/>
        <v>Taxe de formation professionnelle</v>
      </c>
      <c r="AO14" s="163">
        <f t="shared" si="18"/>
        <v>0</v>
      </c>
      <c r="AP14" s="163">
        <f t="shared" si="18"/>
        <v>0</v>
      </c>
      <c r="AQ14" s="163">
        <f t="shared" si="18"/>
        <v>0</v>
      </c>
      <c r="AR14" s="163">
        <f t="shared" si="18"/>
        <v>0</v>
      </c>
      <c r="AS14" s="163">
        <f t="shared" si="18"/>
        <v>0</v>
      </c>
      <c r="AT14" s="163">
        <f t="shared" si="18"/>
        <v>0</v>
      </c>
      <c r="AU14" s="163">
        <f t="shared" si="18"/>
        <v>0</v>
      </c>
      <c r="AV14" s="163">
        <f t="shared" si="18"/>
        <v>0</v>
      </c>
      <c r="AW14" s="163">
        <f t="shared" si="10"/>
        <v>0</v>
      </c>
      <c r="AX14" s="78"/>
      <c r="AZ14" s="29">
        <f t="shared" si="28"/>
        <v>11</v>
      </c>
      <c r="BA14" s="213" t="str">
        <f t="shared" si="4"/>
        <v>Taxe de formation professionnelle</v>
      </c>
      <c r="BB14" s="163">
        <f t="shared" ca="1" si="19"/>
        <v>0</v>
      </c>
      <c r="BC14" s="163">
        <f t="shared" ca="1" si="19"/>
        <v>0</v>
      </c>
      <c r="BD14" s="163">
        <f t="shared" ca="1" si="19"/>
        <v>0</v>
      </c>
      <c r="BE14" s="163">
        <f t="shared" ca="1" si="19"/>
        <v>0</v>
      </c>
      <c r="BF14" s="163">
        <f t="shared" ca="1" si="19"/>
        <v>0</v>
      </c>
      <c r="BG14" s="163">
        <f t="shared" ca="1" si="19"/>
        <v>0</v>
      </c>
      <c r="BH14" s="163">
        <f t="shared" ca="1" si="19"/>
        <v>0</v>
      </c>
      <c r="BI14" s="163">
        <f t="shared" ca="1" si="19"/>
        <v>0</v>
      </c>
      <c r="BJ14" s="163">
        <f t="shared" ca="1" si="19"/>
        <v>0</v>
      </c>
      <c r="BK14" s="163">
        <f t="shared" ca="1" si="19"/>
        <v>0</v>
      </c>
      <c r="BL14" s="163">
        <f t="shared" ca="1" si="19"/>
        <v>0</v>
      </c>
      <c r="BM14" s="163">
        <f t="shared" ca="1" si="19"/>
        <v>0</v>
      </c>
    </row>
    <row r="15" spans="2:65">
      <c r="B15" s="29">
        <f>+Taxes!A12</f>
        <v>9</v>
      </c>
      <c r="C15" s="173" t="str">
        <f>+Taxes!B12</f>
        <v>Impôt sur les sociétés</v>
      </c>
      <c r="E15" s="163"/>
      <c r="F15" s="163">
        <f t="shared" si="20"/>
        <v>0</v>
      </c>
      <c r="G15" s="163">
        <f t="shared" si="12"/>
        <v>0</v>
      </c>
      <c r="I15" s="163"/>
      <c r="J15" s="163">
        <f t="shared" ca="1" si="21"/>
        <v>0</v>
      </c>
      <c r="K15" s="163">
        <f t="shared" ca="1" si="22"/>
        <v>0</v>
      </c>
      <c r="M15" s="163">
        <f t="shared" ca="1" si="23"/>
        <v>0</v>
      </c>
      <c r="N15" s="163"/>
      <c r="O15" s="22" t="str">
        <f t="shared" ca="1" si="24"/>
        <v/>
      </c>
      <c r="P15" s="23" t="str">
        <f t="shared" ca="1" si="25"/>
        <v/>
      </c>
      <c r="Q15" s="14"/>
      <c r="U15" s="16" t="s">
        <v>8</v>
      </c>
      <c r="V15" s="25">
        <f>SUM(V3:V14)</f>
        <v>0</v>
      </c>
      <c r="W15" s="147" t="str">
        <f ca="1">IF(M48=V15,"","ERROR")</f>
        <v/>
      </c>
      <c r="Y15" s="29">
        <f t="shared" si="26"/>
        <v>12</v>
      </c>
      <c r="Z15" s="213" t="str">
        <f t="shared" si="0"/>
        <v>Contribution forfaitaire à la charge de l’employeur</v>
      </c>
      <c r="AA15" s="163">
        <f t="shared" si="16"/>
        <v>0</v>
      </c>
      <c r="AB15" s="163">
        <f t="shared" si="16"/>
        <v>0</v>
      </c>
      <c r="AC15" s="163">
        <f t="shared" si="16"/>
        <v>0</v>
      </c>
      <c r="AD15" s="163">
        <f t="shared" si="16"/>
        <v>0</v>
      </c>
      <c r="AE15" s="163">
        <f t="shared" si="16"/>
        <v>0</v>
      </c>
      <c r="AF15" s="163">
        <f t="shared" si="16"/>
        <v>0</v>
      </c>
      <c r="AG15" s="163">
        <f t="shared" si="16"/>
        <v>0</v>
      </c>
      <c r="AH15" s="163">
        <f t="shared" si="16"/>
        <v>0</v>
      </c>
      <c r="AI15" s="163">
        <f t="shared" si="16"/>
        <v>0</v>
      </c>
      <c r="AJ15" s="163">
        <f t="shared" si="17"/>
        <v>0</v>
      </c>
      <c r="AM15" s="29">
        <f t="shared" si="27"/>
        <v>12</v>
      </c>
      <c r="AN15" s="213" t="str">
        <f t="shared" si="2"/>
        <v>Contribution forfaitaire à la charge de l’employeur</v>
      </c>
      <c r="AO15" s="163">
        <f t="shared" si="18"/>
        <v>0</v>
      </c>
      <c r="AP15" s="163">
        <f t="shared" si="18"/>
        <v>0</v>
      </c>
      <c r="AQ15" s="163">
        <f t="shared" si="18"/>
        <v>0</v>
      </c>
      <c r="AR15" s="163">
        <f t="shared" si="18"/>
        <v>0</v>
      </c>
      <c r="AS15" s="163">
        <f t="shared" si="18"/>
        <v>0</v>
      </c>
      <c r="AT15" s="163">
        <f t="shared" si="18"/>
        <v>0</v>
      </c>
      <c r="AU15" s="163">
        <f t="shared" si="18"/>
        <v>0</v>
      </c>
      <c r="AV15" s="163">
        <f t="shared" si="18"/>
        <v>0</v>
      </c>
      <c r="AW15" s="163">
        <f t="shared" si="10"/>
        <v>0</v>
      </c>
      <c r="AX15" s="78"/>
      <c r="AZ15" s="29">
        <f t="shared" si="28"/>
        <v>12</v>
      </c>
      <c r="BA15" s="213" t="str">
        <f t="shared" si="4"/>
        <v>Contribution forfaitaire à la charge de l’employeur</v>
      </c>
      <c r="BB15" s="163">
        <f t="shared" ca="1" si="19"/>
        <v>0</v>
      </c>
      <c r="BC15" s="163">
        <f t="shared" ca="1" si="19"/>
        <v>0</v>
      </c>
      <c r="BD15" s="163">
        <f t="shared" ca="1" si="19"/>
        <v>0</v>
      </c>
      <c r="BE15" s="163">
        <f t="shared" ca="1" si="19"/>
        <v>0</v>
      </c>
      <c r="BF15" s="163">
        <f t="shared" ca="1" si="19"/>
        <v>0</v>
      </c>
      <c r="BG15" s="163">
        <f t="shared" ca="1" si="19"/>
        <v>0</v>
      </c>
      <c r="BH15" s="163">
        <f t="shared" ca="1" si="19"/>
        <v>0</v>
      </c>
      <c r="BI15" s="163">
        <f t="shared" ca="1" si="19"/>
        <v>0</v>
      </c>
      <c r="BJ15" s="163">
        <f t="shared" ca="1" si="19"/>
        <v>0</v>
      </c>
      <c r="BK15" s="163">
        <f t="shared" ca="1" si="19"/>
        <v>0</v>
      </c>
      <c r="BL15" s="163">
        <f t="shared" ca="1" si="19"/>
        <v>0</v>
      </c>
      <c r="BM15" s="163">
        <f t="shared" ca="1" si="19"/>
        <v>0</v>
      </c>
    </row>
    <row r="16" spans="2:65">
      <c r="B16" s="2">
        <f>+Taxes!A13</f>
        <v>10</v>
      </c>
      <c r="C16" s="174" t="str">
        <f>+Taxes!B13</f>
        <v>Taxe de logement</v>
      </c>
      <c r="E16" s="78"/>
      <c r="F16" s="78">
        <f t="shared" si="20"/>
        <v>0</v>
      </c>
      <c r="G16" s="78">
        <f t="shared" si="12"/>
        <v>0</v>
      </c>
      <c r="I16" s="78"/>
      <c r="J16" s="78">
        <f t="shared" ca="1" si="21"/>
        <v>0</v>
      </c>
      <c r="K16" s="78">
        <f t="shared" ca="1" si="22"/>
        <v>0</v>
      </c>
      <c r="M16" s="78">
        <f t="shared" ca="1" si="23"/>
        <v>0</v>
      </c>
      <c r="N16" s="84"/>
      <c r="O16" s="22" t="str">
        <f t="shared" ca="1" si="24"/>
        <v/>
      </c>
      <c r="P16" s="23" t="str">
        <f t="shared" ca="1" si="25"/>
        <v/>
      </c>
      <c r="Q16" s="14"/>
      <c r="S16" s="78"/>
      <c r="U16" s="16"/>
      <c r="V16" s="25"/>
      <c r="Y16" s="29">
        <f t="shared" si="26"/>
        <v>13</v>
      </c>
      <c r="Z16" s="213" t="str">
        <f t="shared" si="0"/>
        <v>Taxe emploi jeune</v>
      </c>
      <c r="AA16" s="163">
        <f t="shared" si="16"/>
        <v>0</v>
      </c>
      <c r="AB16" s="163">
        <f t="shared" si="16"/>
        <v>0</v>
      </c>
      <c r="AC16" s="163">
        <f t="shared" si="16"/>
        <v>0</v>
      </c>
      <c r="AD16" s="163">
        <f t="shared" si="16"/>
        <v>0</v>
      </c>
      <c r="AE16" s="163">
        <f t="shared" si="16"/>
        <v>0</v>
      </c>
      <c r="AF16" s="163">
        <f t="shared" si="16"/>
        <v>0</v>
      </c>
      <c r="AG16" s="163">
        <f t="shared" si="16"/>
        <v>0</v>
      </c>
      <c r="AH16" s="163">
        <f t="shared" si="16"/>
        <v>0</v>
      </c>
      <c r="AI16" s="163">
        <f t="shared" si="16"/>
        <v>0</v>
      </c>
      <c r="AJ16" s="163">
        <f t="shared" si="17"/>
        <v>0</v>
      </c>
      <c r="AM16" s="29">
        <f t="shared" si="27"/>
        <v>13</v>
      </c>
      <c r="AN16" s="213" t="str">
        <f t="shared" si="2"/>
        <v>Taxe emploi jeune</v>
      </c>
      <c r="AO16" s="163">
        <f t="shared" si="18"/>
        <v>0</v>
      </c>
      <c r="AP16" s="163">
        <f t="shared" si="18"/>
        <v>0</v>
      </c>
      <c r="AQ16" s="163">
        <f t="shared" si="18"/>
        <v>0</v>
      </c>
      <c r="AR16" s="163">
        <f t="shared" si="18"/>
        <v>0</v>
      </c>
      <c r="AS16" s="163">
        <f t="shared" si="18"/>
        <v>0</v>
      </c>
      <c r="AT16" s="163">
        <f t="shared" si="18"/>
        <v>0</v>
      </c>
      <c r="AU16" s="163">
        <f t="shared" si="18"/>
        <v>0</v>
      </c>
      <c r="AV16" s="163">
        <f t="shared" si="18"/>
        <v>0</v>
      </c>
      <c r="AW16" s="163">
        <f t="shared" si="10"/>
        <v>0</v>
      </c>
      <c r="AX16" s="78"/>
      <c r="AZ16" s="29">
        <f t="shared" si="28"/>
        <v>13</v>
      </c>
      <c r="BA16" s="213" t="str">
        <f t="shared" si="4"/>
        <v>Taxe emploi jeune</v>
      </c>
      <c r="BB16" s="163">
        <f t="shared" ca="1" si="19"/>
        <v>0</v>
      </c>
      <c r="BC16" s="163">
        <f t="shared" ca="1" si="19"/>
        <v>0</v>
      </c>
      <c r="BD16" s="163">
        <f t="shared" ca="1" si="19"/>
        <v>0</v>
      </c>
      <c r="BE16" s="163">
        <f t="shared" ca="1" si="19"/>
        <v>0</v>
      </c>
      <c r="BF16" s="163">
        <f t="shared" ca="1" si="19"/>
        <v>0</v>
      </c>
      <c r="BG16" s="163">
        <f t="shared" ca="1" si="19"/>
        <v>0</v>
      </c>
      <c r="BH16" s="163">
        <f t="shared" ca="1" si="19"/>
        <v>0</v>
      </c>
      <c r="BI16" s="163">
        <f t="shared" ca="1" si="19"/>
        <v>0</v>
      </c>
      <c r="BJ16" s="163">
        <f t="shared" ca="1" si="19"/>
        <v>0</v>
      </c>
      <c r="BK16" s="163">
        <f t="shared" ca="1" si="19"/>
        <v>0</v>
      </c>
      <c r="BL16" s="163">
        <f t="shared" ca="1" si="19"/>
        <v>0</v>
      </c>
      <c r="BM16" s="163">
        <f t="shared" ca="1" si="19"/>
        <v>0</v>
      </c>
    </row>
    <row r="17" spans="2:65">
      <c r="B17" s="29">
        <f>+Taxes!A14</f>
        <v>11</v>
      </c>
      <c r="C17" s="173" t="str">
        <f>+Taxes!B14</f>
        <v>Taxe de formation professionnelle</v>
      </c>
      <c r="E17" s="163"/>
      <c r="F17" s="163">
        <f t="shared" si="20"/>
        <v>0</v>
      </c>
      <c r="G17" s="163">
        <f t="shared" si="12"/>
        <v>0</v>
      </c>
      <c r="I17" s="163"/>
      <c r="J17" s="163">
        <f t="shared" ca="1" si="21"/>
        <v>0</v>
      </c>
      <c r="K17" s="163">
        <f t="shared" ca="1" si="22"/>
        <v>0</v>
      </c>
      <c r="M17" s="163">
        <f t="shared" ca="1" si="23"/>
        <v>0</v>
      </c>
      <c r="N17" s="163"/>
      <c r="O17" s="22" t="str">
        <f t="shared" ca="1" si="24"/>
        <v/>
      </c>
      <c r="P17" s="23" t="str">
        <f t="shared" ca="1" si="25"/>
        <v/>
      </c>
      <c r="Q17" s="14"/>
      <c r="V17" s="78"/>
      <c r="Y17" s="29">
        <f t="shared" si="26"/>
        <v>14</v>
      </c>
      <c r="Z17" s="213" t="str">
        <f t="shared" si="0"/>
        <v>TVA</v>
      </c>
      <c r="AA17" s="163">
        <f t="shared" si="16"/>
        <v>0</v>
      </c>
      <c r="AB17" s="163">
        <f t="shared" si="16"/>
        <v>0</v>
      </c>
      <c r="AC17" s="163">
        <f t="shared" si="16"/>
        <v>0</v>
      </c>
      <c r="AD17" s="163">
        <f t="shared" si="16"/>
        <v>0</v>
      </c>
      <c r="AE17" s="163">
        <f t="shared" si="16"/>
        <v>0</v>
      </c>
      <c r="AF17" s="163">
        <f t="shared" si="16"/>
        <v>0</v>
      </c>
      <c r="AG17" s="163">
        <f t="shared" si="16"/>
        <v>0</v>
      </c>
      <c r="AH17" s="163">
        <f t="shared" si="16"/>
        <v>0</v>
      </c>
      <c r="AI17" s="163">
        <f t="shared" si="16"/>
        <v>0</v>
      </c>
      <c r="AJ17" s="163">
        <f t="shared" si="17"/>
        <v>0</v>
      </c>
      <c r="AM17" s="29">
        <f t="shared" si="27"/>
        <v>14</v>
      </c>
      <c r="AN17" s="213" t="str">
        <f t="shared" si="2"/>
        <v>TVA</v>
      </c>
      <c r="AO17" s="163">
        <f t="shared" si="18"/>
        <v>0</v>
      </c>
      <c r="AP17" s="163">
        <f t="shared" si="18"/>
        <v>0</v>
      </c>
      <c r="AQ17" s="163">
        <f t="shared" si="18"/>
        <v>0</v>
      </c>
      <c r="AR17" s="163">
        <f t="shared" si="18"/>
        <v>0</v>
      </c>
      <c r="AS17" s="163">
        <f t="shared" si="18"/>
        <v>0</v>
      </c>
      <c r="AT17" s="163">
        <f t="shared" si="18"/>
        <v>0</v>
      </c>
      <c r="AU17" s="163">
        <f t="shared" si="18"/>
        <v>0</v>
      </c>
      <c r="AV17" s="163">
        <f t="shared" si="18"/>
        <v>0</v>
      </c>
      <c r="AW17" s="163">
        <f t="shared" si="10"/>
        <v>0</v>
      </c>
      <c r="AX17" s="78"/>
      <c r="AZ17" s="29">
        <f t="shared" si="28"/>
        <v>14</v>
      </c>
      <c r="BA17" s="213" t="str">
        <f t="shared" si="4"/>
        <v>TVA</v>
      </c>
      <c r="BB17" s="163">
        <f t="shared" ca="1" si="19"/>
        <v>0</v>
      </c>
      <c r="BC17" s="163">
        <f t="shared" ca="1" si="19"/>
        <v>0</v>
      </c>
      <c r="BD17" s="163">
        <f t="shared" ca="1" si="19"/>
        <v>0</v>
      </c>
      <c r="BE17" s="163">
        <f t="shared" ca="1" si="19"/>
        <v>0</v>
      </c>
      <c r="BF17" s="163">
        <f t="shared" ca="1" si="19"/>
        <v>0</v>
      </c>
      <c r="BG17" s="163">
        <f t="shared" ca="1" si="19"/>
        <v>0</v>
      </c>
      <c r="BH17" s="163">
        <f t="shared" ca="1" si="19"/>
        <v>0</v>
      </c>
      <c r="BI17" s="163">
        <f t="shared" ca="1" si="19"/>
        <v>0</v>
      </c>
      <c r="BJ17" s="163">
        <f t="shared" ca="1" si="19"/>
        <v>0</v>
      </c>
      <c r="BK17" s="163">
        <f t="shared" ca="1" si="19"/>
        <v>0</v>
      </c>
      <c r="BL17" s="163">
        <f t="shared" ca="1" si="19"/>
        <v>0</v>
      </c>
      <c r="BM17" s="163">
        <f t="shared" ca="1" si="19"/>
        <v>0</v>
      </c>
    </row>
    <row r="18" spans="2:65">
      <c r="B18" s="2">
        <f>+Taxes!A15</f>
        <v>12</v>
      </c>
      <c r="C18" s="174" t="str">
        <f>+Taxes!B15</f>
        <v>Contribution forfaitaire à la charge de l’employeur</v>
      </c>
      <c r="E18" s="78"/>
      <c r="F18" s="78">
        <f t="shared" si="20"/>
        <v>0</v>
      </c>
      <c r="G18" s="78">
        <f t="shared" si="12"/>
        <v>0</v>
      </c>
      <c r="I18" s="78"/>
      <c r="J18" s="78">
        <f t="shared" ca="1" si="21"/>
        <v>0</v>
      </c>
      <c r="K18" s="78">
        <f t="shared" ca="1" si="22"/>
        <v>0</v>
      </c>
      <c r="M18" s="78">
        <f t="shared" ca="1" si="23"/>
        <v>0</v>
      </c>
      <c r="N18" s="84"/>
      <c r="O18" s="22" t="str">
        <f t="shared" ca="1" si="24"/>
        <v/>
      </c>
      <c r="P18" s="23" t="str">
        <f t="shared" ca="1" si="25"/>
        <v/>
      </c>
      <c r="Q18" s="14"/>
      <c r="Y18" s="29">
        <f t="shared" si="26"/>
        <v>15</v>
      </c>
      <c r="Z18" s="213" t="str">
        <f t="shared" si="0"/>
        <v>Impôt sur le traitement des salaires</v>
      </c>
      <c r="AA18" s="163">
        <f t="shared" si="16"/>
        <v>0</v>
      </c>
      <c r="AB18" s="163">
        <f t="shared" si="16"/>
        <v>0</v>
      </c>
      <c r="AC18" s="163">
        <f t="shared" si="16"/>
        <v>0</v>
      </c>
      <c r="AD18" s="163">
        <f t="shared" si="16"/>
        <v>0</v>
      </c>
      <c r="AE18" s="163">
        <f t="shared" si="16"/>
        <v>0</v>
      </c>
      <c r="AF18" s="163">
        <f t="shared" si="16"/>
        <v>0</v>
      </c>
      <c r="AG18" s="163">
        <f t="shared" si="16"/>
        <v>0</v>
      </c>
      <c r="AH18" s="163">
        <f t="shared" si="16"/>
        <v>0</v>
      </c>
      <c r="AI18" s="163">
        <f t="shared" si="16"/>
        <v>0</v>
      </c>
      <c r="AJ18" s="163">
        <f t="shared" si="17"/>
        <v>0</v>
      </c>
      <c r="AM18" s="29">
        <f t="shared" si="27"/>
        <v>15</v>
      </c>
      <c r="AN18" s="213" t="str">
        <f t="shared" si="2"/>
        <v>Impôt sur le traitement des salaires</v>
      </c>
      <c r="AO18" s="163">
        <f t="shared" si="18"/>
        <v>0</v>
      </c>
      <c r="AP18" s="163">
        <f t="shared" si="18"/>
        <v>0</v>
      </c>
      <c r="AQ18" s="163">
        <f t="shared" si="18"/>
        <v>0</v>
      </c>
      <c r="AR18" s="163">
        <f t="shared" si="18"/>
        <v>0</v>
      </c>
      <c r="AS18" s="163">
        <f t="shared" si="18"/>
        <v>0</v>
      </c>
      <c r="AT18" s="163">
        <f t="shared" si="18"/>
        <v>0</v>
      </c>
      <c r="AU18" s="163">
        <f t="shared" si="18"/>
        <v>0</v>
      </c>
      <c r="AV18" s="163">
        <f t="shared" si="18"/>
        <v>0</v>
      </c>
      <c r="AW18" s="163">
        <f t="shared" si="10"/>
        <v>0</v>
      </c>
      <c r="AX18" s="78"/>
      <c r="AZ18" s="29">
        <f t="shared" si="28"/>
        <v>15</v>
      </c>
      <c r="BA18" s="213" t="str">
        <f t="shared" si="4"/>
        <v>Impôt sur le traitement des salaires</v>
      </c>
      <c r="BB18" s="163">
        <f t="shared" ca="1" si="19"/>
        <v>0</v>
      </c>
      <c r="BC18" s="163">
        <f t="shared" ca="1" si="19"/>
        <v>0</v>
      </c>
      <c r="BD18" s="163">
        <f t="shared" ca="1" si="19"/>
        <v>0</v>
      </c>
      <c r="BE18" s="163">
        <f t="shared" ca="1" si="19"/>
        <v>0</v>
      </c>
      <c r="BF18" s="163">
        <f t="shared" ca="1" si="19"/>
        <v>0</v>
      </c>
      <c r="BG18" s="163">
        <f t="shared" ca="1" si="19"/>
        <v>0</v>
      </c>
      <c r="BH18" s="163">
        <f t="shared" ca="1" si="19"/>
        <v>0</v>
      </c>
      <c r="BI18" s="163">
        <f t="shared" ca="1" si="19"/>
        <v>0</v>
      </c>
      <c r="BJ18" s="163">
        <f t="shared" ca="1" si="19"/>
        <v>0</v>
      </c>
      <c r="BK18" s="163">
        <f t="shared" ca="1" si="19"/>
        <v>0</v>
      </c>
      <c r="BL18" s="163">
        <f t="shared" ca="1" si="19"/>
        <v>0</v>
      </c>
      <c r="BM18" s="163">
        <f t="shared" ca="1" si="19"/>
        <v>0</v>
      </c>
    </row>
    <row r="19" spans="2:65">
      <c r="B19" s="29">
        <f>+Taxes!A16</f>
        <v>13</v>
      </c>
      <c r="C19" s="173" t="str">
        <f>+Taxes!B16</f>
        <v>Taxe emploi jeune</v>
      </c>
      <c r="E19" s="163"/>
      <c r="F19" s="163">
        <f t="shared" si="20"/>
        <v>0</v>
      </c>
      <c r="G19" s="163">
        <f t="shared" si="12"/>
        <v>0</v>
      </c>
      <c r="I19" s="163"/>
      <c r="J19" s="163">
        <f t="shared" ca="1" si="21"/>
        <v>0</v>
      </c>
      <c r="K19" s="163">
        <f t="shared" ca="1" si="22"/>
        <v>0</v>
      </c>
      <c r="M19" s="163">
        <f t="shared" ca="1" si="23"/>
        <v>0</v>
      </c>
      <c r="N19" s="163"/>
      <c r="O19" s="22" t="str">
        <f t="shared" ca="1" si="24"/>
        <v/>
      </c>
      <c r="P19" s="23" t="str">
        <f t="shared" ca="1" si="25"/>
        <v/>
      </c>
      <c r="Q19" s="14"/>
      <c r="Y19" s="29">
        <f t="shared" si="26"/>
        <v>16</v>
      </c>
      <c r="Z19" s="213" t="str">
        <f t="shared" si="0"/>
        <v>Retenues BIC</v>
      </c>
      <c r="AA19" s="163">
        <f t="shared" si="16"/>
        <v>0</v>
      </c>
      <c r="AB19" s="163">
        <f t="shared" si="16"/>
        <v>0</v>
      </c>
      <c r="AC19" s="163">
        <f t="shared" si="16"/>
        <v>0</v>
      </c>
      <c r="AD19" s="163">
        <f t="shared" si="16"/>
        <v>0</v>
      </c>
      <c r="AE19" s="163">
        <f t="shared" si="16"/>
        <v>0</v>
      </c>
      <c r="AF19" s="163">
        <f t="shared" si="16"/>
        <v>0</v>
      </c>
      <c r="AG19" s="163">
        <f t="shared" si="16"/>
        <v>0</v>
      </c>
      <c r="AH19" s="163">
        <f t="shared" si="16"/>
        <v>0</v>
      </c>
      <c r="AI19" s="163">
        <f t="shared" si="16"/>
        <v>0</v>
      </c>
      <c r="AJ19" s="163">
        <f t="shared" si="17"/>
        <v>0</v>
      </c>
      <c r="AM19" s="29">
        <f t="shared" si="27"/>
        <v>16</v>
      </c>
      <c r="AN19" s="213" t="str">
        <f t="shared" si="2"/>
        <v>Retenues BIC</v>
      </c>
      <c r="AO19" s="163">
        <f t="shared" si="18"/>
        <v>0</v>
      </c>
      <c r="AP19" s="163">
        <f t="shared" si="18"/>
        <v>0</v>
      </c>
      <c r="AQ19" s="163">
        <f t="shared" si="18"/>
        <v>0</v>
      </c>
      <c r="AR19" s="163">
        <f t="shared" si="18"/>
        <v>0</v>
      </c>
      <c r="AS19" s="163">
        <f t="shared" si="18"/>
        <v>0</v>
      </c>
      <c r="AT19" s="163">
        <f t="shared" si="18"/>
        <v>0</v>
      </c>
      <c r="AU19" s="163">
        <f t="shared" si="18"/>
        <v>0</v>
      </c>
      <c r="AV19" s="163">
        <f t="shared" si="18"/>
        <v>0</v>
      </c>
      <c r="AW19" s="163">
        <f t="shared" si="10"/>
        <v>0</v>
      </c>
      <c r="AX19" s="78"/>
      <c r="AZ19" s="29">
        <f t="shared" si="28"/>
        <v>16</v>
      </c>
      <c r="BA19" s="213" t="str">
        <f t="shared" si="4"/>
        <v>Retenues BIC</v>
      </c>
      <c r="BB19" s="163">
        <f t="shared" ca="1" si="19"/>
        <v>0</v>
      </c>
      <c r="BC19" s="163">
        <f t="shared" ca="1" si="19"/>
        <v>0</v>
      </c>
      <c r="BD19" s="163">
        <f t="shared" ca="1" si="19"/>
        <v>0</v>
      </c>
      <c r="BE19" s="163">
        <f t="shared" ca="1" si="19"/>
        <v>0</v>
      </c>
      <c r="BF19" s="163">
        <f t="shared" ca="1" si="19"/>
        <v>0</v>
      </c>
      <c r="BG19" s="163">
        <f t="shared" ca="1" si="19"/>
        <v>0</v>
      </c>
      <c r="BH19" s="163">
        <f t="shared" ca="1" si="19"/>
        <v>0</v>
      </c>
      <c r="BI19" s="163">
        <f t="shared" ca="1" si="19"/>
        <v>0</v>
      </c>
      <c r="BJ19" s="163">
        <f t="shared" ca="1" si="19"/>
        <v>0</v>
      </c>
      <c r="BK19" s="163">
        <f t="shared" ca="1" si="19"/>
        <v>0</v>
      </c>
      <c r="BL19" s="163">
        <f t="shared" ca="1" si="19"/>
        <v>0</v>
      </c>
      <c r="BM19" s="163">
        <f t="shared" ca="1" si="19"/>
        <v>0</v>
      </c>
    </row>
    <row r="20" spans="2:65">
      <c r="B20" s="2">
        <f>+Taxes!A17</f>
        <v>14</v>
      </c>
      <c r="C20" s="174" t="str">
        <f>+Taxes!B17</f>
        <v>TVA</v>
      </c>
      <c r="E20" s="78"/>
      <c r="F20" s="78">
        <f t="shared" si="20"/>
        <v>0</v>
      </c>
      <c r="G20" s="78">
        <f t="shared" si="12"/>
        <v>0</v>
      </c>
      <c r="I20" s="78"/>
      <c r="J20" s="78">
        <f t="shared" ca="1" si="21"/>
        <v>0</v>
      </c>
      <c r="K20" s="78">
        <f t="shared" ca="1" si="22"/>
        <v>0</v>
      </c>
      <c r="M20" s="78">
        <f t="shared" ca="1" si="23"/>
        <v>0</v>
      </c>
      <c r="N20" s="84"/>
      <c r="O20" s="22" t="str">
        <f t="shared" ca="1" si="24"/>
        <v/>
      </c>
      <c r="P20" s="23" t="str">
        <f t="shared" ca="1" si="25"/>
        <v/>
      </c>
      <c r="Q20" s="14"/>
      <c r="Y20" s="29">
        <f t="shared" si="26"/>
        <v>17</v>
      </c>
      <c r="Z20" s="213" t="str">
        <f t="shared" si="0"/>
        <v>Retenues TVA</v>
      </c>
      <c r="AA20" s="163">
        <f t="shared" si="16"/>
        <v>0</v>
      </c>
      <c r="AB20" s="163">
        <f t="shared" si="16"/>
        <v>0</v>
      </c>
      <c r="AC20" s="163">
        <f t="shared" si="16"/>
        <v>0</v>
      </c>
      <c r="AD20" s="163">
        <f t="shared" si="16"/>
        <v>0</v>
      </c>
      <c r="AE20" s="163">
        <f t="shared" si="16"/>
        <v>0</v>
      </c>
      <c r="AF20" s="163">
        <f t="shared" si="16"/>
        <v>0</v>
      </c>
      <c r="AG20" s="163">
        <f t="shared" si="16"/>
        <v>0</v>
      </c>
      <c r="AH20" s="163">
        <f t="shared" si="16"/>
        <v>0</v>
      </c>
      <c r="AI20" s="163">
        <f t="shared" si="16"/>
        <v>0</v>
      </c>
      <c r="AJ20" s="163">
        <f t="shared" si="17"/>
        <v>0</v>
      </c>
      <c r="AM20" s="29">
        <f t="shared" si="27"/>
        <v>17</v>
      </c>
      <c r="AN20" s="213" t="str">
        <f t="shared" si="2"/>
        <v>Retenues TVA</v>
      </c>
      <c r="AO20" s="163">
        <f t="shared" si="18"/>
        <v>0</v>
      </c>
      <c r="AP20" s="163">
        <f t="shared" si="18"/>
        <v>0</v>
      </c>
      <c r="AQ20" s="163">
        <f t="shared" si="18"/>
        <v>0</v>
      </c>
      <c r="AR20" s="163">
        <f t="shared" si="18"/>
        <v>0</v>
      </c>
      <c r="AS20" s="163">
        <f t="shared" si="18"/>
        <v>0</v>
      </c>
      <c r="AT20" s="163">
        <f t="shared" si="18"/>
        <v>0</v>
      </c>
      <c r="AU20" s="163">
        <f t="shared" si="18"/>
        <v>0</v>
      </c>
      <c r="AV20" s="163">
        <f t="shared" si="18"/>
        <v>0</v>
      </c>
      <c r="AW20" s="163">
        <f t="shared" si="10"/>
        <v>0</v>
      </c>
      <c r="AX20" s="78"/>
      <c r="AZ20" s="29">
        <f t="shared" si="28"/>
        <v>17</v>
      </c>
      <c r="BA20" s="213" t="str">
        <f t="shared" si="4"/>
        <v>Retenues TVA</v>
      </c>
      <c r="BB20" s="163">
        <f t="shared" ca="1" si="19"/>
        <v>0</v>
      </c>
      <c r="BC20" s="163">
        <f t="shared" ca="1" si="19"/>
        <v>0</v>
      </c>
      <c r="BD20" s="163">
        <f t="shared" ca="1" si="19"/>
        <v>0</v>
      </c>
      <c r="BE20" s="163">
        <f t="shared" ca="1" si="19"/>
        <v>0</v>
      </c>
      <c r="BF20" s="163">
        <f t="shared" ca="1" si="19"/>
        <v>0</v>
      </c>
      <c r="BG20" s="163">
        <f t="shared" ca="1" si="19"/>
        <v>0</v>
      </c>
      <c r="BH20" s="163">
        <f t="shared" ca="1" si="19"/>
        <v>0</v>
      </c>
      <c r="BI20" s="163">
        <f t="shared" ca="1" si="19"/>
        <v>0</v>
      </c>
      <c r="BJ20" s="163">
        <f t="shared" ca="1" si="19"/>
        <v>0</v>
      </c>
      <c r="BK20" s="163">
        <f t="shared" ca="1" si="19"/>
        <v>0</v>
      </c>
      <c r="BL20" s="163">
        <f t="shared" ca="1" si="19"/>
        <v>0</v>
      </c>
      <c r="BM20" s="163">
        <f t="shared" ca="1" si="19"/>
        <v>0</v>
      </c>
    </row>
    <row r="21" spans="2:65">
      <c r="B21" s="29">
        <f>+Taxes!A18</f>
        <v>15</v>
      </c>
      <c r="C21" s="173" t="str">
        <f>+Taxes!B18</f>
        <v>Impôt sur le traitement des salaires</v>
      </c>
      <c r="E21" s="163"/>
      <c r="F21" s="163">
        <f t="shared" si="20"/>
        <v>0</v>
      </c>
      <c r="G21" s="163">
        <f t="shared" si="12"/>
        <v>0</v>
      </c>
      <c r="I21" s="163"/>
      <c r="J21" s="163">
        <f t="shared" ca="1" si="21"/>
        <v>0</v>
      </c>
      <c r="K21" s="163">
        <f t="shared" ca="1" si="22"/>
        <v>0</v>
      </c>
      <c r="M21" s="163">
        <f t="shared" ca="1" si="23"/>
        <v>0</v>
      </c>
      <c r="N21" s="163"/>
      <c r="O21" s="22" t="str">
        <f t="shared" ca="1" si="24"/>
        <v/>
      </c>
      <c r="P21" s="23" t="str">
        <f t="shared" ca="1" si="25"/>
        <v/>
      </c>
      <c r="Q21" s="14"/>
      <c r="R21" s="13" t="s">
        <v>16</v>
      </c>
      <c r="S21" s="15" t="s">
        <v>4</v>
      </c>
      <c r="Y21" s="29">
        <f t="shared" si="26"/>
        <v>18</v>
      </c>
      <c r="Z21" s="213" t="str">
        <f t="shared" si="0"/>
        <v>Retenues IRF</v>
      </c>
      <c r="AA21" s="163">
        <f t="shared" si="16"/>
        <v>0</v>
      </c>
      <c r="AB21" s="163">
        <f t="shared" si="16"/>
        <v>0</v>
      </c>
      <c r="AC21" s="163">
        <f t="shared" si="16"/>
        <v>0</v>
      </c>
      <c r="AD21" s="163">
        <f t="shared" si="16"/>
        <v>0</v>
      </c>
      <c r="AE21" s="163">
        <f t="shared" si="16"/>
        <v>0</v>
      </c>
      <c r="AF21" s="163">
        <f t="shared" si="16"/>
        <v>0</v>
      </c>
      <c r="AG21" s="163">
        <f t="shared" si="16"/>
        <v>0</v>
      </c>
      <c r="AH21" s="163">
        <f t="shared" si="16"/>
        <v>0</v>
      </c>
      <c r="AI21" s="163">
        <f t="shared" si="16"/>
        <v>0</v>
      </c>
      <c r="AJ21" s="163">
        <f t="shared" si="17"/>
        <v>0</v>
      </c>
      <c r="AM21" s="29">
        <f t="shared" si="27"/>
        <v>18</v>
      </c>
      <c r="AN21" s="213" t="str">
        <f t="shared" si="2"/>
        <v>Retenues IRF</v>
      </c>
      <c r="AO21" s="163">
        <f t="shared" si="18"/>
        <v>0</v>
      </c>
      <c r="AP21" s="163">
        <f t="shared" si="18"/>
        <v>0</v>
      </c>
      <c r="AQ21" s="163">
        <f t="shared" si="18"/>
        <v>0</v>
      </c>
      <c r="AR21" s="163">
        <f t="shared" si="18"/>
        <v>0</v>
      </c>
      <c r="AS21" s="163">
        <f t="shared" si="18"/>
        <v>0</v>
      </c>
      <c r="AT21" s="163">
        <f t="shared" si="18"/>
        <v>0</v>
      </c>
      <c r="AU21" s="163">
        <f t="shared" si="18"/>
        <v>0</v>
      </c>
      <c r="AV21" s="163">
        <f t="shared" si="18"/>
        <v>0</v>
      </c>
      <c r="AW21" s="163">
        <f t="shared" si="10"/>
        <v>0</v>
      </c>
      <c r="AX21" s="78"/>
      <c r="AZ21" s="29">
        <f t="shared" si="28"/>
        <v>18</v>
      </c>
      <c r="BA21" s="213" t="str">
        <f t="shared" si="4"/>
        <v>Retenues IRF</v>
      </c>
      <c r="BB21" s="163">
        <f t="shared" ca="1" si="19"/>
        <v>0</v>
      </c>
      <c r="BC21" s="163">
        <f t="shared" ca="1" si="19"/>
        <v>0</v>
      </c>
      <c r="BD21" s="163">
        <f t="shared" ca="1" si="19"/>
        <v>0</v>
      </c>
      <c r="BE21" s="163">
        <f t="shared" ca="1" si="19"/>
        <v>0</v>
      </c>
      <c r="BF21" s="163">
        <f t="shared" ca="1" si="19"/>
        <v>0</v>
      </c>
      <c r="BG21" s="163">
        <f t="shared" ca="1" si="19"/>
        <v>0</v>
      </c>
      <c r="BH21" s="163">
        <f t="shared" ca="1" si="19"/>
        <v>0</v>
      </c>
      <c r="BI21" s="163">
        <f t="shared" ca="1" si="19"/>
        <v>0</v>
      </c>
      <c r="BJ21" s="163">
        <f t="shared" ca="1" si="19"/>
        <v>0</v>
      </c>
      <c r="BK21" s="163">
        <f t="shared" ca="1" si="19"/>
        <v>0</v>
      </c>
      <c r="BL21" s="163">
        <f t="shared" ca="1" si="19"/>
        <v>0</v>
      </c>
      <c r="BM21" s="163">
        <f t="shared" ca="1" si="19"/>
        <v>0</v>
      </c>
    </row>
    <row r="22" spans="2:65">
      <c r="B22" s="2">
        <f>+Taxes!A19</f>
        <v>16</v>
      </c>
      <c r="C22" s="174" t="str">
        <f>+Taxes!B19</f>
        <v>Retenues BIC</v>
      </c>
      <c r="E22" s="78"/>
      <c r="F22" s="78">
        <f t="shared" si="20"/>
        <v>0</v>
      </c>
      <c r="G22" s="78">
        <f t="shared" si="12"/>
        <v>0</v>
      </c>
      <c r="I22" s="78"/>
      <c r="J22" s="78">
        <f t="shared" ca="1" si="21"/>
        <v>0</v>
      </c>
      <c r="K22" s="78">
        <f t="shared" ca="1" si="22"/>
        <v>0</v>
      </c>
      <c r="M22" s="78">
        <f t="shared" ca="1" si="23"/>
        <v>0</v>
      </c>
      <c r="N22" s="84"/>
      <c r="O22" s="22" t="str">
        <f t="shared" ca="1" si="24"/>
        <v/>
      </c>
      <c r="P22" s="23" t="str">
        <f t="shared" ca="1" si="25"/>
        <v/>
      </c>
      <c r="Q22" s="14"/>
      <c r="R22" s="146" t="str">
        <f>Lists!A66</f>
        <v>Taxes non reportés par l'Etat</v>
      </c>
      <c r="S22" s="78">
        <f t="shared" ref="S22:S29" si="29">SUMIF($N$58:$N$725,R22,$Q$58:$Q$725)</f>
        <v>0</v>
      </c>
      <c r="Y22" s="29">
        <f t="shared" si="26"/>
        <v>19</v>
      </c>
      <c r="Z22" s="213" t="str">
        <f t="shared" si="0"/>
        <v>Autres retenues à la source</v>
      </c>
      <c r="AA22" s="163">
        <f t="shared" si="16"/>
        <v>0</v>
      </c>
      <c r="AB22" s="163">
        <f t="shared" si="16"/>
        <v>0</v>
      </c>
      <c r="AC22" s="163">
        <f t="shared" si="16"/>
        <v>0</v>
      </c>
      <c r="AD22" s="163">
        <f t="shared" si="16"/>
        <v>0</v>
      </c>
      <c r="AE22" s="163">
        <f t="shared" si="16"/>
        <v>0</v>
      </c>
      <c r="AF22" s="163">
        <f t="shared" si="16"/>
        <v>0</v>
      </c>
      <c r="AG22" s="163">
        <f t="shared" si="16"/>
        <v>0</v>
      </c>
      <c r="AH22" s="163">
        <f t="shared" si="16"/>
        <v>0</v>
      </c>
      <c r="AI22" s="163">
        <f t="shared" si="16"/>
        <v>0</v>
      </c>
      <c r="AJ22" s="163">
        <f t="shared" si="17"/>
        <v>0</v>
      </c>
      <c r="AM22" s="29">
        <f t="shared" si="27"/>
        <v>19</v>
      </c>
      <c r="AN22" s="213" t="str">
        <f t="shared" si="2"/>
        <v>Autres retenues à la source</v>
      </c>
      <c r="AO22" s="163">
        <f t="shared" si="18"/>
        <v>0</v>
      </c>
      <c r="AP22" s="163">
        <f t="shared" si="18"/>
        <v>0</v>
      </c>
      <c r="AQ22" s="163">
        <f t="shared" si="18"/>
        <v>0</v>
      </c>
      <c r="AR22" s="163">
        <f t="shared" si="18"/>
        <v>0</v>
      </c>
      <c r="AS22" s="163">
        <f t="shared" si="18"/>
        <v>0</v>
      </c>
      <c r="AT22" s="163">
        <f t="shared" si="18"/>
        <v>0</v>
      </c>
      <c r="AU22" s="163">
        <f t="shared" si="18"/>
        <v>0</v>
      </c>
      <c r="AV22" s="163">
        <f t="shared" si="18"/>
        <v>0</v>
      </c>
      <c r="AW22" s="163">
        <f t="shared" si="10"/>
        <v>0</v>
      </c>
      <c r="AX22" s="78"/>
      <c r="AZ22" s="29">
        <f t="shared" si="28"/>
        <v>19</v>
      </c>
      <c r="BA22" s="213" t="str">
        <f t="shared" si="4"/>
        <v>Autres retenues à la source</v>
      </c>
      <c r="BB22" s="163">
        <f t="shared" ca="1" si="19"/>
        <v>0</v>
      </c>
      <c r="BC22" s="163">
        <f t="shared" ca="1" si="19"/>
        <v>0</v>
      </c>
      <c r="BD22" s="163">
        <f t="shared" ca="1" si="19"/>
        <v>0</v>
      </c>
      <c r="BE22" s="163">
        <f t="shared" ca="1" si="19"/>
        <v>0</v>
      </c>
      <c r="BF22" s="163">
        <f t="shared" ca="1" si="19"/>
        <v>0</v>
      </c>
      <c r="BG22" s="163">
        <f t="shared" ca="1" si="19"/>
        <v>0</v>
      </c>
      <c r="BH22" s="163">
        <f t="shared" ca="1" si="19"/>
        <v>0</v>
      </c>
      <c r="BI22" s="163">
        <f t="shared" ca="1" si="19"/>
        <v>0</v>
      </c>
      <c r="BJ22" s="163">
        <f t="shared" ca="1" si="19"/>
        <v>0</v>
      </c>
      <c r="BK22" s="163">
        <f t="shared" ca="1" si="19"/>
        <v>0</v>
      </c>
      <c r="BL22" s="163">
        <f t="shared" ca="1" si="19"/>
        <v>0</v>
      </c>
      <c r="BM22" s="163">
        <f t="shared" ca="1" si="19"/>
        <v>0</v>
      </c>
    </row>
    <row r="23" spans="2:65">
      <c r="B23" s="29">
        <f>+Taxes!A20</f>
        <v>17</v>
      </c>
      <c r="C23" s="173" t="str">
        <f>+Taxes!B20</f>
        <v>Retenues TVA</v>
      </c>
      <c r="E23" s="163"/>
      <c r="F23" s="163">
        <f t="shared" si="20"/>
        <v>0</v>
      </c>
      <c r="G23" s="163">
        <f t="shared" si="12"/>
        <v>0</v>
      </c>
      <c r="I23" s="163"/>
      <c r="J23" s="163">
        <f t="shared" ca="1" si="21"/>
        <v>0</v>
      </c>
      <c r="K23" s="163">
        <f t="shared" ca="1" si="22"/>
        <v>0</v>
      </c>
      <c r="M23" s="163">
        <f t="shared" ca="1" si="23"/>
        <v>0</v>
      </c>
      <c r="N23" s="163"/>
      <c r="O23" s="22" t="str">
        <f t="shared" ca="1" si="24"/>
        <v/>
      </c>
      <c r="P23" s="23" t="str">
        <f t="shared" ca="1" si="25"/>
        <v/>
      </c>
      <c r="Q23" s="14"/>
      <c r="R23" s="146" t="str">
        <f>Lists!A67</f>
        <v>Montant doublement déclaré</v>
      </c>
      <c r="S23" s="78">
        <f t="shared" si="29"/>
        <v>0</v>
      </c>
      <c r="Y23" s="172"/>
      <c r="Z23" s="172" t="str">
        <f t="shared" si="0"/>
        <v>DNGM</v>
      </c>
      <c r="AA23" s="82">
        <f>SUM(AA24:AA31)</f>
        <v>0</v>
      </c>
      <c r="AB23" s="82">
        <f>SUM(AB24:AB31)</f>
        <v>0</v>
      </c>
      <c r="AC23" s="82">
        <f t="shared" ref="AC23:AJ23" si="30">SUM(AC24:AC31)</f>
        <v>0</v>
      </c>
      <c r="AD23" s="82">
        <f t="shared" si="30"/>
        <v>0</v>
      </c>
      <c r="AE23" s="82">
        <f t="shared" si="30"/>
        <v>0</v>
      </c>
      <c r="AF23" s="82">
        <f t="shared" si="30"/>
        <v>0</v>
      </c>
      <c r="AG23" s="82">
        <f t="shared" si="30"/>
        <v>0</v>
      </c>
      <c r="AH23" s="82">
        <f t="shared" si="30"/>
        <v>0</v>
      </c>
      <c r="AI23" s="82">
        <f t="shared" si="30"/>
        <v>0</v>
      </c>
      <c r="AJ23" s="82">
        <f t="shared" si="30"/>
        <v>0</v>
      </c>
      <c r="AM23" s="172"/>
      <c r="AN23" s="172" t="str">
        <f t="shared" si="2"/>
        <v>DNGM</v>
      </c>
      <c r="AO23" s="82">
        <f>SUM(AO24:AO31)</f>
        <v>0</v>
      </c>
      <c r="AP23" s="82">
        <f t="shared" ref="AP23:AW23" si="31">SUM(AP24:AP31)</f>
        <v>0</v>
      </c>
      <c r="AQ23" s="82">
        <f t="shared" si="31"/>
        <v>0</v>
      </c>
      <c r="AR23" s="82">
        <f t="shared" si="31"/>
        <v>0</v>
      </c>
      <c r="AS23" s="82">
        <f t="shared" si="31"/>
        <v>0</v>
      </c>
      <c r="AT23" s="82">
        <f t="shared" si="31"/>
        <v>0</v>
      </c>
      <c r="AU23" s="82">
        <f t="shared" si="31"/>
        <v>0</v>
      </c>
      <c r="AV23" s="82">
        <f t="shared" si="31"/>
        <v>0</v>
      </c>
      <c r="AW23" s="82">
        <f t="shared" si="31"/>
        <v>0</v>
      </c>
      <c r="AX23" s="78"/>
      <c r="AZ23" s="172"/>
      <c r="BA23" s="172" t="str">
        <f t="shared" si="4"/>
        <v>DNGM</v>
      </c>
      <c r="BB23" s="82">
        <f ca="1">SUM(BB24:BB31)</f>
        <v>0</v>
      </c>
      <c r="BC23" s="82">
        <f t="shared" ref="BC23:BM23" ca="1" si="32">SUM(BC24:BC31)</f>
        <v>0</v>
      </c>
      <c r="BD23" s="82">
        <f t="shared" ca="1" si="32"/>
        <v>0</v>
      </c>
      <c r="BE23" s="82">
        <f t="shared" ca="1" si="32"/>
        <v>0</v>
      </c>
      <c r="BF23" s="82">
        <f t="shared" ca="1" si="32"/>
        <v>0</v>
      </c>
      <c r="BG23" s="82">
        <f t="shared" ca="1" si="32"/>
        <v>0</v>
      </c>
      <c r="BH23" s="82">
        <f t="shared" ca="1" si="32"/>
        <v>0</v>
      </c>
      <c r="BI23" s="82">
        <f t="shared" ca="1" si="32"/>
        <v>0</v>
      </c>
      <c r="BJ23" s="82">
        <f t="shared" ca="1" si="32"/>
        <v>0</v>
      </c>
      <c r="BK23" s="82">
        <f t="shared" ca="1" si="32"/>
        <v>0</v>
      </c>
      <c r="BL23" s="82">
        <f t="shared" ca="1" si="32"/>
        <v>0</v>
      </c>
      <c r="BM23" s="82">
        <f t="shared" ca="1" si="32"/>
        <v>0</v>
      </c>
    </row>
    <row r="24" spans="2:65">
      <c r="B24" s="2">
        <f>+Taxes!A21</f>
        <v>18</v>
      </c>
      <c r="C24" s="174" t="str">
        <f>+Taxes!B21</f>
        <v>Retenues IRF</v>
      </c>
      <c r="E24" s="78">
        <v>0</v>
      </c>
      <c r="F24" s="78">
        <f t="shared" si="20"/>
        <v>0</v>
      </c>
      <c r="G24" s="78">
        <f t="shared" si="12"/>
        <v>0</v>
      </c>
      <c r="I24" s="78">
        <v>0</v>
      </c>
      <c r="J24" s="78">
        <f t="shared" ca="1" si="21"/>
        <v>0</v>
      </c>
      <c r="K24" s="78">
        <f t="shared" ca="1" si="22"/>
        <v>0</v>
      </c>
      <c r="M24" s="78">
        <f t="shared" ca="1" si="23"/>
        <v>0</v>
      </c>
      <c r="N24" s="84"/>
      <c r="O24" s="22" t="str">
        <f t="shared" ca="1" si="24"/>
        <v/>
      </c>
      <c r="P24" s="23" t="str">
        <f t="shared" ca="1" si="25"/>
        <v/>
      </c>
      <c r="Q24" s="14"/>
      <c r="R24" s="146" t="str">
        <f>Lists!A68</f>
        <v>Taxes perçues hors de la période de réconciliation</v>
      </c>
      <c r="S24" s="78">
        <f t="shared" si="29"/>
        <v>0</v>
      </c>
      <c r="Y24" s="29">
        <f t="shared" ref="Y24:Y31" si="33">B27</f>
        <v>20</v>
      </c>
      <c r="Z24" s="213" t="str">
        <f t="shared" si="0"/>
        <v>Redevances superficiaires</v>
      </c>
      <c r="AA24" s="163">
        <f t="shared" ref="AA24:AI31" si="34">SUMPRODUCT(($A$58:$A$725=$Y24&amp;"- "&amp;$Z24)*($C$58:$C$725=AA$1)*($G$58:$G$725))</f>
        <v>0</v>
      </c>
      <c r="AB24" s="163">
        <f t="shared" si="34"/>
        <v>0</v>
      </c>
      <c r="AC24" s="163">
        <f t="shared" si="34"/>
        <v>0</v>
      </c>
      <c r="AD24" s="163">
        <f t="shared" si="34"/>
        <v>0</v>
      </c>
      <c r="AE24" s="163">
        <f t="shared" si="34"/>
        <v>0</v>
      </c>
      <c r="AF24" s="163">
        <f t="shared" si="34"/>
        <v>0</v>
      </c>
      <c r="AG24" s="163">
        <f t="shared" si="34"/>
        <v>0</v>
      </c>
      <c r="AH24" s="163">
        <f t="shared" si="34"/>
        <v>0</v>
      </c>
      <c r="AI24" s="163">
        <f t="shared" si="34"/>
        <v>0</v>
      </c>
      <c r="AJ24" s="163">
        <f t="shared" ref="AJ24:AJ31" si="35">SUM(AA24:AI24)</f>
        <v>0</v>
      </c>
      <c r="AM24" s="29">
        <f t="shared" ref="AM24:AM31" si="36">+B27</f>
        <v>20</v>
      </c>
      <c r="AN24" s="213" t="str">
        <f t="shared" si="2"/>
        <v>Redevances superficiaires</v>
      </c>
      <c r="AO24" s="163">
        <f t="shared" ref="AO24:AV31" si="37">SUMPRODUCT(($J$58:$M$724=$AM24&amp;"- "&amp;$AN24)*($N$58:$N$724=AO$1)*($Q$58:$Q$724))</f>
        <v>0</v>
      </c>
      <c r="AP24" s="163">
        <f t="shared" si="37"/>
        <v>0</v>
      </c>
      <c r="AQ24" s="163">
        <f t="shared" si="37"/>
        <v>0</v>
      </c>
      <c r="AR24" s="163">
        <f t="shared" si="37"/>
        <v>0</v>
      </c>
      <c r="AS24" s="163">
        <f t="shared" si="37"/>
        <v>0</v>
      </c>
      <c r="AT24" s="163">
        <f t="shared" si="37"/>
        <v>0</v>
      </c>
      <c r="AU24" s="163">
        <f t="shared" si="37"/>
        <v>0</v>
      </c>
      <c r="AV24" s="163">
        <f t="shared" si="37"/>
        <v>0</v>
      </c>
      <c r="AW24" s="163">
        <f t="shared" si="10"/>
        <v>0</v>
      </c>
      <c r="AX24" s="78"/>
      <c r="AZ24" s="29">
        <f t="shared" ref="AZ24:AZ31" si="38">B27</f>
        <v>20</v>
      </c>
      <c r="BA24" s="213" t="str">
        <f t="shared" si="4"/>
        <v>Redevances superficiaires</v>
      </c>
      <c r="BB24" s="163">
        <f t="shared" ref="BB24:BM31" ca="1" si="39">SUMPRODUCT(($C$6:$C$47=$BA24)*($N$6:$N$47=BB$1)*($M$6:$M$47))</f>
        <v>0</v>
      </c>
      <c r="BC24" s="163">
        <f t="shared" ca="1" si="39"/>
        <v>0</v>
      </c>
      <c r="BD24" s="163">
        <f t="shared" ca="1" si="39"/>
        <v>0</v>
      </c>
      <c r="BE24" s="163">
        <f t="shared" ca="1" si="39"/>
        <v>0</v>
      </c>
      <c r="BF24" s="163">
        <f t="shared" ca="1" si="39"/>
        <v>0</v>
      </c>
      <c r="BG24" s="163">
        <f t="shared" ca="1" si="39"/>
        <v>0</v>
      </c>
      <c r="BH24" s="163">
        <f t="shared" ca="1" si="39"/>
        <v>0</v>
      </c>
      <c r="BI24" s="163">
        <f t="shared" ca="1" si="39"/>
        <v>0</v>
      </c>
      <c r="BJ24" s="163">
        <f t="shared" ca="1" si="39"/>
        <v>0</v>
      </c>
      <c r="BK24" s="163">
        <f t="shared" ca="1" si="39"/>
        <v>0</v>
      </c>
      <c r="BL24" s="163">
        <f t="shared" ca="1" si="39"/>
        <v>0</v>
      </c>
      <c r="BM24" s="163">
        <f t="shared" ca="1" si="39"/>
        <v>0</v>
      </c>
    </row>
    <row r="25" spans="2:65">
      <c r="B25" s="29">
        <f>+Taxes!A22</f>
        <v>19</v>
      </c>
      <c r="C25" s="173" t="str">
        <f>+Taxes!B22</f>
        <v>Autres retenues à la source</v>
      </c>
      <c r="E25" s="163">
        <v>0</v>
      </c>
      <c r="F25" s="163">
        <f t="shared" si="20"/>
        <v>0</v>
      </c>
      <c r="G25" s="163">
        <f t="shared" si="12"/>
        <v>0</v>
      </c>
      <c r="I25" s="163">
        <v>0</v>
      </c>
      <c r="J25" s="163">
        <f t="shared" ca="1" si="21"/>
        <v>0</v>
      </c>
      <c r="K25" s="163">
        <f t="shared" ca="1" si="22"/>
        <v>0</v>
      </c>
      <c r="M25" s="163">
        <f t="shared" ca="1" si="23"/>
        <v>0</v>
      </c>
      <c r="N25" s="163"/>
      <c r="O25" s="22" t="str">
        <f t="shared" ca="1" si="24"/>
        <v/>
      </c>
      <c r="P25" s="23" t="str">
        <f t="shared" ca="1" si="25"/>
        <v/>
      </c>
      <c r="Q25" s="14"/>
      <c r="R25" s="146" t="str">
        <f>Lists!A69</f>
        <v>Erreure de reporting (montant et détail)</v>
      </c>
      <c r="S25" s="78">
        <f t="shared" si="29"/>
        <v>0</v>
      </c>
      <c r="Y25" s="29">
        <f t="shared" si="33"/>
        <v>21</v>
      </c>
      <c r="Z25" s="213" t="str">
        <f t="shared" si="0"/>
        <v>Taxe de délivrance</v>
      </c>
      <c r="AA25" s="163">
        <f t="shared" si="34"/>
        <v>0</v>
      </c>
      <c r="AB25" s="163">
        <f t="shared" si="34"/>
        <v>0</v>
      </c>
      <c r="AC25" s="163">
        <f t="shared" si="34"/>
        <v>0</v>
      </c>
      <c r="AD25" s="163">
        <f t="shared" si="34"/>
        <v>0</v>
      </c>
      <c r="AE25" s="163">
        <f t="shared" si="34"/>
        <v>0</v>
      </c>
      <c r="AF25" s="163">
        <f t="shared" si="34"/>
        <v>0</v>
      </c>
      <c r="AG25" s="163">
        <f t="shared" si="34"/>
        <v>0</v>
      </c>
      <c r="AH25" s="163">
        <f t="shared" si="34"/>
        <v>0</v>
      </c>
      <c r="AI25" s="163">
        <f t="shared" si="34"/>
        <v>0</v>
      </c>
      <c r="AJ25" s="163">
        <f t="shared" si="35"/>
        <v>0</v>
      </c>
      <c r="AM25" s="29">
        <f t="shared" si="36"/>
        <v>21</v>
      </c>
      <c r="AN25" s="213" t="str">
        <f t="shared" si="2"/>
        <v>Taxe de délivrance</v>
      </c>
      <c r="AO25" s="163">
        <f t="shared" si="37"/>
        <v>0</v>
      </c>
      <c r="AP25" s="163">
        <f t="shared" si="37"/>
        <v>0</v>
      </c>
      <c r="AQ25" s="163">
        <f t="shared" si="37"/>
        <v>0</v>
      </c>
      <c r="AR25" s="163">
        <f t="shared" si="37"/>
        <v>0</v>
      </c>
      <c r="AS25" s="163">
        <f t="shared" si="37"/>
        <v>0</v>
      </c>
      <c r="AT25" s="163">
        <f t="shared" si="37"/>
        <v>0</v>
      </c>
      <c r="AU25" s="163">
        <f t="shared" si="37"/>
        <v>0</v>
      </c>
      <c r="AV25" s="163">
        <f t="shared" si="37"/>
        <v>0</v>
      </c>
      <c r="AW25" s="163">
        <f t="shared" si="10"/>
        <v>0</v>
      </c>
      <c r="AX25" s="52"/>
      <c r="AZ25" s="29">
        <f t="shared" si="38"/>
        <v>21</v>
      </c>
      <c r="BA25" s="213" t="str">
        <f t="shared" si="4"/>
        <v>Taxe de délivrance</v>
      </c>
      <c r="BB25" s="163">
        <f t="shared" ca="1" si="39"/>
        <v>0</v>
      </c>
      <c r="BC25" s="163">
        <f t="shared" ca="1" si="39"/>
        <v>0</v>
      </c>
      <c r="BD25" s="163">
        <f t="shared" ca="1" si="39"/>
        <v>0</v>
      </c>
      <c r="BE25" s="163">
        <f t="shared" ca="1" si="39"/>
        <v>0</v>
      </c>
      <c r="BF25" s="163">
        <f t="shared" ca="1" si="39"/>
        <v>0</v>
      </c>
      <c r="BG25" s="163">
        <f t="shared" ca="1" si="39"/>
        <v>0</v>
      </c>
      <c r="BH25" s="163">
        <f t="shared" ca="1" si="39"/>
        <v>0</v>
      </c>
      <c r="BI25" s="163">
        <f t="shared" ca="1" si="39"/>
        <v>0</v>
      </c>
      <c r="BJ25" s="163">
        <f t="shared" ca="1" si="39"/>
        <v>0</v>
      </c>
      <c r="BK25" s="163">
        <f t="shared" ca="1" si="39"/>
        <v>0</v>
      </c>
      <c r="BL25" s="163">
        <f t="shared" ca="1" si="39"/>
        <v>0</v>
      </c>
      <c r="BM25" s="163">
        <f t="shared" ca="1" si="39"/>
        <v>0</v>
      </c>
    </row>
    <row r="26" spans="2:65">
      <c r="B26" s="172"/>
      <c r="C26" s="142" t="str">
        <f>+Taxes!B23</f>
        <v>DNGM</v>
      </c>
      <c r="D26" s="219"/>
      <c r="E26" s="82">
        <f>SUM(E27:E34)</f>
        <v>0</v>
      </c>
      <c r="F26" s="82">
        <f>SUM(F27:F34)</f>
        <v>0</v>
      </c>
      <c r="G26" s="82">
        <f>SUM(G27:G34)</f>
        <v>0</v>
      </c>
      <c r="H26" s="219"/>
      <c r="I26" s="82">
        <f>SUM(I27:I34)</f>
        <v>0</v>
      </c>
      <c r="J26" s="82">
        <f ca="1">SUM(J27:J34)</f>
        <v>0</v>
      </c>
      <c r="K26" s="82">
        <f ca="1">SUM(K27:K34)</f>
        <v>0</v>
      </c>
      <c r="L26" s="219"/>
      <c r="M26" s="82">
        <f ca="1">SUM(M27:M34)</f>
        <v>0</v>
      </c>
      <c r="N26" s="21"/>
      <c r="O26" s="22"/>
      <c r="P26" s="23"/>
      <c r="Q26" s="14"/>
      <c r="R26" s="146" t="str">
        <f>Lists!A70</f>
        <v>Taxe reporté par l'Etat non réellement encaissée</v>
      </c>
      <c r="S26" s="78">
        <f t="shared" si="29"/>
        <v>0</v>
      </c>
      <c r="Y26" s="29">
        <f t="shared" si="33"/>
        <v>22</v>
      </c>
      <c r="Z26" s="213" t="str">
        <f t="shared" si="0"/>
        <v>Taxe de renouvellement</v>
      </c>
      <c r="AA26" s="163">
        <f t="shared" si="34"/>
        <v>0</v>
      </c>
      <c r="AB26" s="163">
        <f t="shared" si="34"/>
        <v>0</v>
      </c>
      <c r="AC26" s="163">
        <f t="shared" si="34"/>
        <v>0</v>
      </c>
      <c r="AD26" s="163">
        <f t="shared" si="34"/>
        <v>0</v>
      </c>
      <c r="AE26" s="163">
        <f t="shared" si="34"/>
        <v>0</v>
      </c>
      <c r="AF26" s="163">
        <f t="shared" si="34"/>
        <v>0</v>
      </c>
      <c r="AG26" s="163">
        <f t="shared" si="34"/>
        <v>0</v>
      </c>
      <c r="AH26" s="163">
        <f t="shared" si="34"/>
        <v>0</v>
      </c>
      <c r="AI26" s="163">
        <f t="shared" si="34"/>
        <v>0</v>
      </c>
      <c r="AJ26" s="163">
        <f t="shared" si="35"/>
        <v>0</v>
      </c>
      <c r="AM26" s="29">
        <f t="shared" si="36"/>
        <v>22</v>
      </c>
      <c r="AN26" s="213" t="str">
        <f t="shared" si="2"/>
        <v>Taxe de renouvellement</v>
      </c>
      <c r="AO26" s="163">
        <f t="shared" si="37"/>
        <v>0</v>
      </c>
      <c r="AP26" s="163">
        <f t="shared" si="37"/>
        <v>0</v>
      </c>
      <c r="AQ26" s="163">
        <f t="shared" si="37"/>
        <v>0</v>
      </c>
      <c r="AR26" s="163">
        <f t="shared" si="37"/>
        <v>0</v>
      </c>
      <c r="AS26" s="163">
        <f t="shared" si="37"/>
        <v>0</v>
      </c>
      <c r="AT26" s="163">
        <f t="shared" si="37"/>
        <v>0</v>
      </c>
      <c r="AU26" s="163">
        <f t="shared" si="37"/>
        <v>0</v>
      </c>
      <c r="AV26" s="163">
        <f t="shared" si="37"/>
        <v>0</v>
      </c>
      <c r="AW26" s="163">
        <f t="shared" si="10"/>
        <v>0</v>
      </c>
      <c r="AX26" s="78"/>
      <c r="AZ26" s="29">
        <f t="shared" si="38"/>
        <v>22</v>
      </c>
      <c r="BA26" s="213" t="str">
        <f t="shared" si="4"/>
        <v>Taxe de renouvellement</v>
      </c>
      <c r="BB26" s="163">
        <f t="shared" ca="1" si="39"/>
        <v>0</v>
      </c>
      <c r="BC26" s="163">
        <f t="shared" ca="1" si="39"/>
        <v>0</v>
      </c>
      <c r="BD26" s="163">
        <f t="shared" ca="1" si="39"/>
        <v>0</v>
      </c>
      <c r="BE26" s="163">
        <f t="shared" ca="1" si="39"/>
        <v>0</v>
      </c>
      <c r="BF26" s="163">
        <f t="shared" ca="1" si="39"/>
        <v>0</v>
      </c>
      <c r="BG26" s="163">
        <f t="shared" ca="1" si="39"/>
        <v>0</v>
      </c>
      <c r="BH26" s="163">
        <f t="shared" ca="1" si="39"/>
        <v>0</v>
      </c>
      <c r="BI26" s="163">
        <f t="shared" ca="1" si="39"/>
        <v>0</v>
      </c>
      <c r="BJ26" s="163">
        <f t="shared" ca="1" si="39"/>
        <v>0</v>
      </c>
      <c r="BK26" s="163">
        <f t="shared" ca="1" si="39"/>
        <v>0</v>
      </c>
      <c r="BL26" s="163">
        <f t="shared" ca="1" si="39"/>
        <v>0</v>
      </c>
      <c r="BM26" s="163">
        <f t="shared" ca="1" si="39"/>
        <v>0</v>
      </c>
    </row>
    <row r="27" spans="2:65">
      <c r="B27" s="2">
        <f>+Taxes!A24</f>
        <v>20</v>
      </c>
      <c r="C27" s="174" t="str">
        <f>+Taxes!B24</f>
        <v>Redevances superficiaires</v>
      </c>
      <c r="E27" s="78">
        <v>0</v>
      </c>
      <c r="F27" s="78">
        <f t="shared" ref="F27:F34" si="40">SUMIF($A$58:$A$725,B27&amp;"- "&amp;C27,$G$58:$G$725)</f>
        <v>0</v>
      </c>
      <c r="G27" s="78">
        <f t="shared" si="12"/>
        <v>0</v>
      </c>
      <c r="I27" s="78">
        <v>0</v>
      </c>
      <c r="J27" s="78">
        <f t="shared" ref="J27:J34" ca="1" si="41">SUMIF($J$58:$M$725,B27&amp;"- "&amp;C27,$Q$58:$Q$725)</f>
        <v>0</v>
      </c>
      <c r="K27" s="78">
        <f t="shared" ref="K27:K34" ca="1" si="42">I27+J27</f>
        <v>0</v>
      </c>
      <c r="M27" s="78">
        <f t="shared" ref="M27:M34" ca="1" si="43">G27-K27</f>
        <v>0</v>
      </c>
      <c r="N27" s="84"/>
      <c r="O27" s="22" t="str">
        <f t="shared" ref="O27:O47" ca="1" si="44">IF(M27=0,"",IF(N27=0,"ERROR",""))</f>
        <v/>
      </c>
      <c r="P27" s="23" t="str">
        <f t="shared" ca="1" si="25"/>
        <v/>
      </c>
      <c r="Q27" s="14"/>
      <c r="R27" s="146" t="str">
        <f>Lists!A71</f>
        <v>Erreure de classification</v>
      </c>
      <c r="S27" s="78">
        <f t="shared" si="29"/>
        <v>0</v>
      </c>
      <c r="Y27" s="29">
        <f t="shared" si="33"/>
        <v>23</v>
      </c>
      <c r="Z27" s="213" t="str">
        <f t="shared" si="0"/>
        <v>Taxe d’extraction (ramassage)</v>
      </c>
      <c r="AA27" s="163">
        <f t="shared" si="34"/>
        <v>0</v>
      </c>
      <c r="AB27" s="163">
        <f t="shared" si="34"/>
        <v>0</v>
      </c>
      <c r="AC27" s="163">
        <f t="shared" si="34"/>
        <v>0</v>
      </c>
      <c r="AD27" s="163">
        <f t="shared" si="34"/>
        <v>0</v>
      </c>
      <c r="AE27" s="163">
        <f t="shared" si="34"/>
        <v>0</v>
      </c>
      <c r="AF27" s="163">
        <f t="shared" si="34"/>
        <v>0</v>
      </c>
      <c r="AG27" s="163">
        <f t="shared" si="34"/>
        <v>0</v>
      </c>
      <c r="AH27" s="163">
        <f t="shared" si="34"/>
        <v>0</v>
      </c>
      <c r="AI27" s="163">
        <f t="shared" si="34"/>
        <v>0</v>
      </c>
      <c r="AJ27" s="163">
        <f t="shared" si="35"/>
        <v>0</v>
      </c>
      <c r="AM27" s="29">
        <f t="shared" si="36"/>
        <v>23</v>
      </c>
      <c r="AN27" s="213" t="str">
        <f t="shared" si="2"/>
        <v>Taxe d’extraction (ramassage)</v>
      </c>
      <c r="AO27" s="163">
        <f t="shared" si="37"/>
        <v>0</v>
      </c>
      <c r="AP27" s="163">
        <f t="shared" si="37"/>
        <v>0</v>
      </c>
      <c r="AQ27" s="163">
        <f t="shared" si="37"/>
        <v>0</v>
      </c>
      <c r="AR27" s="163">
        <f t="shared" si="37"/>
        <v>0</v>
      </c>
      <c r="AS27" s="163">
        <f t="shared" si="37"/>
        <v>0</v>
      </c>
      <c r="AT27" s="163">
        <f t="shared" si="37"/>
        <v>0</v>
      </c>
      <c r="AU27" s="163">
        <f t="shared" si="37"/>
        <v>0</v>
      </c>
      <c r="AV27" s="163">
        <f t="shared" si="37"/>
        <v>0</v>
      </c>
      <c r="AW27" s="163">
        <f t="shared" si="10"/>
        <v>0</v>
      </c>
      <c r="AX27" s="78"/>
      <c r="AZ27" s="29">
        <f t="shared" si="38"/>
        <v>23</v>
      </c>
      <c r="BA27" s="213" t="str">
        <f t="shared" si="4"/>
        <v>Taxe d’extraction (ramassage)</v>
      </c>
      <c r="BB27" s="163">
        <f t="shared" ca="1" si="39"/>
        <v>0</v>
      </c>
      <c r="BC27" s="163">
        <f t="shared" ca="1" si="39"/>
        <v>0</v>
      </c>
      <c r="BD27" s="163">
        <f t="shared" ca="1" si="39"/>
        <v>0</v>
      </c>
      <c r="BE27" s="163">
        <f t="shared" ca="1" si="39"/>
        <v>0</v>
      </c>
      <c r="BF27" s="163">
        <f t="shared" ca="1" si="39"/>
        <v>0</v>
      </c>
      <c r="BG27" s="163">
        <f t="shared" ca="1" si="39"/>
        <v>0</v>
      </c>
      <c r="BH27" s="163">
        <f t="shared" ca="1" si="39"/>
        <v>0</v>
      </c>
      <c r="BI27" s="163">
        <f t="shared" ca="1" si="39"/>
        <v>0</v>
      </c>
      <c r="BJ27" s="163">
        <f t="shared" ca="1" si="39"/>
        <v>0</v>
      </c>
      <c r="BK27" s="163">
        <f t="shared" ca="1" si="39"/>
        <v>0</v>
      </c>
      <c r="BL27" s="163">
        <f t="shared" ca="1" si="39"/>
        <v>0</v>
      </c>
      <c r="BM27" s="163">
        <f t="shared" ca="1" si="39"/>
        <v>0</v>
      </c>
    </row>
    <row r="28" spans="2:65">
      <c r="B28" s="29">
        <f>+Taxes!A25</f>
        <v>21</v>
      </c>
      <c r="C28" s="173" t="str">
        <f>+Taxes!B25</f>
        <v>Taxe de délivrance</v>
      </c>
      <c r="E28" s="163">
        <v>0</v>
      </c>
      <c r="F28" s="163">
        <f t="shared" si="40"/>
        <v>0</v>
      </c>
      <c r="G28" s="163">
        <f t="shared" si="12"/>
        <v>0</v>
      </c>
      <c r="I28" s="163">
        <v>0</v>
      </c>
      <c r="J28" s="163">
        <f t="shared" ca="1" si="41"/>
        <v>0</v>
      </c>
      <c r="K28" s="163">
        <f t="shared" ca="1" si="42"/>
        <v>0</v>
      </c>
      <c r="M28" s="163">
        <f t="shared" ca="1" si="43"/>
        <v>0</v>
      </c>
      <c r="N28" s="163"/>
      <c r="O28" s="22" t="str">
        <f t="shared" ca="1" si="44"/>
        <v/>
      </c>
      <c r="P28" s="23" t="str">
        <f t="shared" ca="1" si="25"/>
        <v/>
      </c>
      <c r="Q28" s="14"/>
      <c r="R28" s="146" t="str">
        <f>Lists!A72</f>
        <v>Taxes payées par la Ste sur un autre NIF non reporté par l'Etat</v>
      </c>
      <c r="S28" s="78">
        <f t="shared" si="29"/>
        <v>0</v>
      </c>
      <c r="Y28" s="29">
        <f t="shared" si="33"/>
        <v>24</v>
      </c>
      <c r="Z28" s="213" t="str">
        <f t="shared" si="0"/>
        <v>Taxe sur plus value sur transfert de titre</v>
      </c>
      <c r="AA28" s="163">
        <f t="shared" si="34"/>
        <v>0</v>
      </c>
      <c r="AB28" s="163">
        <f t="shared" si="34"/>
        <v>0</v>
      </c>
      <c r="AC28" s="163">
        <f t="shared" si="34"/>
        <v>0</v>
      </c>
      <c r="AD28" s="163">
        <f t="shared" si="34"/>
        <v>0</v>
      </c>
      <c r="AE28" s="163">
        <f t="shared" si="34"/>
        <v>0</v>
      </c>
      <c r="AF28" s="163">
        <f t="shared" si="34"/>
        <v>0</v>
      </c>
      <c r="AG28" s="163">
        <f t="shared" si="34"/>
        <v>0</v>
      </c>
      <c r="AH28" s="163">
        <f t="shared" si="34"/>
        <v>0</v>
      </c>
      <c r="AI28" s="163">
        <f t="shared" si="34"/>
        <v>0</v>
      </c>
      <c r="AJ28" s="163">
        <f t="shared" si="35"/>
        <v>0</v>
      </c>
      <c r="AM28" s="29">
        <f t="shared" si="36"/>
        <v>24</v>
      </c>
      <c r="AN28" s="213" t="str">
        <f t="shared" si="2"/>
        <v>Taxe sur plus value sur transfert de titre</v>
      </c>
      <c r="AO28" s="163">
        <f t="shared" si="37"/>
        <v>0</v>
      </c>
      <c r="AP28" s="163">
        <f t="shared" si="37"/>
        <v>0</v>
      </c>
      <c r="AQ28" s="163">
        <f t="shared" si="37"/>
        <v>0</v>
      </c>
      <c r="AR28" s="163">
        <f t="shared" si="37"/>
        <v>0</v>
      </c>
      <c r="AS28" s="163">
        <f t="shared" si="37"/>
        <v>0</v>
      </c>
      <c r="AT28" s="163">
        <f t="shared" si="37"/>
        <v>0</v>
      </c>
      <c r="AU28" s="163">
        <f t="shared" si="37"/>
        <v>0</v>
      </c>
      <c r="AV28" s="163">
        <f t="shared" si="37"/>
        <v>0</v>
      </c>
      <c r="AW28" s="163">
        <f t="shared" si="10"/>
        <v>0</v>
      </c>
      <c r="AX28" s="78"/>
      <c r="AZ28" s="29">
        <f t="shared" si="38"/>
        <v>24</v>
      </c>
      <c r="BA28" s="213" t="str">
        <f t="shared" si="4"/>
        <v>Taxe sur plus value sur transfert de titre</v>
      </c>
      <c r="BB28" s="163">
        <f t="shared" ca="1" si="39"/>
        <v>0</v>
      </c>
      <c r="BC28" s="163">
        <f t="shared" ca="1" si="39"/>
        <v>0</v>
      </c>
      <c r="BD28" s="163">
        <f t="shared" ca="1" si="39"/>
        <v>0</v>
      </c>
      <c r="BE28" s="163">
        <f t="shared" ca="1" si="39"/>
        <v>0</v>
      </c>
      <c r="BF28" s="163">
        <f t="shared" ca="1" si="39"/>
        <v>0</v>
      </c>
      <c r="BG28" s="163">
        <f t="shared" ca="1" si="39"/>
        <v>0</v>
      </c>
      <c r="BH28" s="163">
        <f t="shared" ca="1" si="39"/>
        <v>0</v>
      </c>
      <c r="BI28" s="163">
        <f t="shared" ca="1" si="39"/>
        <v>0</v>
      </c>
      <c r="BJ28" s="163">
        <f t="shared" ca="1" si="39"/>
        <v>0</v>
      </c>
      <c r="BK28" s="163">
        <f t="shared" ca="1" si="39"/>
        <v>0</v>
      </c>
      <c r="BL28" s="163">
        <f t="shared" ca="1" si="39"/>
        <v>0</v>
      </c>
      <c r="BM28" s="163">
        <f t="shared" ca="1" si="39"/>
        <v>0</v>
      </c>
    </row>
    <row r="29" spans="2:65">
      <c r="B29" s="2">
        <f>+Taxes!A26</f>
        <v>22</v>
      </c>
      <c r="C29" s="174" t="str">
        <f>+Taxes!B26</f>
        <v>Taxe de renouvellement</v>
      </c>
      <c r="E29" s="78">
        <v>0</v>
      </c>
      <c r="F29" s="78">
        <f t="shared" si="40"/>
        <v>0</v>
      </c>
      <c r="G29" s="78">
        <f t="shared" si="12"/>
        <v>0</v>
      </c>
      <c r="I29" s="78">
        <v>0</v>
      </c>
      <c r="J29" s="78">
        <f t="shared" ca="1" si="41"/>
        <v>0</v>
      </c>
      <c r="K29" s="78">
        <f t="shared" ca="1" si="42"/>
        <v>0</v>
      </c>
      <c r="M29" s="78">
        <f t="shared" ca="1" si="43"/>
        <v>0</v>
      </c>
      <c r="N29" s="84"/>
      <c r="O29" s="22" t="str">
        <f t="shared" ca="1" si="44"/>
        <v/>
      </c>
      <c r="P29" s="23" t="str">
        <f t="shared" ca="1" si="25"/>
        <v/>
      </c>
      <c r="Q29" s="14"/>
      <c r="R29" s="146" t="str">
        <f>Lists!A73</f>
        <v>Taxes hors périmètre de réconciliation</v>
      </c>
      <c r="S29" s="78">
        <f t="shared" si="29"/>
        <v>0</v>
      </c>
      <c r="Y29" s="29">
        <f t="shared" si="33"/>
        <v>25</v>
      </c>
      <c r="Z29" s="213" t="str">
        <f t="shared" si="0"/>
        <v>Taxe de convention</v>
      </c>
      <c r="AA29" s="163">
        <f t="shared" si="34"/>
        <v>0</v>
      </c>
      <c r="AB29" s="163">
        <f t="shared" si="34"/>
        <v>0</v>
      </c>
      <c r="AC29" s="163">
        <f t="shared" si="34"/>
        <v>0</v>
      </c>
      <c r="AD29" s="163">
        <f t="shared" si="34"/>
        <v>0</v>
      </c>
      <c r="AE29" s="163">
        <f t="shared" si="34"/>
        <v>0</v>
      </c>
      <c r="AF29" s="163">
        <f t="shared" si="34"/>
        <v>0</v>
      </c>
      <c r="AG29" s="163">
        <f t="shared" si="34"/>
        <v>0</v>
      </c>
      <c r="AH29" s="163">
        <f t="shared" si="34"/>
        <v>0</v>
      </c>
      <c r="AI29" s="163">
        <f t="shared" si="34"/>
        <v>0</v>
      </c>
      <c r="AJ29" s="163">
        <f t="shared" si="35"/>
        <v>0</v>
      </c>
      <c r="AM29" s="29">
        <f t="shared" si="36"/>
        <v>25</v>
      </c>
      <c r="AN29" s="213" t="str">
        <f t="shared" si="2"/>
        <v>Taxe de convention</v>
      </c>
      <c r="AO29" s="163">
        <f t="shared" si="37"/>
        <v>0</v>
      </c>
      <c r="AP29" s="163">
        <f t="shared" si="37"/>
        <v>0</v>
      </c>
      <c r="AQ29" s="163">
        <f t="shared" si="37"/>
        <v>0</v>
      </c>
      <c r="AR29" s="163">
        <f t="shared" si="37"/>
        <v>0</v>
      </c>
      <c r="AS29" s="163">
        <f t="shared" si="37"/>
        <v>0</v>
      </c>
      <c r="AT29" s="163">
        <f t="shared" si="37"/>
        <v>0</v>
      </c>
      <c r="AU29" s="163">
        <f t="shared" si="37"/>
        <v>0</v>
      </c>
      <c r="AV29" s="163">
        <f t="shared" si="37"/>
        <v>0</v>
      </c>
      <c r="AW29" s="163">
        <f t="shared" si="10"/>
        <v>0</v>
      </c>
      <c r="AX29" s="78"/>
      <c r="AZ29" s="29">
        <f t="shared" si="38"/>
        <v>25</v>
      </c>
      <c r="BA29" s="213" t="str">
        <f t="shared" si="4"/>
        <v>Taxe de convention</v>
      </c>
      <c r="BB29" s="163">
        <f t="shared" ca="1" si="39"/>
        <v>0</v>
      </c>
      <c r="BC29" s="163">
        <f t="shared" ca="1" si="39"/>
        <v>0</v>
      </c>
      <c r="BD29" s="163">
        <f t="shared" ca="1" si="39"/>
        <v>0</v>
      </c>
      <c r="BE29" s="163">
        <f t="shared" ca="1" si="39"/>
        <v>0</v>
      </c>
      <c r="BF29" s="163">
        <f t="shared" ca="1" si="39"/>
        <v>0</v>
      </c>
      <c r="BG29" s="163">
        <f t="shared" ca="1" si="39"/>
        <v>0</v>
      </c>
      <c r="BH29" s="163">
        <f t="shared" ca="1" si="39"/>
        <v>0</v>
      </c>
      <c r="BI29" s="163">
        <f t="shared" ca="1" si="39"/>
        <v>0</v>
      </c>
      <c r="BJ29" s="163">
        <f t="shared" ca="1" si="39"/>
        <v>0</v>
      </c>
      <c r="BK29" s="163">
        <f t="shared" ca="1" si="39"/>
        <v>0</v>
      </c>
      <c r="BL29" s="163">
        <f t="shared" ca="1" si="39"/>
        <v>0</v>
      </c>
      <c r="BM29" s="163">
        <f t="shared" ca="1" si="39"/>
        <v>0</v>
      </c>
    </row>
    <row r="30" spans="2:65">
      <c r="B30" s="29">
        <f>+Taxes!A27</f>
        <v>23</v>
      </c>
      <c r="C30" s="173" t="str">
        <f>+Taxes!B27</f>
        <v>Taxe d’extraction (ramassage)</v>
      </c>
      <c r="E30" s="163">
        <v>0</v>
      </c>
      <c r="F30" s="163">
        <f t="shared" si="40"/>
        <v>0</v>
      </c>
      <c r="G30" s="163">
        <f t="shared" si="12"/>
        <v>0</v>
      </c>
      <c r="I30" s="163">
        <v>0</v>
      </c>
      <c r="J30" s="163">
        <f t="shared" ca="1" si="41"/>
        <v>0</v>
      </c>
      <c r="K30" s="163">
        <f t="shared" ca="1" si="42"/>
        <v>0</v>
      </c>
      <c r="M30" s="163">
        <f t="shared" ca="1" si="43"/>
        <v>0</v>
      </c>
      <c r="N30" s="163"/>
      <c r="O30" s="22" t="str">
        <f t="shared" ca="1" si="44"/>
        <v/>
      </c>
      <c r="P30" s="23" t="str">
        <f t="shared" ca="1" si="25"/>
        <v/>
      </c>
      <c r="Q30" s="14"/>
      <c r="R30" s="16" t="s">
        <v>17</v>
      </c>
      <c r="S30" s="25">
        <f>SUM(S22:S29)</f>
        <v>0</v>
      </c>
      <c r="Y30" s="29">
        <f t="shared" si="33"/>
        <v>26</v>
      </c>
      <c r="Z30" s="213" t="str">
        <f t="shared" si="0"/>
        <v>Taxe de transfert</v>
      </c>
      <c r="AA30" s="163">
        <f t="shared" si="34"/>
        <v>0</v>
      </c>
      <c r="AB30" s="163">
        <f t="shared" si="34"/>
        <v>0</v>
      </c>
      <c r="AC30" s="163">
        <f t="shared" si="34"/>
        <v>0</v>
      </c>
      <c r="AD30" s="163">
        <f t="shared" si="34"/>
        <v>0</v>
      </c>
      <c r="AE30" s="163">
        <f t="shared" si="34"/>
        <v>0</v>
      </c>
      <c r="AF30" s="163">
        <f t="shared" si="34"/>
        <v>0</v>
      </c>
      <c r="AG30" s="163">
        <f t="shared" si="34"/>
        <v>0</v>
      </c>
      <c r="AH30" s="163">
        <f t="shared" si="34"/>
        <v>0</v>
      </c>
      <c r="AI30" s="163">
        <f t="shared" si="34"/>
        <v>0</v>
      </c>
      <c r="AJ30" s="163">
        <f t="shared" si="35"/>
        <v>0</v>
      </c>
      <c r="AM30" s="29">
        <f t="shared" si="36"/>
        <v>26</v>
      </c>
      <c r="AN30" s="213" t="str">
        <f t="shared" si="2"/>
        <v>Taxe de transfert</v>
      </c>
      <c r="AO30" s="163">
        <f t="shared" si="37"/>
        <v>0</v>
      </c>
      <c r="AP30" s="163">
        <f t="shared" si="37"/>
        <v>0</v>
      </c>
      <c r="AQ30" s="163">
        <f t="shared" si="37"/>
        <v>0</v>
      </c>
      <c r="AR30" s="163">
        <f t="shared" si="37"/>
        <v>0</v>
      </c>
      <c r="AS30" s="163">
        <f t="shared" si="37"/>
        <v>0</v>
      </c>
      <c r="AT30" s="163">
        <f t="shared" si="37"/>
        <v>0</v>
      </c>
      <c r="AU30" s="163">
        <f t="shared" si="37"/>
        <v>0</v>
      </c>
      <c r="AV30" s="163">
        <f t="shared" si="37"/>
        <v>0</v>
      </c>
      <c r="AW30" s="163">
        <f t="shared" si="10"/>
        <v>0</v>
      </c>
      <c r="AX30" s="78"/>
      <c r="AZ30" s="29">
        <f t="shared" si="38"/>
        <v>26</v>
      </c>
      <c r="BA30" s="213" t="str">
        <f t="shared" si="4"/>
        <v>Taxe de transfert</v>
      </c>
      <c r="BB30" s="163">
        <f t="shared" ca="1" si="39"/>
        <v>0</v>
      </c>
      <c r="BC30" s="163">
        <f t="shared" ca="1" si="39"/>
        <v>0</v>
      </c>
      <c r="BD30" s="163">
        <f t="shared" ca="1" si="39"/>
        <v>0</v>
      </c>
      <c r="BE30" s="163">
        <f t="shared" ca="1" si="39"/>
        <v>0</v>
      </c>
      <c r="BF30" s="163">
        <f t="shared" ca="1" si="39"/>
        <v>0</v>
      </c>
      <c r="BG30" s="163">
        <f t="shared" ca="1" si="39"/>
        <v>0</v>
      </c>
      <c r="BH30" s="163">
        <f t="shared" ca="1" si="39"/>
        <v>0</v>
      </c>
      <c r="BI30" s="163">
        <f t="shared" ca="1" si="39"/>
        <v>0</v>
      </c>
      <c r="BJ30" s="163">
        <f t="shared" ca="1" si="39"/>
        <v>0</v>
      </c>
      <c r="BK30" s="163">
        <f t="shared" ca="1" si="39"/>
        <v>0</v>
      </c>
      <c r="BL30" s="163">
        <f t="shared" ca="1" si="39"/>
        <v>0</v>
      </c>
      <c r="BM30" s="163">
        <f t="shared" ca="1" si="39"/>
        <v>0</v>
      </c>
    </row>
    <row r="31" spans="2:65">
      <c r="B31" s="2">
        <f>+Taxes!A28</f>
        <v>24</v>
      </c>
      <c r="C31" s="174" t="str">
        <f>+Taxes!B28</f>
        <v>Taxe sur plus value sur transfert de titre</v>
      </c>
      <c r="E31" s="78">
        <v>0</v>
      </c>
      <c r="F31" s="78">
        <f t="shared" si="40"/>
        <v>0</v>
      </c>
      <c r="G31" s="78">
        <f t="shared" si="12"/>
        <v>0</v>
      </c>
      <c r="I31" s="78">
        <v>0</v>
      </c>
      <c r="J31" s="78">
        <f t="shared" ca="1" si="41"/>
        <v>0</v>
      </c>
      <c r="K31" s="78">
        <f t="shared" ca="1" si="42"/>
        <v>0</v>
      </c>
      <c r="M31" s="78">
        <f t="shared" ca="1" si="43"/>
        <v>0</v>
      </c>
      <c r="N31" s="84"/>
      <c r="O31" s="22" t="str">
        <f t="shared" ca="1" si="44"/>
        <v/>
      </c>
      <c r="P31" s="23" t="str">
        <f t="shared" ca="1" si="25"/>
        <v/>
      </c>
      <c r="Q31" s="14"/>
      <c r="Y31" s="29">
        <f t="shared" si="33"/>
        <v>27</v>
      </c>
      <c r="Z31" s="213" t="str">
        <f t="shared" si="0"/>
        <v>Pénalités</v>
      </c>
      <c r="AA31" s="163">
        <f t="shared" si="34"/>
        <v>0</v>
      </c>
      <c r="AB31" s="163">
        <f t="shared" si="34"/>
        <v>0</v>
      </c>
      <c r="AC31" s="163">
        <f t="shared" si="34"/>
        <v>0</v>
      </c>
      <c r="AD31" s="163">
        <f t="shared" si="34"/>
        <v>0</v>
      </c>
      <c r="AE31" s="163">
        <f t="shared" si="34"/>
        <v>0</v>
      </c>
      <c r="AF31" s="163">
        <f t="shared" si="34"/>
        <v>0</v>
      </c>
      <c r="AG31" s="163">
        <f t="shared" si="34"/>
        <v>0</v>
      </c>
      <c r="AH31" s="163">
        <f t="shared" si="34"/>
        <v>0</v>
      </c>
      <c r="AI31" s="163">
        <f t="shared" si="34"/>
        <v>0</v>
      </c>
      <c r="AJ31" s="163">
        <f t="shared" si="35"/>
        <v>0</v>
      </c>
      <c r="AM31" s="29">
        <f t="shared" si="36"/>
        <v>27</v>
      </c>
      <c r="AN31" s="213" t="str">
        <f t="shared" si="2"/>
        <v>Pénalités</v>
      </c>
      <c r="AO31" s="163">
        <f t="shared" si="37"/>
        <v>0</v>
      </c>
      <c r="AP31" s="163">
        <f t="shared" si="37"/>
        <v>0</v>
      </c>
      <c r="AQ31" s="163">
        <f t="shared" si="37"/>
        <v>0</v>
      </c>
      <c r="AR31" s="163">
        <f t="shared" si="37"/>
        <v>0</v>
      </c>
      <c r="AS31" s="163">
        <f t="shared" si="37"/>
        <v>0</v>
      </c>
      <c r="AT31" s="163">
        <f t="shared" si="37"/>
        <v>0</v>
      </c>
      <c r="AU31" s="163">
        <f t="shared" si="37"/>
        <v>0</v>
      </c>
      <c r="AV31" s="163">
        <f t="shared" si="37"/>
        <v>0</v>
      </c>
      <c r="AW31" s="163">
        <f t="shared" si="10"/>
        <v>0</v>
      </c>
      <c r="AX31" s="78"/>
      <c r="AZ31" s="29">
        <f t="shared" si="38"/>
        <v>27</v>
      </c>
      <c r="BA31" s="213" t="str">
        <f t="shared" si="4"/>
        <v>Pénalités</v>
      </c>
      <c r="BB31" s="163">
        <f t="shared" ca="1" si="39"/>
        <v>0</v>
      </c>
      <c r="BC31" s="163">
        <f t="shared" ca="1" si="39"/>
        <v>0</v>
      </c>
      <c r="BD31" s="163">
        <f t="shared" ca="1" si="39"/>
        <v>0</v>
      </c>
      <c r="BE31" s="163">
        <f t="shared" ca="1" si="39"/>
        <v>0</v>
      </c>
      <c r="BF31" s="163">
        <f t="shared" ca="1" si="39"/>
        <v>0</v>
      </c>
      <c r="BG31" s="163">
        <f t="shared" ca="1" si="39"/>
        <v>0</v>
      </c>
      <c r="BH31" s="163">
        <f t="shared" ca="1" si="39"/>
        <v>0</v>
      </c>
      <c r="BI31" s="163">
        <f t="shared" ca="1" si="39"/>
        <v>0</v>
      </c>
      <c r="BJ31" s="163">
        <f t="shared" ca="1" si="39"/>
        <v>0</v>
      </c>
      <c r="BK31" s="163">
        <f t="shared" ca="1" si="39"/>
        <v>0</v>
      </c>
      <c r="BL31" s="163">
        <f t="shared" ca="1" si="39"/>
        <v>0</v>
      </c>
      <c r="BM31" s="163">
        <f t="shared" ca="1" si="39"/>
        <v>0</v>
      </c>
    </row>
    <row r="32" spans="2:65">
      <c r="B32" s="29">
        <f>+Taxes!A29</f>
        <v>25</v>
      </c>
      <c r="C32" s="173" t="str">
        <f>+Taxes!B29</f>
        <v>Taxe de convention</v>
      </c>
      <c r="E32" s="163">
        <v>0</v>
      </c>
      <c r="F32" s="163">
        <f t="shared" si="40"/>
        <v>0</v>
      </c>
      <c r="G32" s="163">
        <f t="shared" si="12"/>
        <v>0</v>
      </c>
      <c r="I32" s="163">
        <v>0</v>
      </c>
      <c r="J32" s="163">
        <f t="shared" ca="1" si="41"/>
        <v>0</v>
      </c>
      <c r="K32" s="163">
        <f t="shared" ca="1" si="42"/>
        <v>0</v>
      </c>
      <c r="M32" s="163">
        <f t="shared" ca="1" si="43"/>
        <v>0</v>
      </c>
      <c r="N32" s="163"/>
      <c r="O32" s="22" t="str">
        <f t="shared" ca="1" si="44"/>
        <v/>
      </c>
      <c r="P32" s="23" t="str">
        <f t="shared" ca="1" si="25"/>
        <v/>
      </c>
      <c r="Q32" s="14"/>
      <c r="S32" s="78"/>
      <c r="Y32" s="172"/>
      <c r="Z32" s="172" t="str">
        <f t="shared" si="0"/>
        <v>DGD</v>
      </c>
      <c r="AA32" s="82">
        <f>SUM(AA33:AA34)</f>
        <v>0</v>
      </c>
      <c r="AB32" s="82">
        <f>SUM(AB33:AB34)</f>
        <v>0</v>
      </c>
      <c r="AC32" s="82">
        <f t="shared" ref="AC32:AJ32" si="45">SUM(AC33:AC34)</f>
        <v>0</v>
      </c>
      <c r="AD32" s="82">
        <f t="shared" si="45"/>
        <v>0</v>
      </c>
      <c r="AE32" s="82">
        <f t="shared" si="45"/>
        <v>0</v>
      </c>
      <c r="AF32" s="82">
        <f t="shared" si="45"/>
        <v>0</v>
      </c>
      <c r="AG32" s="82">
        <f t="shared" si="45"/>
        <v>0</v>
      </c>
      <c r="AH32" s="82">
        <f t="shared" si="45"/>
        <v>0</v>
      </c>
      <c r="AI32" s="82">
        <f t="shared" si="45"/>
        <v>0</v>
      </c>
      <c r="AJ32" s="82">
        <f t="shared" si="45"/>
        <v>0</v>
      </c>
      <c r="AM32" s="172"/>
      <c r="AN32" s="172" t="str">
        <f t="shared" si="2"/>
        <v>DGD</v>
      </c>
      <c r="AO32" s="82">
        <f>SUM(AO33:AO34)</f>
        <v>0</v>
      </c>
      <c r="AP32" s="82">
        <f t="shared" ref="AP32:AW32" si="46">SUM(AP33:AP34)</f>
        <v>0</v>
      </c>
      <c r="AQ32" s="82">
        <f t="shared" si="46"/>
        <v>0</v>
      </c>
      <c r="AR32" s="82">
        <f t="shared" si="46"/>
        <v>0</v>
      </c>
      <c r="AS32" s="82">
        <f t="shared" si="46"/>
        <v>0</v>
      </c>
      <c r="AT32" s="82">
        <f t="shared" si="46"/>
        <v>0</v>
      </c>
      <c r="AU32" s="82">
        <f t="shared" si="46"/>
        <v>0</v>
      </c>
      <c r="AV32" s="82">
        <f t="shared" si="46"/>
        <v>0</v>
      </c>
      <c r="AW32" s="82">
        <f t="shared" si="46"/>
        <v>0</v>
      </c>
      <c r="AX32" s="78"/>
      <c r="AZ32" s="172"/>
      <c r="BA32" s="172" t="str">
        <f t="shared" si="4"/>
        <v>DGD</v>
      </c>
      <c r="BB32" s="82">
        <f ca="1">SUM(BB33:BB34)</f>
        <v>0</v>
      </c>
      <c r="BC32" s="82">
        <f t="shared" ref="BC32:BM32" ca="1" si="47">SUM(BC33:BC34)</f>
        <v>0</v>
      </c>
      <c r="BD32" s="82">
        <f t="shared" ca="1" si="47"/>
        <v>0</v>
      </c>
      <c r="BE32" s="82">
        <f t="shared" ca="1" si="47"/>
        <v>0</v>
      </c>
      <c r="BF32" s="82">
        <f t="shared" ca="1" si="47"/>
        <v>0</v>
      </c>
      <c r="BG32" s="82">
        <f t="shared" ca="1" si="47"/>
        <v>0</v>
      </c>
      <c r="BH32" s="82">
        <f t="shared" ca="1" si="47"/>
        <v>0</v>
      </c>
      <c r="BI32" s="82">
        <f t="shared" ca="1" si="47"/>
        <v>0</v>
      </c>
      <c r="BJ32" s="82">
        <f t="shared" ca="1" si="47"/>
        <v>0</v>
      </c>
      <c r="BK32" s="82">
        <f t="shared" ca="1" si="47"/>
        <v>0</v>
      </c>
      <c r="BL32" s="82">
        <f t="shared" ca="1" si="47"/>
        <v>0</v>
      </c>
      <c r="BM32" s="82">
        <f t="shared" ca="1" si="47"/>
        <v>0</v>
      </c>
    </row>
    <row r="33" spans="1:66">
      <c r="B33" s="2">
        <f>+Taxes!A30</f>
        <v>26</v>
      </c>
      <c r="C33" s="174" t="str">
        <f>+Taxes!B30</f>
        <v>Taxe de transfert</v>
      </c>
      <c r="E33" s="78">
        <v>0</v>
      </c>
      <c r="F33" s="78">
        <f t="shared" si="40"/>
        <v>0</v>
      </c>
      <c r="G33" s="78">
        <f t="shared" si="12"/>
        <v>0</v>
      </c>
      <c r="I33" s="78">
        <v>0</v>
      </c>
      <c r="J33" s="78">
        <f t="shared" ca="1" si="41"/>
        <v>0</v>
      </c>
      <c r="K33" s="78">
        <f t="shared" ca="1" si="42"/>
        <v>0</v>
      </c>
      <c r="M33" s="78">
        <f t="shared" ca="1" si="43"/>
        <v>0</v>
      </c>
      <c r="N33" s="84"/>
      <c r="O33" s="22" t="str">
        <f t="shared" ca="1" si="44"/>
        <v/>
      </c>
      <c r="P33" s="23" t="str">
        <f t="shared" ca="1" si="25"/>
        <v/>
      </c>
      <c r="Q33" s="14"/>
      <c r="Y33" s="29">
        <f>B36</f>
        <v>28</v>
      </c>
      <c r="Z33" s="213" t="str">
        <f t="shared" si="0"/>
        <v xml:space="preserve">Droit de douane </v>
      </c>
      <c r="AA33" s="163">
        <f t="shared" ref="AA33:AI44" si="48">SUMPRODUCT(($A$58:$A$725=$Y33&amp;"- "&amp;$Z33)*($C$58:$C$725=AA$1)*($G$58:$G$725))</f>
        <v>0</v>
      </c>
      <c r="AB33" s="163">
        <f t="shared" si="48"/>
        <v>0</v>
      </c>
      <c r="AC33" s="163">
        <f t="shared" si="48"/>
        <v>0</v>
      </c>
      <c r="AD33" s="163">
        <f t="shared" si="48"/>
        <v>0</v>
      </c>
      <c r="AE33" s="163">
        <f t="shared" si="48"/>
        <v>0</v>
      </c>
      <c r="AF33" s="163">
        <f t="shared" si="48"/>
        <v>0</v>
      </c>
      <c r="AG33" s="163">
        <f t="shared" si="48"/>
        <v>0</v>
      </c>
      <c r="AH33" s="163">
        <f t="shared" si="48"/>
        <v>0</v>
      </c>
      <c r="AI33" s="163">
        <f t="shared" si="48"/>
        <v>0</v>
      </c>
      <c r="AJ33" s="163">
        <f>SUM(AA33:AI33)</f>
        <v>0</v>
      </c>
      <c r="AM33" s="29">
        <f>+B36</f>
        <v>28</v>
      </c>
      <c r="AN33" s="213" t="str">
        <f t="shared" si="2"/>
        <v xml:space="preserve">Droit de douane </v>
      </c>
      <c r="AO33" s="163">
        <f t="shared" ref="AO33:AV34" si="49">SUMPRODUCT(($J$58:$M$724=$AM33&amp;"- "&amp;$AN33)*($N$58:$N$724=AO$1)*($Q$58:$Q$724))</f>
        <v>0</v>
      </c>
      <c r="AP33" s="163">
        <f t="shared" si="49"/>
        <v>0</v>
      </c>
      <c r="AQ33" s="163">
        <f t="shared" si="49"/>
        <v>0</v>
      </c>
      <c r="AR33" s="163">
        <f t="shared" si="49"/>
        <v>0</v>
      </c>
      <c r="AS33" s="163">
        <f t="shared" si="49"/>
        <v>0</v>
      </c>
      <c r="AT33" s="163">
        <f t="shared" si="49"/>
        <v>0</v>
      </c>
      <c r="AU33" s="163">
        <f t="shared" si="49"/>
        <v>0</v>
      </c>
      <c r="AV33" s="163">
        <f t="shared" si="49"/>
        <v>0</v>
      </c>
      <c r="AW33" s="163">
        <f t="shared" si="10"/>
        <v>0</v>
      </c>
      <c r="AX33" s="78"/>
      <c r="AZ33" s="29">
        <f>B36</f>
        <v>28</v>
      </c>
      <c r="BA33" s="213" t="str">
        <f t="shared" si="4"/>
        <v xml:space="preserve">Droit de douane </v>
      </c>
      <c r="BB33" s="163">
        <f t="shared" ref="BB33:BM34" ca="1" si="50">SUMPRODUCT(($C$6:$C$47=$BA33)*($N$6:$N$47=BB$1)*($M$6:$M$47))</f>
        <v>0</v>
      </c>
      <c r="BC33" s="163">
        <f t="shared" ca="1" si="50"/>
        <v>0</v>
      </c>
      <c r="BD33" s="163">
        <f t="shared" ca="1" si="50"/>
        <v>0</v>
      </c>
      <c r="BE33" s="163">
        <f t="shared" ca="1" si="50"/>
        <v>0</v>
      </c>
      <c r="BF33" s="163">
        <f t="shared" ca="1" si="50"/>
        <v>0</v>
      </c>
      <c r="BG33" s="163">
        <f t="shared" ca="1" si="50"/>
        <v>0</v>
      </c>
      <c r="BH33" s="163">
        <f t="shared" ca="1" si="50"/>
        <v>0</v>
      </c>
      <c r="BI33" s="163">
        <f t="shared" ca="1" si="50"/>
        <v>0</v>
      </c>
      <c r="BJ33" s="163">
        <f t="shared" ca="1" si="50"/>
        <v>0</v>
      </c>
      <c r="BK33" s="163">
        <f t="shared" ca="1" si="50"/>
        <v>0</v>
      </c>
      <c r="BL33" s="163">
        <f t="shared" ca="1" si="50"/>
        <v>0</v>
      </c>
      <c r="BM33" s="163">
        <f t="shared" ca="1" si="50"/>
        <v>0</v>
      </c>
    </row>
    <row r="34" spans="1:66">
      <c r="B34" s="29">
        <f>+Taxes!A31</f>
        <v>27</v>
      </c>
      <c r="C34" s="173" t="str">
        <f>+Taxes!B31</f>
        <v>Pénalités</v>
      </c>
      <c r="E34" s="163"/>
      <c r="F34" s="163">
        <f t="shared" si="40"/>
        <v>0</v>
      </c>
      <c r="G34" s="163">
        <f t="shared" si="12"/>
        <v>0</v>
      </c>
      <c r="I34" s="163"/>
      <c r="J34" s="163">
        <f t="shared" ca="1" si="41"/>
        <v>0</v>
      </c>
      <c r="K34" s="163">
        <f t="shared" ca="1" si="42"/>
        <v>0</v>
      </c>
      <c r="M34" s="163">
        <f t="shared" ca="1" si="43"/>
        <v>0</v>
      </c>
      <c r="N34" s="163"/>
      <c r="O34" s="22" t="str">
        <f t="shared" ca="1" si="44"/>
        <v/>
      </c>
      <c r="P34" s="23" t="str">
        <f t="shared" ca="1" si="25"/>
        <v/>
      </c>
      <c r="Q34" s="14"/>
      <c r="Y34" s="29">
        <f>B37</f>
        <v>29</v>
      </c>
      <c r="Z34" s="213" t="str">
        <f t="shared" si="0"/>
        <v>Pénalités et contentieux</v>
      </c>
      <c r="AA34" s="163">
        <f t="shared" si="48"/>
        <v>0</v>
      </c>
      <c r="AB34" s="163">
        <f t="shared" si="48"/>
        <v>0</v>
      </c>
      <c r="AC34" s="163">
        <f t="shared" si="48"/>
        <v>0</v>
      </c>
      <c r="AD34" s="163">
        <f t="shared" si="48"/>
        <v>0</v>
      </c>
      <c r="AE34" s="163">
        <f t="shared" si="48"/>
        <v>0</v>
      </c>
      <c r="AF34" s="163">
        <f t="shared" si="48"/>
        <v>0</v>
      </c>
      <c r="AG34" s="163">
        <f t="shared" si="48"/>
        <v>0</v>
      </c>
      <c r="AH34" s="163">
        <f t="shared" si="48"/>
        <v>0</v>
      </c>
      <c r="AI34" s="163">
        <f t="shared" si="48"/>
        <v>0</v>
      </c>
      <c r="AJ34" s="163">
        <f>SUM(AA34:AI34)</f>
        <v>0</v>
      </c>
      <c r="AM34" s="29">
        <f>+B37</f>
        <v>29</v>
      </c>
      <c r="AN34" s="213" t="str">
        <f t="shared" si="2"/>
        <v>Pénalités et contentieux</v>
      </c>
      <c r="AO34" s="163">
        <f t="shared" si="49"/>
        <v>0</v>
      </c>
      <c r="AP34" s="163">
        <f t="shared" si="49"/>
        <v>0</v>
      </c>
      <c r="AQ34" s="163">
        <f t="shared" si="49"/>
        <v>0</v>
      </c>
      <c r="AR34" s="163">
        <f t="shared" si="49"/>
        <v>0</v>
      </c>
      <c r="AS34" s="163">
        <f t="shared" si="49"/>
        <v>0</v>
      </c>
      <c r="AT34" s="163">
        <f t="shared" si="49"/>
        <v>0</v>
      </c>
      <c r="AU34" s="163">
        <f t="shared" si="49"/>
        <v>0</v>
      </c>
      <c r="AV34" s="163">
        <f t="shared" si="49"/>
        <v>0</v>
      </c>
      <c r="AW34" s="163">
        <f t="shared" si="10"/>
        <v>0</v>
      </c>
      <c r="AX34" s="78"/>
      <c r="AZ34" s="29">
        <f>B37</f>
        <v>29</v>
      </c>
      <c r="BA34" s="213" t="str">
        <f t="shared" si="4"/>
        <v>Pénalités et contentieux</v>
      </c>
      <c r="BB34" s="163">
        <f t="shared" ca="1" si="50"/>
        <v>0</v>
      </c>
      <c r="BC34" s="163">
        <f t="shared" ca="1" si="50"/>
        <v>0</v>
      </c>
      <c r="BD34" s="163">
        <f t="shared" ca="1" si="50"/>
        <v>0</v>
      </c>
      <c r="BE34" s="163">
        <f t="shared" ca="1" si="50"/>
        <v>0</v>
      </c>
      <c r="BF34" s="163">
        <f t="shared" ca="1" si="50"/>
        <v>0</v>
      </c>
      <c r="BG34" s="163">
        <f t="shared" ca="1" si="50"/>
        <v>0</v>
      </c>
      <c r="BH34" s="163">
        <f t="shared" ca="1" si="50"/>
        <v>0</v>
      </c>
      <c r="BI34" s="163">
        <f t="shared" ca="1" si="50"/>
        <v>0</v>
      </c>
      <c r="BJ34" s="163">
        <f t="shared" ca="1" si="50"/>
        <v>0</v>
      </c>
      <c r="BK34" s="163">
        <f t="shared" ca="1" si="50"/>
        <v>0</v>
      </c>
      <c r="BL34" s="163">
        <f t="shared" ca="1" si="50"/>
        <v>0</v>
      </c>
      <c r="BM34" s="163">
        <f t="shared" ca="1" si="50"/>
        <v>0</v>
      </c>
    </row>
    <row r="35" spans="1:66">
      <c r="B35" s="172"/>
      <c r="C35" s="142" t="str">
        <f>+Taxes!B32</f>
        <v>DGD</v>
      </c>
      <c r="D35" s="219"/>
      <c r="E35" s="82">
        <f>SUM(E36:E37)</f>
        <v>0</v>
      </c>
      <c r="F35" s="82">
        <f>SUM(F36:F37)</f>
        <v>0</v>
      </c>
      <c r="G35" s="82">
        <f>SUM(G36:G37)</f>
        <v>0</v>
      </c>
      <c r="H35" s="219"/>
      <c r="I35" s="82">
        <f>SUM(I36:I37)</f>
        <v>0</v>
      </c>
      <c r="J35" s="82">
        <f ca="1">SUM(J36:J37)</f>
        <v>0</v>
      </c>
      <c r="K35" s="82">
        <f ca="1">SUM(K36:K37)</f>
        <v>0</v>
      </c>
      <c r="L35" s="219"/>
      <c r="M35" s="82">
        <f ca="1">SUM(M36:M37)</f>
        <v>0</v>
      </c>
      <c r="N35" s="21"/>
      <c r="O35" s="22"/>
      <c r="P35" s="23"/>
      <c r="Q35" s="14"/>
      <c r="Y35" s="172"/>
      <c r="Z35" s="172" t="str">
        <f t="shared" si="0"/>
        <v>DRI</v>
      </c>
      <c r="AA35" s="82">
        <f>SUM(AA36:AA36)</f>
        <v>0</v>
      </c>
      <c r="AB35" s="82">
        <f>SUM(AB36:AB36)</f>
        <v>0</v>
      </c>
      <c r="AC35" s="82">
        <f t="shared" ref="AC35:AJ35" si="51">SUM(AC36:AC36)</f>
        <v>0</v>
      </c>
      <c r="AD35" s="82">
        <f t="shared" si="51"/>
        <v>0</v>
      </c>
      <c r="AE35" s="82">
        <f t="shared" si="51"/>
        <v>0</v>
      </c>
      <c r="AF35" s="82">
        <f t="shared" si="51"/>
        <v>0</v>
      </c>
      <c r="AG35" s="82">
        <f t="shared" si="51"/>
        <v>0</v>
      </c>
      <c r="AH35" s="82">
        <f t="shared" si="51"/>
        <v>0</v>
      </c>
      <c r="AI35" s="82">
        <f t="shared" si="51"/>
        <v>0</v>
      </c>
      <c r="AJ35" s="82">
        <f t="shared" si="51"/>
        <v>0</v>
      </c>
      <c r="AM35" s="172"/>
      <c r="AN35" s="172" t="str">
        <f t="shared" si="2"/>
        <v>DRI</v>
      </c>
      <c r="AO35" s="82">
        <f>SUM(AO36:AO36)</f>
        <v>0</v>
      </c>
      <c r="AP35" s="82">
        <f t="shared" ref="AP35:AW35" si="52">SUM(AP36:AP36)</f>
        <v>0</v>
      </c>
      <c r="AQ35" s="82">
        <f t="shared" si="52"/>
        <v>0</v>
      </c>
      <c r="AR35" s="82">
        <f t="shared" si="52"/>
        <v>0</v>
      </c>
      <c r="AS35" s="82">
        <f t="shared" si="52"/>
        <v>0</v>
      </c>
      <c r="AT35" s="82">
        <f t="shared" si="52"/>
        <v>0</v>
      </c>
      <c r="AU35" s="82">
        <f t="shared" si="52"/>
        <v>0</v>
      </c>
      <c r="AV35" s="82">
        <f t="shared" si="52"/>
        <v>0</v>
      </c>
      <c r="AW35" s="82">
        <f t="shared" si="52"/>
        <v>0</v>
      </c>
      <c r="AX35" s="78"/>
      <c r="AZ35" s="172"/>
      <c r="BA35" s="172" t="str">
        <f t="shared" si="4"/>
        <v>DRI</v>
      </c>
      <c r="BB35" s="82">
        <f ca="1">SUM(BB36:BB36)</f>
        <v>0</v>
      </c>
      <c r="BC35" s="82">
        <f t="shared" ref="BC35:BM35" ca="1" si="53">SUM(BC36:BC36)</f>
        <v>0</v>
      </c>
      <c r="BD35" s="82">
        <f t="shared" ca="1" si="53"/>
        <v>0</v>
      </c>
      <c r="BE35" s="82">
        <f t="shared" ca="1" si="53"/>
        <v>0</v>
      </c>
      <c r="BF35" s="82">
        <f t="shared" ca="1" si="53"/>
        <v>0</v>
      </c>
      <c r="BG35" s="82">
        <f t="shared" ca="1" si="53"/>
        <v>0</v>
      </c>
      <c r="BH35" s="82">
        <f t="shared" ca="1" si="53"/>
        <v>0</v>
      </c>
      <c r="BI35" s="82">
        <f t="shared" ca="1" si="53"/>
        <v>0</v>
      </c>
      <c r="BJ35" s="82">
        <f t="shared" ca="1" si="53"/>
        <v>0</v>
      </c>
      <c r="BK35" s="82">
        <f t="shared" ca="1" si="53"/>
        <v>0</v>
      </c>
      <c r="BL35" s="82">
        <f t="shared" ca="1" si="53"/>
        <v>0</v>
      </c>
      <c r="BM35" s="82">
        <f t="shared" ca="1" si="53"/>
        <v>0</v>
      </c>
    </row>
    <row r="36" spans="1:66">
      <c r="B36" s="2">
        <f>+Taxes!A33</f>
        <v>28</v>
      </c>
      <c r="C36" s="174" t="str">
        <f>+Taxes!B33</f>
        <v xml:space="preserve">Droit de douane </v>
      </c>
      <c r="E36" s="78"/>
      <c r="F36" s="78">
        <f>SUMIF($A$58:$A$725,B36&amp;"- "&amp;C36,$G$58:$G$725)</f>
        <v>0</v>
      </c>
      <c r="G36" s="78">
        <f t="shared" si="12"/>
        <v>0</v>
      </c>
      <c r="I36" s="78"/>
      <c r="J36" s="78">
        <f ca="1">SUMIF($J$58:$M$725,B36&amp;"- "&amp;C36,$Q$58:$Q$725)</f>
        <v>0</v>
      </c>
      <c r="K36" s="78">
        <f ca="1">I36+J36</f>
        <v>0</v>
      </c>
      <c r="M36" s="78">
        <f t="shared" ref="M36:M47" ca="1" si="54">G36-K36</f>
        <v>0</v>
      </c>
      <c r="N36" s="78"/>
      <c r="O36" s="22" t="str">
        <f t="shared" ca="1" si="44"/>
        <v/>
      </c>
      <c r="P36" s="23" t="str">
        <f t="shared" ref="P36:P47" ca="1" si="55">IF(O36="ERROR","Please insert comment","")</f>
        <v/>
      </c>
      <c r="Q36" s="14"/>
      <c r="Y36" s="29">
        <f>B39</f>
        <v>30</v>
      </c>
      <c r="Z36" s="213" t="str">
        <f t="shared" si="0"/>
        <v>Patentes</v>
      </c>
      <c r="AA36" s="163">
        <f t="shared" si="48"/>
        <v>0</v>
      </c>
      <c r="AB36" s="163">
        <f t="shared" si="48"/>
        <v>0</v>
      </c>
      <c r="AC36" s="163">
        <f t="shared" si="48"/>
        <v>0</v>
      </c>
      <c r="AD36" s="163">
        <f t="shared" si="48"/>
        <v>0</v>
      </c>
      <c r="AE36" s="163">
        <f t="shared" si="48"/>
        <v>0</v>
      </c>
      <c r="AF36" s="163">
        <f t="shared" si="48"/>
        <v>0</v>
      </c>
      <c r="AG36" s="163">
        <f t="shared" si="48"/>
        <v>0</v>
      </c>
      <c r="AH36" s="163">
        <f t="shared" si="48"/>
        <v>0</v>
      </c>
      <c r="AI36" s="163">
        <f t="shared" si="48"/>
        <v>0</v>
      </c>
      <c r="AJ36" s="163">
        <f>SUM(AA36:AI36)</f>
        <v>0</v>
      </c>
      <c r="AM36" s="29">
        <f>+B39</f>
        <v>30</v>
      </c>
      <c r="AN36" s="213" t="str">
        <f t="shared" si="2"/>
        <v>Patentes</v>
      </c>
      <c r="AO36" s="163">
        <f t="shared" ref="AO36:AV36" si="56">SUMPRODUCT(($J$58:$M$724=$AM36&amp;"- "&amp;$AN36)*($N$58:$N$724=AO$1)*($Q$58:$Q$724))</f>
        <v>0</v>
      </c>
      <c r="AP36" s="163">
        <f t="shared" si="56"/>
        <v>0</v>
      </c>
      <c r="AQ36" s="163">
        <f t="shared" si="56"/>
        <v>0</v>
      </c>
      <c r="AR36" s="163">
        <f t="shared" si="56"/>
        <v>0</v>
      </c>
      <c r="AS36" s="163">
        <f t="shared" si="56"/>
        <v>0</v>
      </c>
      <c r="AT36" s="163">
        <f t="shared" si="56"/>
        <v>0</v>
      </c>
      <c r="AU36" s="163">
        <f t="shared" si="56"/>
        <v>0</v>
      </c>
      <c r="AV36" s="163">
        <f t="shared" si="56"/>
        <v>0</v>
      </c>
      <c r="AW36" s="163">
        <f t="shared" si="10"/>
        <v>0</v>
      </c>
      <c r="AX36" s="78"/>
      <c r="AZ36" s="29">
        <f>B39</f>
        <v>30</v>
      </c>
      <c r="BA36" s="213" t="str">
        <f t="shared" si="4"/>
        <v>Patentes</v>
      </c>
      <c r="BB36" s="163">
        <f t="shared" ref="BB36:BM36" ca="1" si="57">SUMPRODUCT(($C$6:$C$47=$BA36)*($N$6:$N$47=BB$1)*($M$6:$M$47))</f>
        <v>0</v>
      </c>
      <c r="BC36" s="163">
        <f t="shared" ca="1" si="57"/>
        <v>0</v>
      </c>
      <c r="BD36" s="163">
        <f t="shared" ca="1" si="57"/>
        <v>0</v>
      </c>
      <c r="BE36" s="163">
        <f t="shared" ca="1" si="57"/>
        <v>0</v>
      </c>
      <c r="BF36" s="163">
        <f t="shared" ca="1" si="57"/>
        <v>0</v>
      </c>
      <c r="BG36" s="163">
        <f t="shared" ca="1" si="57"/>
        <v>0</v>
      </c>
      <c r="BH36" s="163">
        <f t="shared" ca="1" si="57"/>
        <v>0</v>
      </c>
      <c r="BI36" s="163">
        <f t="shared" ca="1" si="57"/>
        <v>0</v>
      </c>
      <c r="BJ36" s="163">
        <f t="shared" ca="1" si="57"/>
        <v>0</v>
      </c>
      <c r="BK36" s="163">
        <f t="shared" ca="1" si="57"/>
        <v>0</v>
      </c>
      <c r="BL36" s="163">
        <f t="shared" ca="1" si="57"/>
        <v>0</v>
      </c>
      <c r="BM36" s="163">
        <f t="shared" ca="1" si="57"/>
        <v>0</v>
      </c>
    </row>
    <row r="37" spans="1:66">
      <c r="B37" s="29">
        <f>+Taxes!A34</f>
        <v>29</v>
      </c>
      <c r="C37" s="173" t="str">
        <f>+Taxes!B34</f>
        <v>Pénalités et contentieux</v>
      </c>
      <c r="E37" s="163">
        <v>0</v>
      </c>
      <c r="F37" s="163">
        <f>SUMIF($A$58:$A$725,B37&amp;"- "&amp;C37,$G$58:$G$725)</f>
        <v>0</v>
      </c>
      <c r="G37" s="163">
        <f t="shared" si="12"/>
        <v>0</v>
      </c>
      <c r="I37" s="163">
        <v>0</v>
      </c>
      <c r="J37" s="163">
        <f ca="1">SUMIF($J$58:$M$725,B37&amp;"- "&amp;C37,$Q$58:$Q$725)</f>
        <v>0</v>
      </c>
      <c r="K37" s="163">
        <f ca="1">I37+J37</f>
        <v>0</v>
      </c>
      <c r="M37" s="163">
        <f t="shared" ca="1" si="54"/>
        <v>0</v>
      </c>
      <c r="N37" s="163"/>
      <c r="O37" s="22" t="str">
        <f t="shared" ca="1" si="44"/>
        <v/>
      </c>
      <c r="P37" s="23" t="str">
        <f t="shared" ca="1" si="55"/>
        <v/>
      </c>
      <c r="Y37" s="172"/>
      <c r="Z37" s="172" t="str">
        <f t="shared" si="0"/>
        <v>AUREP</v>
      </c>
      <c r="AA37" s="82">
        <f>SUM(AA38:AA41)</f>
        <v>0</v>
      </c>
      <c r="AB37" s="82">
        <f>SUM(AB38:AB41)</f>
        <v>0</v>
      </c>
      <c r="AC37" s="82">
        <f t="shared" ref="AC37:AJ37" si="58">SUM(AC38:AC41)</f>
        <v>0</v>
      </c>
      <c r="AD37" s="82">
        <f t="shared" si="58"/>
        <v>0</v>
      </c>
      <c r="AE37" s="82">
        <f t="shared" si="58"/>
        <v>0</v>
      </c>
      <c r="AF37" s="82">
        <f t="shared" si="58"/>
        <v>0</v>
      </c>
      <c r="AG37" s="82">
        <f t="shared" si="58"/>
        <v>0</v>
      </c>
      <c r="AH37" s="82">
        <f t="shared" si="58"/>
        <v>0</v>
      </c>
      <c r="AI37" s="82">
        <f t="shared" si="58"/>
        <v>0</v>
      </c>
      <c r="AJ37" s="82">
        <f t="shared" si="58"/>
        <v>0</v>
      </c>
      <c r="AM37" s="172"/>
      <c r="AN37" s="172" t="str">
        <f t="shared" si="2"/>
        <v>AUREP</v>
      </c>
      <c r="AO37" s="82">
        <f>SUM(AO38:AO41)</f>
        <v>0</v>
      </c>
      <c r="AP37" s="82">
        <f t="shared" ref="AP37:AW37" si="59">SUM(AP38:AP41)</f>
        <v>0</v>
      </c>
      <c r="AQ37" s="82">
        <f t="shared" si="59"/>
        <v>0</v>
      </c>
      <c r="AR37" s="82">
        <f t="shared" si="59"/>
        <v>0</v>
      </c>
      <c r="AS37" s="82">
        <f t="shared" si="59"/>
        <v>0</v>
      </c>
      <c r="AT37" s="82">
        <f t="shared" si="59"/>
        <v>0</v>
      </c>
      <c r="AU37" s="82">
        <f t="shared" si="59"/>
        <v>0</v>
      </c>
      <c r="AV37" s="82">
        <f t="shared" si="59"/>
        <v>0</v>
      </c>
      <c r="AW37" s="82">
        <f t="shared" si="59"/>
        <v>0</v>
      </c>
      <c r="AX37" s="78"/>
      <c r="AZ37" s="172"/>
      <c r="BA37" s="172" t="str">
        <f t="shared" si="4"/>
        <v>AUREP</v>
      </c>
      <c r="BB37" s="82">
        <f ca="1">SUM(BB38:BB41)</f>
        <v>0</v>
      </c>
      <c r="BC37" s="82">
        <f t="shared" ref="BC37:BM37" ca="1" si="60">SUM(BC38:BC41)</f>
        <v>0</v>
      </c>
      <c r="BD37" s="82">
        <f t="shared" ca="1" si="60"/>
        <v>0</v>
      </c>
      <c r="BE37" s="82">
        <f t="shared" ca="1" si="60"/>
        <v>0</v>
      </c>
      <c r="BF37" s="82">
        <f t="shared" ca="1" si="60"/>
        <v>0</v>
      </c>
      <c r="BG37" s="82">
        <f t="shared" ca="1" si="60"/>
        <v>0</v>
      </c>
      <c r="BH37" s="82">
        <f t="shared" ca="1" si="60"/>
        <v>0</v>
      </c>
      <c r="BI37" s="82">
        <f t="shared" ca="1" si="60"/>
        <v>0</v>
      </c>
      <c r="BJ37" s="82">
        <f t="shared" ca="1" si="60"/>
        <v>0</v>
      </c>
      <c r="BK37" s="82">
        <f t="shared" ca="1" si="60"/>
        <v>0</v>
      </c>
      <c r="BL37" s="82">
        <f t="shared" ca="1" si="60"/>
        <v>0</v>
      </c>
      <c r="BM37" s="82">
        <f t="shared" ca="1" si="60"/>
        <v>0</v>
      </c>
    </row>
    <row r="38" spans="1:66">
      <c r="B38" s="172"/>
      <c r="C38" s="142" t="str">
        <f>+Taxes!B35</f>
        <v>DRI</v>
      </c>
      <c r="D38" s="219"/>
      <c r="E38" s="82">
        <f>SUM(E39)</f>
        <v>0</v>
      </c>
      <c r="F38" s="82">
        <f>SUM(F39)</f>
        <v>0</v>
      </c>
      <c r="G38" s="82">
        <f>SUM(G39)</f>
        <v>0</v>
      </c>
      <c r="H38" s="219"/>
      <c r="I38" s="82">
        <f>SUM(I39)</f>
        <v>0</v>
      </c>
      <c r="J38" s="82">
        <f ca="1">SUM(J39)</f>
        <v>0</v>
      </c>
      <c r="K38" s="82">
        <f ca="1">SUM(K39)</f>
        <v>0</v>
      </c>
      <c r="L38" s="219"/>
      <c r="M38" s="82">
        <f ca="1">SUM(M39)</f>
        <v>0</v>
      </c>
      <c r="N38" s="21"/>
      <c r="O38" s="22"/>
      <c r="P38" s="23"/>
      <c r="T38" s="147" t="str">
        <f ca="1">IF(J48=S30,"","ERROR")</f>
        <v/>
      </c>
      <c r="Y38" s="29">
        <f>B41</f>
        <v>31</v>
      </c>
      <c r="Z38" s="213" t="str">
        <f t="shared" si="0"/>
        <v>Taxes de délivrance</v>
      </c>
      <c r="AA38" s="163">
        <f t="shared" si="48"/>
        <v>0</v>
      </c>
      <c r="AB38" s="163">
        <f t="shared" si="48"/>
        <v>0</v>
      </c>
      <c r="AC38" s="163">
        <f t="shared" si="48"/>
        <v>0</v>
      </c>
      <c r="AD38" s="163">
        <f t="shared" si="48"/>
        <v>0</v>
      </c>
      <c r="AE38" s="163">
        <f t="shared" si="48"/>
        <v>0</v>
      </c>
      <c r="AF38" s="163">
        <f t="shared" si="48"/>
        <v>0</v>
      </c>
      <c r="AG38" s="163">
        <f t="shared" si="48"/>
        <v>0</v>
      </c>
      <c r="AH38" s="163">
        <f t="shared" si="48"/>
        <v>0</v>
      </c>
      <c r="AI38" s="163">
        <f t="shared" si="48"/>
        <v>0</v>
      </c>
      <c r="AJ38" s="163">
        <f>SUM(AA38:AI38)</f>
        <v>0</v>
      </c>
      <c r="AM38" s="29">
        <f>+B41</f>
        <v>31</v>
      </c>
      <c r="AN38" s="213" t="str">
        <f t="shared" si="2"/>
        <v>Taxes de délivrance</v>
      </c>
      <c r="AO38" s="163">
        <f t="shared" ref="AO38:AV41" si="61">SUMPRODUCT(($J$58:$M$724=$AM38&amp;"- "&amp;$AN38)*($N$58:$N$724=AO$1)*($Q$58:$Q$724))</f>
        <v>0</v>
      </c>
      <c r="AP38" s="163">
        <f t="shared" si="61"/>
        <v>0</v>
      </c>
      <c r="AQ38" s="163">
        <f t="shared" si="61"/>
        <v>0</v>
      </c>
      <c r="AR38" s="163">
        <f t="shared" si="61"/>
        <v>0</v>
      </c>
      <c r="AS38" s="163">
        <f t="shared" si="61"/>
        <v>0</v>
      </c>
      <c r="AT38" s="163">
        <f t="shared" si="61"/>
        <v>0</v>
      </c>
      <c r="AU38" s="163">
        <f t="shared" si="61"/>
        <v>0</v>
      </c>
      <c r="AV38" s="163">
        <f t="shared" si="61"/>
        <v>0</v>
      </c>
      <c r="AW38" s="163">
        <f t="shared" si="10"/>
        <v>0</v>
      </c>
      <c r="AX38" s="78"/>
      <c r="AZ38" s="29">
        <f>B41</f>
        <v>31</v>
      </c>
      <c r="BA38" s="213" t="str">
        <f t="shared" si="4"/>
        <v>Taxes de délivrance</v>
      </c>
      <c r="BB38" s="163">
        <f t="shared" ref="BB38:BM41" ca="1" si="62">SUMPRODUCT(($C$6:$C$47=$BA38)*($N$6:$N$47=BB$1)*($M$6:$M$47))</f>
        <v>0</v>
      </c>
      <c r="BC38" s="163">
        <f t="shared" ca="1" si="62"/>
        <v>0</v>
      </c>
      <c r="BD38" s="163">
        <f t="shared" ca="1" si="62"/>
        <v>0</v>
      </c>
      <c r="BE38" s="163">
        <f t="shared" ca="1" si="62"/>
        <v>0</v>
      </c>
      <c r="BF38" s="163">
        <f t="shared" ca="1" si="62"/>
        <v>0</v>
      </c>
      <c r="BG38" s="163">
        <f t="shared" ca="1" si="62"/>
        <v>0</v>
      </c>
      <c r="BH38" s="163">
        <f t="shared" ca="1" si="62"/>
        <v>0</v>
      </c>
      <c r="BI38" s="163">
        <f t="shared" ca="1" si="62"/>
        <v>0</v>
      </c>
      <c r="BJ38" s="163">
        <f t="shared" ca="1" si="62"/>
        <v>0</v>
      </c>
      <c r="BK38" s="163">
        <f t="shared" ca="1" si="62"/>
        <v>0</v>
      </c>
      <c r="BL38" s="163">
        <f t="shared" ca="1" si="62"/>
        <v>0</v>
      </c>
      <c r="BM38" s="163">
        <f t="shared" ca="1" si="62"/>
        <v>0</v>
      </c>
    </row>
    <row r="39" spans="1:66">
      <c r="B39" s="2">
        <f>+Taxes!A36</f>
        <v>30</v>
      </c>
      <c r="C39" s="174" t="str">
        <f>+Taxes!B36</f>
        <v>Patentes</v>
      </c>
      <c r="E39" s="78"/>
      <c r="F39" s="78">
        <f>SUMIF($A$58:$A$725,B39&amp;"- "&amp;C39,$G$58:$G$725)</f>
        <v>0</v>
      </c>
      <c r="G39" s="78">
        <f t="shared" si="12"/>
        <v>0</v>
      </c>
      <c r="I39" s="78"/>
      <c r="J39" s="78">
        <f ca="1">SUMIF($J$58:$M$725,B39&amp;"- "&amp;C39,$Q$58:$Q$725)</f>
        <v>0</v>
      </c>
      <c r="K39" s="78">
        <f ca="1">I39+J39</f>
        <v>0</v>
      </c>
      <c r="M39" s="78">
        <f t="shared" ca="1" si="54"/>
        <v>0</v>
      </c>
      <c r="N39" s="78"/>
      <c r="O39" s="22" t="str">
        <f t="shared" ca="1" si="44"/>
        <v/>
      </c>
      <c r="P39" s="23" t="str">
        <f t="shared" ca="1" si="55"/>
        <v/>
      </c>
      <c r="Y39" s="29">
        <f>B42</f>
        <v>32</v>
      </c>
      <c r="Z39" s="213" t="str">
        <f t="shared" si="0"/>
        <v>Taxe de renouvellement (AUREP)</v>
      </c>
      <c r="AA39" s="163">
        <f t="shared" si="48"/>
        <v>0</v>
      </c>
      <c r="AB39" s="163">
        <f t="shared" si="48"/>
        <v>0</v>
      </c>
      <c r="AC39" s="163">
        <f t="shared" si="48"/>
        <v>0</v>
      </c>
      <c r="AD39" s="163">
        <f t="shared" si="48"/>
        <v>0</v>
      </c>
      <c r="AE39" s="163">
        <f t="shared" si="48"/>
        <v>0</v>
      </c>
      <c r="AF39" s="163">
        <f t="shared" si="48"/>
        <v>0</v>
      </c>
      <c r="AG39" s="163">
        <f t="shared" si="48"/>
        <v>0</v>
      </c>
      <c r="AH39" s="163">
        <f t="shared" si="48"/>
        <v>0</v>
      </c>
      <c r="AI39" s="163">
        <f t="shared" si="48"/>
        <v>0</v>
      </c>
      <c r="AJ39" s="163">
        <f>SUM(AA39:AI39)</f>
        <v>0</v>
      </c>
      <c r="AM39" s="29">
        <f>+B42</f>
        <v>32</v>
      </c>
      <c r="AN39" s="213" t="str">
        <f t="shared" si="2"/>
        <v>Taxe de renouvellement (AUREP)</v>
      </c>
      <c r="AO39" s="163">
        <f t="shared" si="61"/>
        <v>0</v>
      </c>
      <c r="AP39" s="163">
        <f t="shared" si="61"/>
        <v>0</v>
      </c>
      <c r="AQ39" s="163">
        <f t="shared" si="61"/>
        <v>0</v>
      </c>
      <c r="AR39" s="163">
        <f t="shared" si="61"/>
        <v>0</v>
      </c>
      <c r="AS39" s="163">
        <f t="shared" si="61"/>
        <v>0</v>
      </c>
      <c r="AT39" s="163">
        <f t="shared" si="61"/>
        <v>0</v>
      </c>
      <c r="AU39" s="163">
        <f t="shared" si="61"/>
        <v>0</v>
      </c>
      <c r="AV39" s="163">
        <f t="shared" si="61"/>
        <v>0</v>
      </c>
      <c r="AW39" s="163">
        <f t="shared" si="10"/>
        <v>0</v>
      </c>
      <c r="AX39" s="78"/>
      <c r="AZ39" s="29">
        <f>B42</f>
        <v>32</v>
      </c>
      <c r="BA39" s="213" t="str">
        <f t="shared" si="4"/>
        <v>Taxe de renouvellement (AUREP)</v>
      </c>
      <c r="BB39" s="163">
        <f t="shared" ca="1" si="62"/>
        <v>0</v>
      </c>
      <c r="BC39" s="163">
        <f t="shared" ca="1" si="62"/>
        <v>0</v>
      </c>
      <c r="BD39" s="163">
        <f t="shared" ca="1" si="62"/>
        <v>0</v>
      </c>
      <c r="BE39" s="163">
        <f t="shared" ca="1" si="62"/>
        <v>0</v>
      </c>
      <c r="BF39" s="163">
        <f t="shared" ca="1" si="62"/>
        <v>0</v>
      </c>
      <c r="BG39" s="163">
        <f t="shared" ca="1" si="62"/>
        <v>0</v>
      </c>
      <c r="BH39" s="163">
        <f t="shared" ca="1" si="62"/>
        <v>0</v>
      </c>
      <c r="BI39" s="163">
        <f t="shared" ca="1" si="62"/>
        <v>0</v>
      </c>
      <c r="BJ39" s="163">
        <f t="shared" ca="1" si="62"/>
        <v>0</v>
      </c>
      <c r="BK39" s="163">
        <f t="shared" ca="1" si="62"/>
        <v>0</v>
      </c>
      <c r="BL39" s="163">
        <f t="shared" ca="1" si="62"/>
        <v>0</v>
      </c>
      <c r="BM39" s="163">
        <f t="shared" ca="1" si="62"/>
        <v>0</v>
      </c>
    </row>
    <row r="40" spans="1:66">
      <c r="B40" s="172"/>
      <c r="C40" s="142" t="str">
        <f>+Taxes!B37</f>
        <v>AUREP</v>
      </c>
      <c r="D40" s="219"/>
      <c r="E40" s="82">
        <f>SUM(E41:E44)</f>
        <v>0</v>
      </c>
      <c r="F40" s="82">
        <f>SUM(F41:F44)</f>
        <v>0</v>
      </c>
      <c r="G40" s="82">
        <f>SUM(G41:G44)</f>
        <v>0</v>
      </c>
      <c r="H40" s="219"/>
      <c r="I40" s="82">
        <f>SUM(I41:I44)</f>
        <v>0</v>
      </c>
      <c r="J40" s="82">
        <f ca="1">SUM(J41:J44)</f>
        <v>0</v>
      </c>
      <c r="K40" s="82">
        <f ca="1">SUM(K41:K44)</f>
        <v>0</v>
      </c>
      <c r="L40" s="219"/>
      <c r="M40" s="82">
        <f ca="1">SUM(M41:M44)</f>
        <v>0</v>
      </c>
      <c r="N40" s="21"/>
      <c r="O40" s="22"/>
      <c r="P40" s="23"/>
      <c r="Y40" s="29">
        <f>B43</f>
        <v>33</v>
      </c>
      <c r="Z40" s="213" t="str">
        <f t="shared" si="0"/>
        <v>Taxe superficiaire</v>
      </c>
      <c r="AA40" s="163">
        <f t="shared" si="48"/>
        <v>0</v>
      </c>
      <c r="AB40" s="163">
        <f t="shared" si="48"/>
        <v>0</v>
      </c>
      <c r="AC40" s="163">
        <f t="shared" si="48"/>
        <v>0</v>
      </c>
      <c r="AD40" s="163">
        <f t="shared" si="48"/>
        <v>0</v>
      </c>
      <c r="AE40" s="163">
        <f t="shared" si="48"/>
        <v>0</v>
      </c>
      <c r="AF40" s="163">
        <f t="shared" si="48"/>
        <v>0</v>
      </c>
      <c r="AG40" s="163">
        <f t="shared" si="48"/>
        <v>0</v>
      </c>
      <c r="AH40" s="163">
        <f t="shared" si="48"/>
        <v>0</v>
      </c>
      <c r="AI40" s="163">
        <f t="shared" si="48"/>
        <v>0</v>
      </c>
      <c r="AJ40" s="163">
        <f>SUM(AA40:AI40)</f>
        <v>0</v>
      </c>
      <c r="AM40" s="29">
        <f>+B43</f>
        <v>33</v>
      </c>
      <c r="AN40" s="213" t="str">
        <f t="shared" si="2"/>
        <v>Taxe superficiaire</v>
      </c>
      <c r="AO40" s="163">
        <f t="shared" si="61"/>
        <v>0</v>
      </c>
      <c r="AP40" s="163">
        <f t="shared" si="61"/>
        <v>0</v>
      </c>
      <c r="AQ40" s="163">
        <f t="shared" si="61"/>
        <v>0</v>
      </c>
      <c r="AR40" s="163">
        <f t="shared" si="61"/>
        <v>0</v>
      </c>
      <c r="AS40" s="163">
        <f t="shared" si="61"/>
        <v>0</v>
      </c>
      <c r="AT40" s="163">
        <f t="shared" si="61"/>
        <v>0</v>
      </c>
      <c r="AU40" s="163">
        <f t="shared" si="61"/>
        <v>0</v>
      </c>
      <c r="AV40" s="163">
        <f t="shared" si="61"/>
        <v>0</v>
      </c>
      <c r="AW40" s="163">
        <f t="shared" si="10"/>
        <v>0</v>
      </c>
      <c r="AX40" s="52"/>
      <c r="AZ40" s="29">
        <f>B43</f>
        <v>33</v>
      </c>
      <c r="BA40" s="213" t="str">
        <f t="shared" si="4"/>
        <v>Taxe superficiaire</v>
      </c>
      <c r="BB40" s="163">
        <f t="shared" ca="1" si="62"/>
        <v>0</v>
      </c>
      <c r="BC40" s="163">
        <f t="shared" ca="1" si="62"/>
        <v>0</v>
      </c>
      <c r="BD40" s="163">
        <f t="shared" ca="1" si="62"/>
        <v>0</v>
      </c>
      <c r="BE40" s="163">
        <f t="shared" ca="1" si="62"/>
        <v>0</v>
      </c>
      <c r="BF40" s="163">
        <f t="shared" ca="1" si="62"/>
        <v>0</v>
      </c>
      <c r="BG40" s="163">
        <f t="shared" ca="1" si="62"/>
        <v>0</v>
      </c>
      <c r="BH40" s="163">
        <f t="shared" ca="1" si="62"/>
        <v>0</v>
      </c>
      <c r="BI40" s="163">
        <f t="shared" ca="1" si="62"/>
        <v>0</v>
      </c>
      <c r="BJ40" s="163">
        <f t="shared" ca="1" si="62"/>
        <v>0</v>
      </c>
      <c r="BK40" s="163">
        <f t="shared" ca="1" si="62"/>
        <v>0</v>
      </c>
      <c r="BL40" s="163">
        <f t="shared" ca="1" si="62"/>
        <v>0</v>
      </c>
      <c r="BM40" s="163">
        <f t="shared" ca="1" si="62"/>
        <v>0</v>
      </c>
    </row>
    <row r="41" spans="1:66">
      <c r="B41" s="29">
        <f>+Taxes!A38</f>
        <v>31</v>
      </c>
      <c r="C41" s="173" t="str">
        <f>+Taxes!B38</f>
        <v>Taxes de délivrance</v>
      </c>
      <c r="E41" s="163">
        <v>0</v>
      </c>
      <c r="F41" s="163">
        <f>SUMIF($A$58:$A$725,B41&amp;"- "&amp;C41,$G$58:$G$725)</f>
        <v>0</v>
      </c>
      <c r="G41" s="163">
        <f t="shared" si="12"/>
        <v>0</v>
      </c>
      <c r="I41" s="163">
        <v>0</v>
      </c>
      <c r="J41" s="163">
        <f ca="1">SUMIF($J$58:$M$725,B41&amp;"- "&amp;C41,$Q$58:$Q$725)</f>
        <v>0</v>
      </c>
      <c r="K41" s="163">
        <f ca="1">I41+J41</f>
        <v>0</v>
      </c>
      <c r="M41" s="163">
        <f t="shared" ca="1" si="54"/>
        <v>0</v>
      </c>
      <c r="N41" s="163"/>
      <c r="O41" s="22" t="str">
        <f t="shared" ca="1" si="44"/>
        <v/>
      </c>
      <c r="P41" s="23" t="str">
        <f t="shared" ca="1" si="55"/>
        <v/>
      </c>
      <c r="Y41" s="29">
        <f>B44</f>
        <v>34</v>
      </c>
      <c r="Z41" s="213" t="str">
        <f t="shared" si="0"/>
        <v>Fonds de promotion et de formation</v>
      </c>
      <c r="AA41" s="163">
        <f t="shared" si="48"/>
        <v>0</v>
      </c>
      <c r="AB41" s="163">
        <f t="shared" si="48"/>
        <v>0</v>
      </c>
      <c r="AC41" s="163">
        <f t="shared" si="48"/>
        <v>0</v>
      </c>
      <c r="AD41" s="163">
        <f t="shared" si="48"/>
        <v>0</v>
      </c>
      <c r="AE41" s="163">
        <f t="shared" si="48"/>
        <v>0</v>
      </c>
      <c r="AF41" s="163">
        <f t="shared" si="48"/>
        <v>0</v>
      </c>
      <c r="AG41" s="163">
        <f t="shared" si="48"/>
        <v>0</v>
      </c>
      <c r="AH41" s="163">
        <f t="shared" si="48"/>
        <v>0</v>
      </c>
      <c r="AI41" s="163">
        <f t="shared" si="48"/>
        <v>0</v>
      </c>
      <c r="AJ41" s="163">
        <f>SUM(AA41:AI41)</f>
        <v>0</v>
      </c>
      <c r="AM41" s="29">
        <f>+B44</f>
        <v>34</v>
      </c>
      <c r="AN41" s="213" t="str">
        <f t="shared" si="2"/>
        <v>Fonds de promotion et de formation</v>
      </c>
      <c r="AO41" s="163">
        <f t="shared" si="61"/>
        <v>0</v>
      </c>
      <c r="AP41" s="163">
        <f t="shared" si="61"/>
        <v>0</v>
      </c>
      <c r="AQ41" s="163">
        <f t="shared" si="61"/>
        <v>0</v>
      </c>
      <c r="AR41" s="163">
        <f t="shared" si="61"/>
        <v>0</v>
      </c>
      <c r="AS41" s="163">
        <f t="shared" si="61"/>
        <v>0</v>
      </c>
      <c r="AT41" s="163">
        <f t="shared" si="61"/>
        <v>0</v>
      </c>
      <c r="AU41" s="163">
        <f t="shared" si="61"/>
        <v>0</v>
      </c>
      <c r="AV41" s="163">
        <f t="shared" si="61"/>
        <v>0</v>
      </c>
      <c r="AW41" s="163">
        <f t="shared" si="10"/>
        <v>0</v>
      </c>
      <c r="AX41" s="78"/>
      <c r="AZ41" s="29">
        <f>B44</f>
        <v>34</v>
      </c>
      <c r="BA41" s="213" t="str">
        <f t="shared" si="4"/>
        <v>Fonds de promotion et de formation</v>
      </c>
      <c r="BB41" s="163">
        <f t="shared" ca="1" si="62"/>
        <v>0</v>
      </c>
      <c r="BC41" s="163">
        <f t="shared" ca="1" si="62"/>
        <v>0</v>
      </c>
      <c r="BD41" s="163">
        <f t="shared" ca="1" si="62"/>
        <v>0</v>
      </c>
      <c r="BE41" s="163">
        <f t="shared" ca="1" si="62"/>
        <v>0</v>
      </c>
      <c r="BF41" s="163">
        <f t="shared" ca="1" si="62"/>
        <v>0</v>
      </c>
      <c r="BG41" s="163">
        <f t="shared" ca="1" si="62"/>
        <v>0</v>
      </c>
      <c r="BH41" s="163">
        <f t="shared" ca="1" si="62"/>
        <v>0</v>
      </c>
      <c r="BI41" s="163">
        <f t="shared" ca="1" si="62"/>
        <v>0</v>
      </c>
      <c r="BJ41" s="163">
        <f t="shared" ca="1" si="62"/>
        <v>0</v>
      </c>
      <c r="BK41" s="163">
        <f t="shared" ca="1" si="62"/>
        <v>0</v>
      </c>
      <c r="BL41" s="163">
        <f t="shared" ca="1" si="62"/>
        <v>0</v>
      </c>
      <c r="BM41" s="163">
        <f t="shared" ca="1" si="62"/>
        <v>0</v>
      </c>
    </row>
    <row r="42" spans="1:66">
      <c r="B42" s="2">
        <f>+Taxes!A39</f>
        <v>32</v>
      </c>
      <c r="C42" s="174" t="str">
        <f>+Taxes!B39</f>
        <v>Taxe de renouvellement (AUREP)</v>
      </c>
      <c r="E42" s="78">
        <v>0</v>
      </c>
      <c r="F42" s="78">
        <f>SUMIF($A$58:$A$725,B42&amp;"- "&amp;C42,$G$58:$G$725)</f>
        <v>0</v>
      </c>
      <c r="G42" s="78">
        <f t="shared" si="12"/>
        <v>0</v>
      </c>
      <c r="I42" s="78">
        <v>0</v>
      </c>
      <c r="J42" s="78">
        <f ca="1">SUMIF($J$58:$M$725,B42&amp;"- "&amp;C42,$Q$58:$Q$725)</f>
        <v>0</v>
      </c>
      <c r="K42" s="78">
        <f ca="1">I42+J42</f>
        <v>0</v>
      </c>
      <c r="M42" s="78">
        <f t="shared" ca="1" si="54"/>
        <v>0</v>
      </c>
      <c r="N42" s="78"/>
      <c r="O42" s="22" t="str">
        <f t="shared" ca="1" si="44"/>
        <v/>
      </c>
      <c r="P42" s="23" t="str">
        <f t="shared" ca="1" si="55"/>
        <v/>
      </c>
      <c r="Y42" s="172"/>
      <c r="Z42" s="172" t="str">
        <f t="shared" si="0"/>
        <v>INPS</v>
      </c>
      <c r="AA42" s="82">
        <f>SUM(AA43:AA43)</f>
        <v>0</v>
      </c>
      <c r="AB42" s="82">
        <f>SUM(AB43:AB43)</f>
        <v>0</v>
      </c>
      <c r="AC42" s="82">
        <f t="shared" ref="AC42:AJ42" si="63">SUM(AC43:AC43)</f>
        <v>0</v>
      </c>
      <c r="AD42" s="82">
        <f t="shared" si="63"/>
        <v>0</v>
      </c>
      <c r="AE42" s="82">
        <f t="shared" si="63"/>
        <v>0</v>
      </c>
      <c r="AF42" s="82">
        <f t="shared" si="63"/>
        <v>0</v>
      </c>
      <c r="AG42" s="82">
        <f t="shared" si="63"/>
        <v>0</v>
      </c>
      <c r="AH42" s="82">
        <f t="shared" si="63"/>
        <v>0</v>
      </c>
      <c r="AI42" s="82">
        <f t="shared" si="63"/>
        <v>0</v>
      </c>
      <c r="AJ42" s="82">
        <f t="shared" si="63"/>
        <v>0</v>
      </c>
      <c r="AM42" s="172"/>
      <c r="AN42" s="172" t="str">
        <f t="shared" si="2"/>
        <v>INPS</v>
      </c>
      <c r="AO42" s="82">
        <f>SUM(AO43:AO43)</f>
        <v>0</v>
      </c>
      <c r="AP42" s="82">
        <f t="shared" ref="AP42:AW42" si="64">SUM(AP43:AP43)</f>
        <v>0</v>
      </c>
      <c r="AQ42" s="82">
        <f t="shared" si="64"/>
        <v>0</v>
      </c>
      <c r="AR42" s="82">
        <f t="shared" si="64"/>
        <v>0</v>
      </c>
      <c r="AS42" s="82">
        <f t="shared" si="64"/>
        <v>0</v>
      </c>
      <c r="AT42" s="82">
        <f t="shared" si="64"/>
        <v>0</v>
      </c>
      <c r="AU42" s="82">
        <f t="shared" si="64"/>
        <v>0</v>
      </c>
      <c r="AV42" s="82">
        <f t="shared" si="64"/>
        <v>0</v>
      </c>
      <c r="AW42" s="82">
        <f t="shared" si="64"/>
        <v>0</v>
      </c>
      <c r="AX42" s="52"/>
      <c r="AZ42" s="172"/>
      <c r="BA42" s="172" t="str">
        <f t="shared" si="4"/>
        <v>INPS</v>
      </c>
      <c r="BB42" s="82">
        <f ca="1">SUM(BB43:BB43)</f>
        <v>0</v>
      </c>
      <c r="BC42" s="82">
        <f t="shared" ref="BC42:BM42" ca="1" si="65">SUM(BC43:BC43)</f>
        <v>0</v>
      </c>
      <c r="BD42" s="82">
        <f t="shared" ca="1" si="65"/>
        <v>0</v>
      </c>
      <c r="BE42" s="82">
        <f t="shared" ca="1" si="65"/>
        <v>0</v>
      </c>
      <c r="BF42" s="82">
        <f t="shared" ca="1" si="65"/>
        <v>0</v>
      </c>
      <c r="BG42" s="82">
        <f t="shared" ca="1" si="65"/>
        <v>0</v>
      </c>
      <c r="BH42" s="82">
        <f t="shared" ca="1" si="65"/>
        <v>0</v>
      </c>
      <c r="BI42" s="82">
        <f t="shared" ca="1" si="65"/>
        <v>0</v>
      </c>
      <c r="BJ42" s="82">
        <f t="shared" ca="1" si="65"/>
        <v>0</v>
      </c>
      <c r="BK42" s="82">
        <f t="shared" ca="1" si="65"/>
        <v>0</v>
      </c>
      <c r="BL42" s="82">
        <f t="shared" ca="1" si="65"/>
        <v>0</v>
      </c>
      <c r="BM42" s="82">
        <f t="shared" ca="1" si="65"/>
        <v>0</v>
      </c>
    </row>
    <row r="43" spans="1:66">
      <c r="B43" s="29">
        <f>+Taxes!A40</f>
        <v>33</v>
      </c>
      <c r="C43" s="173" t="str">
        <f>+Taxes!B40</f>
        <v>Taxe superficiaire</v>
      </c>
      <c r="E43" s="163">
        <v>0</v>
      </c>
      <c r="F43" s="163">
        <f>SUMIF($A$58:$A$725,B43&amp;"- "&amp;C43,$G$58:$G$725)</f>
        <v>0</v>
      </c>
      <c r="G43" s="163">
        <f t="shared" si="12"/>
        <v>0</v>
      </c>
      <c r="I43" s="163">
        <v>0</v>
      </c>
      <c r="J43" s="163">
        <f ca="1">SUMIF($J$58:$M$725,B43&amp;"- "&amp;C43,$Q$58:$Q$725)</f>
        <v>0</v>
      </c>
      <c r="K43" s="163">
        <f ca="1">I43+J43</f>
        <v>0</v>
      </c>
      <c r="M43" s="163">
        <f t="shared" ca="1" si="54"/>
        <v>0</v>
      </c>
      <c r="N43" s="163"/>
      <c r="O43" s="22" t="str">
        <f t="shared" ca="1" si="44"/>
        <v/>
      </c>
      <c r="P43" s="23" t="str">
        <f t="shared" ca="1" si="55"/>
        <v/>
      </c>
      <c r="Y43" s="29">
        <f>B46</f>
        <v>35</v>
      </c>
      <c r="Z43" s="213" t="str">
        <f t="shared" si="0"/>
        <v>Cotisations sociales</v>
      </c>
      <c r="AA43" s="163">
        <f t="shared" si="48"/>
        <v>0</v>
      </c>
      <c r="AB43" s="163">
        <f t="shared" si="48"/>
        <v>0</v>
      </c>
      <c r="AC43" s="163">
        <f t="shared" si="48"/>
        <v>0</v>
      </c>
      <c r="AD43" s="163">
        <f t="shared" si="48"/>
        <v>0</v>
      </c>
      <c r="AE43" s="163">
        <f t="shared" si="48"/>
        <v>0</v>
      </c>
      <c r="AF43" s="163">
        <f t="shared" si="48"/>
        <v>0</v>
      </c>
      <c r="AG43" s="163">
        <f t="shared" si="48"/>
        <v>0</v>
      </c>
      <c r="AH43" s="163">
        <f t="shared" si="48"/>
        <v>0</v>
      </c>
      <c r="AI43" s="163">
        <f t="shared" si="48"/>
        <v>0</v>
      </c>
      <c r="AJ43" s="163">
        <f>SUM(AA43:AI43)</f>
        <v>0</v>
      </c>
      <c r="AM43" s="29">
        <f>+B46</f>
        <v>35</v>
      </c>
      <c r="AN43" s="213" t="str">
        <f t="shared" si="2"/>
        <v>Cotisations sociales</v>
      </c>
      <c r="AO43" s="163">
        <f t="shared" ref="AO43:AV44" si="66">SUMPRODUCT(($J$58:$M$724=$AM43&amp;"- "&amp;$AN43)*($N$58:$N$724=AO$1)*($Q$58:$Q$724))</f>
        <v>0</v>
      </c>
      <c r="AP43" s="163">
        <f t="shared" si="66"/>
        <v>0</v>
      </c>
      <c r="AQ43" s="163">
        <f t="shared" si="66"/>
        <v>0</v>
      </c>
      <c r="AR43" s="163">
        <f t="shared" si="66"/>
        <v>0</v>
      </c>
      <c r="AS43" s="163">
        <f t="shared" si="66"/>
        <v>0</v>
      </c>
      <c r="AT43" s="163">
        <f t="shared" si="66"/>
        <v>0</v>
      </c>
      <c r="AU43" s="163">
        <f t="shared" si="66"/>
        <v>0</v>
      </c>
      <c r="AV43" s="163">
        <f t="shared" si="66"/>
        <v>0</v>
      </c>
      <c r="AW43" s="163">
        <f t="shared" si="10"/>
        <v>0</v>
      </c>
      <c r="AX43" s="78"/>
      <c r="AZ43" s="29">
        <f>B46</f>
        <v>35</v>
      </c>
      <c r="BA43" s="213" t="str">
        <f t="shared" si="4"/>
        <v>Cotisations sociales</v>
      </c>
      <c r="BB43" s="163">
        <f t="shared" ref="BB43:BM44" ca="1" si="67">SUMPRODUCT(($C$6:$C$47=$BA43)*($N$6:$N$47=BB$1)*($M$6:$M$47))</f>
        <v>0</v>
      </c>
      <c r="BC43" s="163">
        <f t="shared" ca="1" si="67"/>
        <v>0</v>
      </c>
      <c r="BD43" s="163">
        <f t="shared" ca="1" si="67"/>
        <v>0</v>
      </c>
      <c r="BE43" s="163">
        <f t="shared" ca="1" si="67"/>
        <v>0</v>
      </c>
      <c r="BF43" s="163">
        <f t="shared" ca="1" si="67"/>
        <v>0</v>
      </c>
      <c r="BG43" s="163">
        <f t="shared" ca="1" si="67"/>
        <v>0</v>
      </c>
      <c r="BH43" s="163">
        <f t="shared" ca="1" si="67"/>
        <v>0</v>
      </c>
      <c r="BI43" s="163">
        <f t="shared" ca="1" si="67"/>
        <v>0</v>
      </c>
      <c r="BJ43" s="163">
        <f t="shared" ca="1" si="67"/>
        <v>0</v>
      </c>
      <c r="BK43" s="163">
        <f t="shared" ca="1" si="67"/>
        <v>0</v>
      </c>
      <c r="BL43" s="163">
        <f t="shared" ca="1" si="67"/>
        <v>0</v>
      </c>
      <c r="BM43" s="163">
        <f t="shared" ca="1" si="67"/>
        <v>0</v>
      </c>
    </row>
    <row r="44" spans="1:66">
      <c r="B44" s="2">
        <f>+Taxes!A41</f>
        <v>34</v>
      </c>
      <c r="C44" s="174" t="str">
        <f>+Taxes!B41</f>
        <v>Fonds de promotion et de formation</v>
      </c>
      <c r="E44" s="78">
        <v>0</v>
      </c>
      <c r="F44" s="78">
        <f>SUMIF($A$58:$A$725,B44&amp;"- "&amp;C44,$G$58:$G$725)</f>
        <v>0</v>
      </c>
      <c r="G44" s="78">
        <f t="shared" si="12"/>
        <v>0</v>
      </c>
      <c r="I44" s="78">
        <v>0</v>
      </c>
      <c r="J44" s="78">
        <f ca="1">SUMIF($J$58:$M$725,B44&amp;"- "&amp;C44,$Q$58:$Q$725)</f>
        <v>0</v>
      </c>
      <c r="K44" s="78">
        <f ca="1">I44+J44</f>
        <v>0</v>
      </c>
      <c r="M44" s="78">
        <f t="shared" ca="1" si="54"/>
        <v>0</v>
      </c>
      <c r="N44" s="78"/>
      <c r="O44" s="22" t="str">
        <f t="shared" ca="1" si="44"/>
        <v/>
      </c>
      <c r="P44" s="23" t="str">
        <f t="shared" ca="1" si="55"/>
        <v/>
      </c>
      <c r="Y44" s="29">
        <f>B47</f>
        <v>36</v>
      </c>
      <c r="Z44" s="213" t="str">
        <f t="shared" si="0"/>
        <v>Autres flux de paiements significatifs (&gt; 25 millions de  FCFA) (reconciliables)</v>
      </c>
      <c r="AA44" s="163">
        <f t="shared" si="48"/>
        <v>0</v>
      </c>
      <c r="AB44" s="163">
        <f t="shared" si="48"/>
        <v>0</v>
      </c>
      <c r="AC44" s="163">
        <f t="shared" si="48"/>
        <v>0</v>
      </c>
      <c r="AD44" s="163">
        <f t="shared" si="48"/>
        <v>0</v>
      </c>
      <c r="AE44" s="163">
        <f t="shared" si="48"/>
        <v>0</v>
      </c>
      <c r="AF44" s="163">
        <f t="shared" si="48"/>
        <v>0</v>
      </c>
      <c r="AG44" s="163">
        <f t="shared" si="48"/>
        <v>0</v>
      </c>
      <c r="AH44" s="163">
        <f t="shared" si="48"/>
        <v>0</v>
      </c>
      <c r="AI44" s="163">
        <f t="shared" si="48"/>
        <v>0</v>
      </c>
      <c r="AJ44" s="163">
        <f>SUM(AA44:AI44)</f>
        <v>0</v>
      </c>
      <c r="AM44" s="29">
        <f>+B47</f>
        <v>36</v>
      </c>
      <c r="AN44" s="213" t="str">
        <f t="shared" si="2"/>
        <v>Autres flux de paiements significatifs (&gt; 25 millions de  FCFA) (reconciliables)</v>
      </c>
      <c r="AO44" s="163">
        <f t="shared" si="66"/>
        <v>0</v>
      </c>
      <c r="AP44" s="163">
        <f t="shared" si="66"/>
        <v>0</v>
      </c>
      <c r="AQ44" s="163">
        <f t="shared" si="66"/>
        <v>0</v>
      </c>
      <c r="AR44" s="163">
        <f t="shared" si="66"/>
        <v>0</v>
      </c>
      <c r="AS44" s="163">
        <f t="shared" si="66"/>
        <v>0</v>
      </c>
      <c r="AT44" s="163">
        <f t="shared" si="66"/>
        <v>0</v>
      </c>
      <c r="AU44" s="163">
        <f t="shared" si="66"/>
        <v>0</v>
      </c>
      <c r="AV44" s="163">
        <f t="shared" si="66"/>
        <v>0</v>
      </c>
      <c r="AW44" s="163">
        <f t="shared" si="10"/>
        <v>0</v>
      </c>
      <c r="AX44" s="78"/>
      <c r="AZ44" s="29">
        <f>B47</f>
        <v>36</v>
      </c>
      <c r="BA44" s="213" t="str">
        <f t="shared" si="4"/>
        <v>Autres flux de paiements significatifs (&gt; 25 millions de  FCFA) (reconciliables)</v>
      </c>
      <c r="BB44" s="163">
        <f t="shared" ca="1" si="67"/>
        <v>0</v>
      </c>
      <c r="BC44" s="163">
        <f t="shared" ca="1" si="67"/>
        <v>0</v>
      </c>
      <c r="BD44" s="163">
        <f t="shared" ca="1" si="67"/>
        <v>0</v>
      </c>
      <c r="BE44" s="163">
        <f t="shared" ca="1" si="67"/>
        <v>0</v>
      </c>
      <c r="BF44" s="163">
        <f t="shared" ca="1" si="67"/>
        <v>0</v>
      </c>
      <c r="BG44" s="163">
        <f t="shared" ca="1" si="67"/>
        <v>0</v>
      </c>
      <c r="BH44" s="163">
        <f t="shared" ca="1" si="67"/>
        <v>0</v>
      </c>
      <c r="BI44" s="163">
        <f t="shared" ca="1" si="67"/>
        <v>0</v>
      </c>
      <c r="BJ44" s="163">
        <f t="shared" ca="1" si="67"/>
        <v>0</v>
      </c>
      <c r="BK44" s="163">
        <f t="shared" ca="1" si="67"/>
        <v>0</v>
      </c>
      <c r="BL44" s="163">
        <f t="shared" ca="1" si="67"/>
        <v>0</v>
      </c>
      <c r="BM44" s="163">
        <f t="shared" ca="1" si="67"/>
        <v>0</v>
      </c>
    </row>
    <row r="45" spans="1:66">
      <c r="B45" s="172"/>
      <c r="C45" s="142" t="str">
        <f>+Taxes!B42</f>
        <v>INPS</v>
      </c>
      <c r="D45" s="219"/>
      <c r="E45" s="82">
        <f>SUM(E46)</f>
        <v>0</v>
      </c>
      <c r="F45" s="82">
        <f>SUM(F46)</f>
        <v>0</v>
      </c>
      <c r="G45" s="82">
        <f>SUM(G46)</f>
        <v>0</v>
      </c>
      <c r="H45" s="219"/>
      <c r="I45" s="82">
        <f>SUM(I46)</f>
        <v>0</v>
      </c>
      <c r="J45" s="82">
        <f ca="1">SUM(J46)</f>
        <v>0</v>
      </c>
      <c r="K45" s="82">
        <f ca="1">SUM(K46)</f>
        <v>0</v>
      </c>
      <c r="L45" s="219"/>
      <c r="M45" s="82">
        <f ca="1">SUM(M46)</f>
        <v>0</v>
      </c>
      <c r="N45" s="21"/>
      <c r="O45" s="22"/>
      <c r="P45" s="23"/>
      <c r="Q45" s="28"/>
      <c r="R45" s="152"/>
      <c r="S45" s="152"/>
      <c r="T45" s="152"/>
      <c r="W45" s="152"/>
      <c r="X45" s="152"/>
      <c r="Y45" s="86"/>
      <c r="Z45" s="212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M45" s="30"/>
      <c r="AN45" s="30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Z45" s="30"/>
      <c r="BA45" s="30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</row>
    <row r="46" spans="1:66">
      <c r="B46" s="2">
        <f>+Taxes!A43</f>
        <v>35</v>
      </c>
      <c r="C46" s="174" t="str">
        <f>+Taxes!B43</f>
        <v>Cotisations sociales</v>
      </c>
      <c r="E46" s="78"/>
      <c r="F46" s="78">
        <f>SUMIF($A$58:$A$725,B46&amp;"- "&amp;C46,$G$58:$G$725)</f>
        <v>0</v>
      </c>
      <c r="G46" s="78">
        <f t="shared" si="12"/>
        <v>0</v>
      </c>
      <c r="I46" s="78"/>
      <c r="J46" s="78">
        <f ca="1">SUMIF($J$58:$M$725,B46&amp;"- "&amp;C46,$Q$58:$Q$725)</f>
        <v>0</v>
      </c>
      <c r="K46" s="78">
        <f ca="1">I46+J46</f>
        <v>0</v>
      </c>
      <c r="M46" s="78">
        <f t="shared" ca="1" si="54"/>
        <v>0</v>
      </c>
      <c r="N46" s="84"/>
      <c r="O46" s="22" t="str">
        <f t="shared" ca="1" si="44"/>
        <v/>
      </c>
      <c r="P46" s="23" t="str">
        <f t="shared" ca="1" si="55"/>
        <v/>
      </c>
      <c r="U46" s="152"/>
      <c r="V46" s="152"/>
      <c r="Y46" s="86"/>
      <c r="Z46" s="212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M46" s="86"/>
      <c r="AN46" s="212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Z46" s="86"/>
      <c r="BA46" s="212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</row>
    <row r="47" spans="1:66" ht="22.5">
      <c r="A47" s="84"/>
      <c r="B47" s="29">
        <f>+Taxes!A44</f>
        <v>36</v>
      </c>
      <c r="C47" s="173" t="str">
        <f>+Taxes!B44</f>
        <v>Autres flux de paiements significatifs (&gt; 25 millions de  FCFA) (reconciliables)</v>
      </c>
      <c r="E47" s="163">
        <v>0</v>
      </c>
      <c r="F47" s="163">
        <f>SUMIF($A$58:$A$725,B47&amp;"- "&amp;C47,$G$58:$G$725)</f>
        <v>0</v>
      </c>
      <c r="G47" s="163">
        <f t="shared" si="12"/>
        <v>0</v>
      </c>
      <c r="I47" s="163">
        <v>0</v>
      </c>
      <c r="J47" s="163">
        <f ca="1">SUMIF($J$58:$M$725,B47&amp;"- "&amp;C47,$Q$58:$Q$725)</f>
        <v>0</v>
      </c>
      <c r="K47" s="163">
        <f ca="1">I47+J47</f>
        <v>0</v>
      </c>
      <c r="M47" s="163">
        <f t="shared" ca="1" si="54"/>
        <v>0</v>
      </c>
      <c r="N47" s="163"/>
      <c r="O47" s="22" t="str">
        <f t="shared" ca="1" si="44"/>
        <v/>
      </c>
      <c r="P47" s="23" t="str">
        <f t="shared" ca="1" si="55"/>
        <v/>
      </c>
      <c r="Q47" s="152"/>
      <c r="Y47" s="86"/>
      <c r="Z47" s="212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M47" s="86"/>
      <c r="AN47" s="212"/>
      <c r="AO47" s="78"/>
      <c r="AP47" s="78"/>
      <c r="AQ47" s="78"/>
      <c r="AR47" s="78"/>
      <c r="AS47" s="78"/>
      <c r="AT47" s="78"/>
      <c r="AU47" s="78"/>
      <c r="AV47" s="78"/>
      <c r="AW47" s="78"/>
      <c r="AZ47" s="86"/>
      <c r="BA47" s="212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152"/>
    </row>
    <row r="48" spans="1:66">
      <c r="B48" s="220"/>
      <c r="C48" s="221" t="s">
        <v>1</v>
      </c>
      <c r="D48" s="222"/>
      <c r="E48" s="223">
        <f>+E5+E9+E26+E35+E38+E40+E45+E47</f>
        <v>0</v>
      </c>
      <c r="F48" s="223">
        <f>+F5+F9+F26+F35+F38+F40+F45+F47</f>
        <v>0</v>
      </c>
      <c r="G48" s="223">
        <f>+G5+G9+G26+G35+G38+G40+G45+G47</f>
        <v>0</v>
      </c>
      <c r="H48" s="222" t="e">
        <f>+H5+H9+H21+H28+H43+H45+#REF!+#REF!+#REF!+H47</f>
        <v>#REF!</v>
      </c>
      <c r="I48" s="223">
        <f>+I5+I9+I26+I35+I38+I40+I45+I47</f>
        <v>0</v>
      </c>
      <c r="J48" s="223">
        <f ca="1">+J5+J9+J26+J35+J38+J40+J45+J47</f>
        <v>0</v>
      </c>
      <c r="K48" s="223">
        <f ca="1">+K5+K9+K26+K35+K38+K40+K45+K47</f>
        <v>0</v>
      </c>
      <c r="L48" s="222" t="e">
        <f>+L5+L9+L21+L28+L43+L45+#REF!+#REF!+#REF!+L47</f>
        <v>#REF!</v>
      </c>
      <c r="M48" s="223">
        <f ca="1">+M5+M9+M26+M35+M38+M40+M45+M47</f>
        <v>0</v>
      </c>
      <c r="N48" s="224"/>
      <c r="O48" s="22"/>
      <c r="P48" s="23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BN48" s="152"/>
    </row>
    <row r="49" spans="1:66">
      <c r="B49" s="172"/>
      <c r="C49" s="142" t="str">
        <f>+Taxes!B45</f>
        <v xml:space="preserve">Paiements Sociaux </v>
      </c>
      <c r="D49" s="219"/>
      <c r="E49" s="82">
        <f>SUM(E50:E51)</f>
        <v>0</v>
      </c>
      <c r="F49" s="82">
        <f>SUM(F50:F51)</f>
        <v>0</v>
      </c>
      <c r="G49" s="82">
        <f>SUM(G50:G51)</f>
        <v>0</v>
      </c>
      <c r="H49" s="2"/>
      <c r="I49" s="2"/>
      <c r="J49" s="2"/>
      <c r="K49" s="2"/>
      <c r="L49" s="2"/>
      <c r="M49" s="2"/>
      <c r="N49" s="2"/>
      <c r="O49" s="22"/>
      <c r="P49" s="23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BN49" s="152"/>
    </row>
    <row r="50" spans="1:66">
      <c r="B50" s="29">
        <f>+Taxes!A46</f>
        <v>37</v>
      </c>
      <c r="C50" s="173" t="str">
        <f>+Taxes!B46</f>
        <v>Paiements sociaux obligatoires</v>
      </c>
      <c r="E50" s="163">
        <v>0</v>
      </c>
      <c r="F50" s="163"/>
      <c r="G50" s="163">
        <f>+E50+F50</f>
        <v>0</v>
      </c>
      <c r="I50" s="78"/>
      <c r="J50" s="78"/>
      <c r="K50" s="78"/>
      <c r="M50" s="78"/>
      <c r="N50" s="84"/>
      <c r="O50" s="22"/>
      <c r="P50" s="23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</row>
    <row r="51" spans="1:66">
      <c r="B51" s="2">
        <f>+Taxes!A47</f>
        <v>38</v>
      </c>
      <c r="C51" s="174" t="str">
        <f>+Taxes!B47</f>
        <v>Paiements sociaux volontaires</v>
      </c>
      <c r="E51" s="78">
        <v>0</v>
      </c>
      <c r="F51" s="78"/>
      <c r="G51" s="78">
        <f>+E51+F51</f>
        <v>0</v>
      </c>
      <c r="I51" s="78"/>
      <c r="J51" s="78"/>
      <c r="K51" s="78"/>
      <c r="M51" s="78"/>
      <c r="N51" s="84"/>
      <c r="O51" s="22"/>
      <c r="P51" s="23"/>
    </row>
    <row r="52" spans="1:66">
      <c r="B52" s="2"/>
      <c r="C52" s="174"/>
      <c r="E52" s="78"/>
      <c r="F52" s="78"/>
      <c r="G52" s="78"/>
      <c r="I52" s="78"/>
      <c r="J52" s="78"/>
      <c r="K52" s="78"/>
      <c r="M52" s="78"/>
      <c r="N52" s="84"/>
      <c r="O52" s="22"/>
      <c r="P52" s="23"/>
    </row>
    <row r="53" spans="1:66">
      <c r="B53" s="2"/>
      <c r="C53" s="174"/>
      <c r="E53" s="78"/>
      <c r="F53" s="78"/>
      <c r="G53" s="78"/>
      <c r="I53" s="78"/>
      <c r="J53" s="78"/>
      <c r="K53" s="78"/>
      <c r="M53" s="78"/>
      <c r="N53" s="84"/>
      <c r="O53" s="22"/>
      <c r="P53" s="23"/>
    </row>
    <row r="54" spans="1:66">
      <c r="F54" s="147" t="str">
        <f>IF(F48=G727,"","ERROR")</f>
        <v/>
      </c>
      <c r="J54" s="147" t="str">
        <f ca="1">IF(J48=Q727,"","ERROR")</f>
        <v/>
      </c>
    </row>
    <row r="55" spans="1:66">
      <c r="F55" s="146"/>
    </row>
    <row r="56" spans="1:66">
      <c r="A56" s="348" t="s">
        <v>11</v>
      </c>
      <c r="B56" s="348"/>
      <c r="C56" s="348"/>
      <c r="D56" s="348"/>
      <c r="E56" s="348"/>
      <c r="F56" s="348"/>
      <c r="G56" s="348"/>
      <c r="J56" s="348" t="s">
        <v>12</v>
      </c>
      <c r="K56" s="348"/>
      <c r="L56" s="348"/>
      <c r="M56" s="348"/>
      <c r="N56" s="348"/>
      <c r="O56" s="348"/>
      <c r="P56" s="348"/>
      <c r="Q56" s="348"/>
    </row>
    <row r="57" spans="1:66">
      <c r="A57" s="17" t="s">
        <v>2</v>
      </c>
      <c r="B57" s="17" t="s">
        <v>70</v>
      </c>
      <c r="C57" s="17" t="s">
        <v>13</v>
      </c>
      <c r="E57" s="54" t="s">
        <v>5</v>
      </c>
      <c r="F57" s="54" t="s">
        <v>0</v>
      </c>
      <c r="G57" s="54" t="s">
        <v>4</v>
      </c>
      <c r="J57" s="33" t="s">
        <v>2</v>
      </c>
      <c r="K57" s="33"/>
      <c r="L57" s="33"/>
      <c r="M57" s="33"/>
      <c r="N57" s="17" t="s">
        <v>14</v>
      </c>
      <c r="O57" s="54" t="s">
        <v>5</v>
      </c>
      <c r="P57" s="54" t="s">
        <v>0</v>
      </c>
      <c r="Q57" s="54" t="s">
        <v>4</v>
      </c>
    </row>
    <row r="58" spans="1:66" ht="12">
      <c r="B58" s="207"/>
      <c r="C58" s="159"/>
      <c r="D58" s="153"/>
      <c r="E58" s="123"/>
      <c r="F58" s="116"/>
      <c r="G58" s="117"/>
      <c r="J58" s="153"/>
      <c r="K58" s="153"/>
      <c r="L58" s="153"/>
      <c r="M58" s="153"/>
      <c r="N58" s="156"/>
      <c r="O58" s="120"/>
      <c r="P58" s="118"/>
      <c r="Q58" s="119"/>
    </row>
    <row r="59" spans="1:66" ht="12">
      <c r="B59" s="207"/>
      <c r="C59" s="159"/>
      <c r="D59" s="153"/>
      <c r="E59" s="123"/>
      <c r="F59" s="116"/>
      <c r="G59" s="117"/>
      <c r="J59" s="153"/>
      <c r="K59" s="153"/>
      <c r="L59" s="153"/>
      <c r="M59" s="153"/>
      <c r="N59" s="156"/>
      <c r="O59" s="120"/>
      <c r="P59" s="118"/>
      <c r="Q59" s="119"/>
    </row>
    <row r="60" spans="1:66" ht="12">
      <c r="B60" s="207"/>
      <c r="C60" s="159"/>
      <c r="D60" s="153"/>
      <c r="E60" s="123"/>
      <c r="F60" s="116"/>
      <c r="G60" s="117"/>
      <c r="J60" s="153"/>
      <c r="K60" s="153"/>
      <c r="L60" s="153"/>
      <c r="M60" s="153"/>
      <c r="N60" s="156"/>
      <c r="O60" s="120"/>
      <c r="P60" s="118"/>
      <c r="Q60" s="119"/>
    </row>
    <row r="61" spans="1:66" ht="12">
      <c r="B61" s="207"/>
      <c r="C61" s="159"/>
      <c r="D61" s="153"/>
      <c r="E61" s="123"/>
      <c r="F61" s="116"/>
      <c r="G61" s="117"/>
      <c r="J61" s="153"/>
      <c r="K61" s="153"/>
      <c r="L61" s="153"/>
      <c r="M61" s="153"/>
      <c r="N61" s="156"/>
      <c r="O61" s="121"/>
      <c r="P61" s="118"/>
      <c r="Q61" s="119"/>
    </row>
    <row r="62" spans="1:66" ht="12">
      <c r="B62" s="207"/>
      <c r="C62" s="159"/>
      <c r="D62" s="153"/>
      <c r="E62" s="123"/>
      <c r="F62" s="116"/>
      <c r="G62" s="117"/>
      <c r="J62" s="153"/>
      <c r="K62" s="153"/>
      <c r="L62" s="153"/>
      <c r="M62" s="153"/>
      <c r="N62" s="156"/>
      <c r="O62" s="118"/>
      <c r="P62" s="118"/>
      <c r="Q62" s="119"/>
    </row>
    <row r="63" spans="1:66" ht="12">
      <c r="B63" s="207"/>
      <c r="C63" s="159"/>
      <c r="D63" s="153"/>
      <c r="E63" s="123"/>
      <c r="F63" s="116"/>
      <c r="G63" s="117"/>
      <c r="J63" s="153"/>
      <c r="K63" s="153"/>
      <c r="L63" s="153"/>
      <c r="M63" s="153"/>
      <c r="N63" s="156"/>
      <c r="O63" s="104"/>
      <c r="P63" s="179"/>
      <c r="Q63" s="180"/>
    </row>
    <row r="64" spans="1:66" ht="12">
      <c r="B64" s="207"/>
      <c r="C64" s="159"/>
      <c r="D64" s="153"/>
      <c r="E64" s="123"/>
      <c r="F64" s="116"/>
      <c r="G64" s="117"/>
      <c r="J64" s="153"/>
      <c r="K64" s="153"/>
      <c r="L64" s="153"/>
      <c r="M64" s="153"/>
      <c r="N64" s="156"/>
      <c r="O64" s="121"/>
      <c r="P64" s="179"/>
      <c r="Q64" s="180"/>
    </row>
    <row r="65" spans="2:17" ht="12">
      <c r="B65" s="207"/>
      <c r="C65" s="159"/>
      <c r="D65" s="153"/>
      <c r="E65" s="123"/>
      <c r="F65" s="116"/>
      <c r="G65" s="117"/>
      <c r="J65" s="153"/>
      <c r="K65" s="153"/>
      <c r="L65" s="153"/>
      <c r="M65" s="153"/>
      <c r="N65" s="156"/>
      <c r="O65" s="122"/>
      <c r="P65" s="118"/>
      <c r="Q65" s="119"/>
    </row>
    <row r="66" spans="2:17" ht="12">
      <c r="B66" s="207"/>
      <c r="C66" s="159"/>
      <c r="D66" s="153"/>
      <c r="E66" s="123"/>
      <c r="F66" s="116"/>
      <c r="G66" s="117"/>
      <c r="J66" s="153"/>
      <c r="K66" s="153"/>
      <c r="L66" s="153"/>
      <c r="M66" s="153"/>
      <c r="N66" s="156"/>
      <c r="O66" s="86"/>
      <c r="P66" s="118"/>
      <c r="Q66" s="119"/>
    </row>
    <row r="67" spans="2:17" ht="12">
      <c r="B67" s="207"/>
      <c r="C67" s="159"/>
      <c r="D67" s="153"/>
      <c r="E67" s="123"/>
      <c r="F67" s="116"/>
      <c r="G67" s="117"/>
      <c r="J67" s="153"/>
      <c r="K67" s="153"/>
      <c r="L67" s="153"/>
      <c r="M67" s="153"/>
      <c r="N67" s="156"/>
      <c r="O67" s="86"/>
      <c r="P67" s="118"/>
      <c r="Q67" s="119"/>
    </row>
    <row r="68" spans="2:17" ht="12">
      <c r="B68" s="207"/>
      <c r="C68" s="159"/>
      <c r="D68" s="153"/>
      <c r="E68" s="123"/>
      <c r="F68" s="116"/>
      <c r="G68" s="117"/>
      <c r="J68" s="153"/>
      <c r="K68" s="153"/>
      <c r="L68" s="153"/>
      <c r="M68" s="153"/>
      <c r="N68" s="156"/>
      <c r="O68" s="86"/>
      <c r="P68" s="118"/>
      <c r="Q68" s="119"/>
    </row>
    <row r="69" spans="2:17" ht="12">
      <c r="B69" s="207"/>
      <c r="C69" s="159"/>
      <c r="D69" s="153"/>
      <c r="E69" s="123"/>
      <c r="F69" s="116"/>
      <c r="G69" s="117"/>
      <c r="J69" s="153"/>
      <c r="K69" s="153"/>
      <c r="L69" s="153"/>
      <c r="M69" s="153"/>
      <c r="N69" s="156"/>
      <c r="O69" s="86"/>
      <c r="P69" s="118"/>
      <c r="Q69" s="119"/>
    </row>
    <row r="70" spans="2:17" ht="12">
      <c r="B70" s="207"/>
      <c r="C70" s="159"/>
      <c r="D70" s="153"/>
      <c r="E70" s="123"/>
      <c r="F70" s="116"/>
      <c r="G70" s="117"/>
      <c r="J70" s="153"/>
      <c r="K70" s="153"/>
      <c r="L70" s="153"/>
      <c r="M70" s="153"/>
      <c r="N70" s="156"/>
      <c r="O70" s="86"/>
      <c r="P70" s="118"/>
      <c r="Q70" s="119"/>
    </row>
    <row r="71" spans="2:17" ht="12">
      <c r="B71" s="207"/>
      <c r="C71" s="159"/>
      <c r="D71" s="153"/>
      <c r="E71" s="123"/>
      <c r="F71" s="116"/>
      <c r="G71" s="117"/>
      <c r="J71" s="153"/>
      <c r="K71" s="153"/>
      <c r="L71" s="153"/>
      <c r="M71" s="36"/>
      <c r="N71" s="156"/>
      <c r="O71" s="86"/>
      <c r="P71" s="118"/>
      <c r="Q71" s="119"/>
    </row>
    <row r="72" spans="2:17" ht="12">
      <c r="B72" s="207"/>
      <c r="C72" s="159"/>
      <c r="D72" s="153"/>
      <c r="E72" s="123"/>
      <c r="F72" s="116"/>
      <c r="G72" s="117"/>
      <c r="J72" s="153"/>
      <c r="K72" s="153"/>
      <c r="L72" s="153"/>
      <c r="M72" s="156"/>
      <c r="N72" s="156"/>
      <c r="O72" s="86"/>
      <c r="P72" s="118"/>
      <c r="Q72" s="119"/>
    </row>
    <row r="73" spans="2:17" ht="12">
      <c r="B73" s="207"/>
      <c r="C73" s="159"/>
      <c r="D73" s="153"/>
      <c r="E73" s="123"/>
      <c r="F73" s="116"/>
      <c r="G73" s="117"/>
      <c r="J73" s="153"/>
      <c r="K73" s="153"/>
      <c r="L73" s="153"/>
      <c r="M73" s="36"/>
      <c r="N73" s="156"/>
      <c r="O73" s="86"/>
      <c r="P73" s="118"/>
      <c r="Q73" s="119"/>
    </row>
    <row r="74" spans="2:17" ht="12">
      <c r="B74" s="207"/>
      <c r="C74" s="159"/>
      <c r="D74" s="153"/>
      <c r="E74" s="123"/>
      <c r="F74" s="116"/>
      <c r="G74" s="117"/>
      <c r="J74" s="153"/>
      <c r="K74" s="153"/>
      <c r="L74" s="153"/>
      <c r="M74" s="36"/>
      <c r="N74" s="156"/>
      <c r="O74" s="86"/>
      <c r="P74" s="118"/>
      <c r="Q74" s="119"/>
    </row>
    <row r="75" spans="2:17" ht="12">
      <c r="B75" s="207"/>
      <c r="C75" s="159"/>
      <c r="D75" s="153"/>
      <c r="E75" s="123"/>
      <c r="F75" s="116"/>
      <c r="G75" s="117"/>
      <c r="J75" s="153"/>
      <c r="K75" s="153"/>
      <c r="L75" s="153"/>
      <c r="M75" s="153"/>
      <c r="N75" s="156"/>
      <c r="O75" s="86"/>
      <c r="P75" s="118"/>
      <c r="Q75" s="119"/>
    </row>
    <row r="76" spans="2:17" ht="12">
      <c r="B76" s="207"/>
      <c r="C76" s="159"/>
      <c r="D76" s="153"/>
      <c r="E76" s="123"/>
      <c r="F76" s="116"/>
      <c r="G76" s="117"/>
      <c r="J76" s="153"/>
      <c r="K76" s="153"/>
      <c r="L76" s="153"/>
      <c r="M76" s="153"/>
      <c r="N76" s="156"/>
      <c r="O76" s="86"/>
      <c r="P76" s="118"/>
      <c r="Q76" s="119"/>
    </row>
    <row r="77" spans="2:17" ht="12">
      <c r="B77" s="207"/>
      <c r="C77" s="159"/>
      <c r="D77" s="153"/>
      <c r="E77" s="123"/>
      <c r="F77" s="116"/>
      <c r="G77" s="117"/>
      <c r="J77" s="153"/>
      <c r="K77" s="153"/>
      <c r="L77" s="153"/>
      <c r="M77" s="153"/>
      <c r="N77" s="156"/>
      <c r="O77" s="86"/>
      <c r="P77" s="41"/>
      <c r="Q77" s="32"/>
    </row>
    <row r="78" spans="2:17" ht="12">
      <c r="B78" s="207"/>
      <c r="C78" s="159"/>
      <c r="D78" s="153"/>
      <c r="E78" s="123"/>
      <c r="F78" s="116"/>
      <c r="G78" s="117"/>
      <c r="J78" s="153"/>
      <c r="K78" s="153"/>
      <c r="L78" s="153"/>
      <c r="M78" s="153"/>
      <c r="N78" s="156"/>
      <c r="O78" s="86"/>
      <c r="P78" s="41"/>
      <c r="Q78" s="32"/>
    </row>
    <row r="79" spans="2:17" ht="12">
      <c r="B79" s="207"/>
      <c r="C79" s="159"/>
      <c r="D79" s="153"/>
      <c r="E79" s="123"/>
      <c r="F79" s="116"/>
      <c r="G79" s="117"/>
      <c r="J79" s="153"/>
      <c r="K79" s="153"/>
      <c r="L79" s="153"/>
      <c r="M79" s="153"/>
      <c r="N79" s="156"/>
      <c r="O79" s="86"/>
      <c r="P79" s="41"/>
      <c r="Q79" s="32"/>
    </row>
    <row r="80" spans="2:17" ht="12">
      <c r="B80" s="207"/>
      <c r="C80" s="159"/>
      <c r="D80" s="153"/>
      <c r="E80" s="123"/>
      <c r="F80" s="116"/>
      <c r="G80" s="117"/>
      <c r="J80" s="153"/>
      <c r="K80" s="153"/>
      <c r="L80" s="153"/>
      <c r="M80" s="153"/>
      <c r="N80" s="156"/>
      <c r="O80" s="86"/>
      <c r="P80" s="41"/>
      <c r="Q80" s="32"/>
    </row>
    <row r="81" spans="2:17" ht="12">
      <c r="B81" s="207"/>
      <c r="C81" s="159"/>
      <c r="D81" s="153"/>
      <c r="E81" s="123"/>
      <c r="F81" s="116"/>
      <c r="G81" s="117"/>
      <c r="J81" s="153"/>
      <c r="K81" s="153"/>
      <c r="L81" s="153"/>
      <c r="M81" s="153"/>
      <c r="N81" s="156"/>
      <c r="O81" s="86"/>
      <c r="P81" s="41"/>
      <c r="Q81" s="32"/>
    </row>
    <row r="82" spans="2:17" ht="12">
      <c r="B82" s="207"/>
      <c r="C82" s="159"/>
      <c r="D82" s="153"/>
      <c r="E82" s="123"/>
      <c r="F82" s="116"/>
      <c r="G82" s="117"/>
      <c r="J82" s="153"/>
      <c r="K82" s="153"/>
      <c r="L82" s="153"/>
      <c r="M82" s="153"/>
      <c r="N82" s="156"/>
      <c r="O82" s="86"/>
      <c r="P82" s="41"/>
      <c r="Q82" s="32"/>
    </row>
    <row r="83" spans="2:17" ht="12">
      <c r="B83" s="207"/>
      <c r="C83" s="159"/>
      <c r="D83" s="153"/>
      <c r="E83" s="123"/>
      <c r="F83" s="116"/>
      <c r="G83" s="117"/>
      <c r="J83" s="153"/>
      <c r="K83" s="153"/>
      <c r="L83" s="153"/>
      <c r="M83" s="153"/>
      <c r="N83" s="156"/>
      <c r="O83" s="86"/>
      <c r="P83" s="41"/>
      <c r="Q83" s="32"/>
    </row>
    <row r="84" spans="2:17" ht="12">
      <c r="B84" s="207"/>
      <c r="C84" s="159"/>
      <c r="D84" s="153"/>
      <c r="E84" s="123"/>
      <c r="F84" s="116"/>
      <c r="G84" s="117"/>
      <c r="J84" s="153"/>
      <c r="K84" s="153"/>
      <c r="L84" s="153"/>
      <c r="M84" s="153"/>
      <c r="N84" s="156"/>
      <c r="O84" s="86"/>
      <c r="P84" s="41"/>
      <c r="Q84" s="32"/>
    </row>
    <row r="85" spans="2:17" ht="12">
      <c r="B85" s="207"/>
      <c r="C85" s="159"/>
      <c r="D85" s="153"/>
      <c r="E85" s="123"/>
      <c r="F85" s="116"/>
      <c r="G85" s="117"/>
      <c r="J85" s="153"/>
      <c r="K85" s="153"/>
      <c r="L85" s="153"/>
      <c r="M85" s="153"/>
      <c r="N85" s="156"/>
      <c r="O85" s="86"/>
      <c r="P85" s="41"/>
      <c r="Q85" s="32"/>
    </row>
    <row r="86" spans="2:17" ht="12">
      <c r="B86" s="207"/>
      <c r="C86" s="159"/>
      <c r="D86" s="153"/>
      <c r="E86" s="123"/>
      <c r="F86" s="116"/>
      <c r="G86" s="117"/>
      <c r="J86" s="153"/>
      <c r="K86" s="153"/>
      <c r="L86" s="153"/>
      <c r="M86" s="153"/>
      <c r="N86" s="156"/>
      <c r="O86" s="86"/>
      <c r="P86" s="41"/>
      <c r="Q86" s="32"/>
    </row>
    <row r="87" spans="2:17" ht="12">
      <c r="B87" s="207"/>
      <c r="C87" s="159"/>
      <c r="D87" s="153"/>
      <c r="E87" s="123"/>
      <c r="F87" s="116"/>
      <c r="G87" s="117"/>
      <c r="J87" s="153"/>
      <c r="K87" s="153"/>
      <c r="L87" s="153"/>
      <c r="M87" s="153"/>
      <c r="N87" s="156"/>
      <c r="O87" s="86"/>
      <c r="P87" s="41"/>
      <c r="Q87" s="32"/>
    </row>
    <row r="88" spans="2:17" ht="12">
      <c r="B88" s="207"/>
      <c r="C88" s="159"/>
      <c r="D88" s="153"/>
      <c r="E88" s="123"/>
      <c r="F88" s="116"/>
      <c r="G88" s="117"/>
      <c r="J88" s="153"/>
      <c r="K88" s="153"/>
      <c r="L88" s="153"/>
      <c r="M88" s="153"/>
      <c r="N88" s="156"/>
      <c r="O88" s="86"/>
      <c r="P88" s="41"/>
      <c r="Q88" s="32"/>
    </row>
    <row r="89" spans="2:17">
      <c r="B89" s="207"/>
      <c r="C89" s="159"/>
      <c r="D89" s="153"/>
      <c r="E89" s="154"/>
      <c r="F89" s="158"/>
      <c r="G89" s="155"/>
      <c r="J89" s="153"/>
      <c r="K89" s="153"/>
      <c r="L89" s="153"/>
      <c r="M89" s="153"/>
      <c r="N89" s="156"/>
      <c r="O89" s="86"/>
      <c r="P89" s="41"/>
      <c r="Q89" s="32"/>
    </row>
    <row r="90" spans="2:17">
      <c r="B90" s="207"/>
      <c r="C90" s="159"/>
      <c r="D90" s="153"/>
      <c r="E90" s="154"/>
      <c r="F90" s="158"/>
      <c r="G90" s="155"/>
      <c r="J90" s="153"/>
      <c r="K90" s="153"/>
      <c r="L90" s="153"/>
      <c r="M90" s="153"/>
      <c r="N90" s="156"/>
      <c r="O90" s="86"/>
      <c r="P90" s="41"/>
      <c r="Q90" s="32"/>
    </row>
    <row r="91" spans="2:17">
      <c r="B91" s="207"/>
      <c r="C91" s="159"/>
      <c r="D91" s="153"/>
      <c r="E91" s="154"/>
      <c r="F91" s="158"/>
      <c r="G91" s="155"/>
      <c r="J91" s="153"/>
      <c r="K91" s="153"/>
      <c r="L91" s="153"/>
      <c r="M91" s="153"/>
      <c r="N91" s="156"/>
      <c r="O91" s="86"/>
      <c r="P91" s="41"/>
      <c r="Q91" s="32"/>
    </row>
    <row r="92" spans="2:17">
      <c r="B92" s="207"/>
      <c r="C92" s="159"/>
      <c r="D92" s="153"/>
      <c r="E92" s="154"/>
      <c r="F92" s="158"/>
      <c r="G92" s="155"/>
      <c r="J92" s="153"/>
      <c r="K92" s="153"/>
      <c r="L92" s="153"/>
      <c r="M92" s="153"/>
      <c r="N92" s="156"/>
      <c r="O92" s="86"/>
      <c r="P92" s="41"/>
      <c r="Q92" s="32"/>
    </row>
    <row r="93" spans="2:17">
      <c r="B93" s="207"/>
      <c r="C93" s="159"/>
      <c r="D93" s="153"/>
      <c r="E93" s="154"/>
      <c r="F93" s="158"/>
      <c r="G93" s="155"/>
      <c r="J93" s="153"/>
      <c r="K93" s="153"/>
      <c r="L93" s="153"/>
      <c r="M93" s="153"/>
      <c r="N93" s="156"/>
      <c r="O93" s="86"/>
      <c r="P93" s="41"/>
      <c r="Q93" s="32"/>
    </row>
    <row r="94" spans="2:17">
      <c r="B94" s="207"/>
      <c r="C94" s="159"/>
      <c r="D94" s="153"/>
      <c r="E94" s="154"/>
      <c r="F94" s="158"/>
      <c r="G94" s="155"/>
      <c r="J94" s="153"/>
      <c r="K94" s="153"/>
      <c r="L94" s="153"/>
      <c r="M94" s="153"/>
      <c r="N94" s="156"/>
      <c r="O94" s="86"/>
      <c r="P94" s="41"/>
      <c r="Q94" s="32"/>
    </row>
    <row r="95" spans="2:17">
      <c r="B95" s="207"/>
      <c r="C95" s="159"/>
      <c r="D95" s="153"/>
      <c r="E95" s="154"/>
      <c r="F95" s="158"/>
      <c r="G95" s="155"/>
      <c r="J95" s="153"/>
      <c r="K95" s="153"/>
      <c r="L95" s="153"/>
      <c r="M95" s="153"/>
      <c r="N95" s="156"/>
      <c r="O95" s="86"/>
      <c r="P95" s="41"/>
      <c r="Q95" s="32"/>
    </row>
    <row r="96" spans="2:17">
      <c r="B96" s="207"/>
      <c r="C96" s="159"/>
      <c r="D96" s="153"/>
      <c r="E96" s="154"/>
      <c r="F96" s="158"/>
      <c r="G96" s="155"/>
      <c r="J96" s="153"/>
      <c r="K96" s="153"/>
      <c r="L96" s="153"/>
      <c r="M96" s="153"/>
      <c r="N96" s="156"/>
      <c r="O96" s="86"/>
      <c r="P96" s="41"/>
      <c r="Q96" s="32"/>
    </row>
    <row r="97" spans="2:17">
      <c r="B97" s="207"/>
      <c r="C97" s="159"/>
      <c r="D97" s="153"/>
      <c r="E97" s="154"/>
      <c r="F97" s="158"/>
      <c r="G97" s="155"/>
      <c r="J97" s="153"/>
      <c r="K97" s="153"/>
      <c r="L97" s="153"/>
      <c r="M97" s="153"/>
      <c r="N97" s="156"/>
      <c r="O97" s="86"/>
      <c r="P97" s="41"/>
      <c r="Q97" s="32"/>
    </row>
    <row r="98" spans="2:17">
      <c r="B98" s="207"/>
      <c r="C98" s="159"/>
      <c r="D98" s="153"/>
      <c r="E98" s="154"/>
      <c r="F98" s="158"/>
      <c r="G98" s="155"/>
      <c r="J98" s="153"/>
      <c r="K98" s="153"/>
      <c r="L98" s="153"/>
      <c r="M98" s="153"/>
      <c r="N98" s="156"/>
      <c r="O98" s="86"/>
      <c r="P98" s="41"/>
      <c r="Q98" s="32"/>
    </row>
    <row r="99" spans="2:17">
      <c r="B99" s="207"/>
      <c r="C99" s="159"/>
      <c r="D99" s="153"/>
      <c r="E99" s="154"/>
      <c r="F99" s="158"/>
      <c r="G99" s="155"/>
      <c r="J99" s="153"/>
      <c r="K99" s="153"/>
      <c r="L99" s="153"/>
      <c r="M99" s="153"/>
      <c r="N99" s="156"/>
      <c r="O99" s="86"/>
      <c r="P99" s="41"/>
      <c r="Q99" s="32"/>
    </row>
    <row r="100" spans="2:17">
      <c r="B100" s="207"/>
      <c r="C100" s="159"/>
      <c r="D100" s="153"/>
      <c r="E100" s="154"/>
      <c r="F100" s="158"/>
      <c r="G100" s="155"/>
      <c r="J100" s="153"/>
      <c r="K100" s="153"/>
      <c r="L100" s="153"/>
      <c r="M100" s="153"/>
      <c r="N100" s="156"/>
      <c r="O100" s="86"/>
      <c r="P100" s="41"/>
      <c r="Q100" s="32"/>
    </row>
    <row r="101" spans="2:17">
      <c r="B101" s="207"/>
      <c r="C101" s="159"/>
      <c r="D101" s="153"/>
      <c r="E101" s="154"/>
      <c r="F101" s="158"/>
      <c r="G101" s="155"/>
      <c r="J101" s="153"/>
      <c r="K101" s="153"/>
      <c r="L101" s="153"/>
      <c r="M101" s="153"/>
      <c r="N101" s="156"/>
      <c r="O101" s="86"/>
      <c r="P101" s="41"/>
      <c r="Q101" s="32"/>
    </row>
    <row r="102" spans="2:17">
      <c r="B102" s="207"/>
      <c r="C102" s="159"/>
      <c r="D102" s="153"/>
      <c r="E102" s="154"/>
      <c r="F102" s="158"/>
      <c r="G102" s="155"/>
      <c r="J102" s="153"/>
      <c r="K102" s="153"/>
      <c r="L102" s="153"/>
      <c r="M102" s="153"/>
      <c r="N102" s="156"/>
      <c r="O102" s="86"/>
      <c r="P102" s="41"/>
      <c r="Q102" s="32"/>
    </row>
    <row r="103" spans="2:17">
      <c r="B103" s="207"/>
      <c r="C103" s="159"/>
      <c r="D103" s="153"/>
      <c r="E103" s="154"/>
      <c r="F103" s="158"/>
      <c r="G103" s="155"/>
      <c r="J103" s="153"/>
      <c r="K103" s="153"/>
      <c r="L103" s="153"/>
      <c r="M103" s="153"/>
      <c r="N103" s="156"/>
      <c r="O103" s="86"/>
      <c r="P103" s="41"/>
      <c r="Q103" s="32"/>
    </row>
    <row r="104" spans="2:17">
      <c r="B104" s="207"/>
      <c r="C104" s="159"/>
      <c r="D104" s="153"/>
      <c r="E104" s="154"/>
      <c r="F104" s="158"/>
      <c r="G104" s="155"/>
      <c r="J104" s="153"/>
      <c r="K104" s="153"/>
      <c r="L104" s="153"/>
      <c r="M104" s="153"/>
      <c r="N104" s="156"/>
      <c r="O104" s="86"/>
      <c r="P104" s="41"/>
      <c r="Q104" s="32"/>
    </row>
    <row r="105" spans="2:17">
      <c r="B105" s="207"/>
      <c r="C105" s="159"/>
      <c r="D105" s="153"/>
      <c r="E105" s="154"/>
      <c r="F105" s="158"/>
      <c r="G105" s="155"/>
      <c r="J105" s="153"/>
      <c r="K105" s="153"/>
      <c r="L105" s="153"/>
      <c r="M105" s="153"/>
      <c r="N105" s="156"/>
      <c r="O105" s="86"/>
      <c r="P105" s="41"/>
      <c r="Q105" s="32"/>
    </row>
    <row r="106" spans="2:17">
      <c r="B106" s="207"/>
      <c r="C106" s="159"/>
      <c r="D106" s="153"/>
      <c r="E106" s="154"/>
      <c r="F106" s="158"/>
      <c r="G106" s="155"/>
      <c r="J106" s="153"/>
      <c r="K106" s="153"/>
      <c r="L106" s="153"/>
      <c r="M106" s="153"/>
      <c r="N106" s="156"/>
      <c r="O106" s="86"/>
      <c r="P106" s="41"/>
      <c r="Q106" s="32"/>
    </row>
    <row r="107" spans="2:17">
      <c r="B107" s="207"/>
      <c r="C107" s="159"/>
      <c r="D107" s="153"/>
      <c r="E107" s="154"/>
      <c r="F107" s="158"/>
      <c r="G107" s="155"/>
      <c r="J107" s="153"/>
      <c r="K107" s="153"/>
      <c r="L107" s="153"/>
      <c r="M107" s="153"/>
      <c r="N107" s="156"/>
      <c r="O107" s="86"/>
      <c r="P107" s="39"/>
      <c r="Q107" s="78"/>
    </row>
    <row r="108" spans="2:17">
      <c r="B108" s="207"/>
      <c r="C108" s="159"/>
      <c r="D108" s="153"/>
      <c r="E108" s="154"/>
      <c r="F108" s="158"/>
      <c r="G108" s="155"/>
      <c r="J108" s="153"/>
      <c r="K108" s="153"/>
      <c r="L108" s="153"/>
      <c r="M108" s="153"/>
      <c r="N108" s="156"/>
      <c r="O108" s="86"/>
      <c r="P108" s="39"/>
      <c r="Q108" s="78"/>
    </row>
    <row r="109" spans="2:17">
      <c r="B109" s="207"/>
      <c r="C109" s="159"/>
      <c r="D109" s="153"/>
      <c r="E109" s="154"/>
      <c r="F109" s="158"/>
      <c r="G109" s="155"/>
      <c r="J109" s="153"/>
      <c r="K109" s="153"/>
      <c r="L109" s="153"/>
      <c r="M109" s="153"/>
      <c r="N109" s="156"/>
      <c r="O109" s="86"/>
      <c r="P109" s="39"/>
      <c r="Q109" s="78"/>
    </row>
    <row r="110" spans="2:17">
      <c r="B110" s="207"/>
      <c r="C110" s="159"/>
      <c r="D110" s="153"/>
      <c r="E110" s="154"/>
      <c r="F110" s="158"/>
      <c r="G110" s="155"/>
      <c r="J110" s="153"/>
      <c r="K110" s="153"/>
      <c r="L110" s="153"/>
      <c r="M110" s="153"/>
      <c r="N110" s="156"/>
      <c r="O110" s="86"/>
      <c r="P110" s="39"/>
      <c r="Q110" s="78"/>
    </row>
    <row r="111" spans="2:17">
      <c r="B111" s="207"/>
      <c r="C111" s="159"/>
      <c r="D111" s="153"/>
      <c r="E111" s="154"/>
      <c r="F111" s="158"/>
      <c r="G111" s="155"/>
      <c r="J111" s="153"/>
      <c r="K111" s="153"/>
      <c r="L111" s="153"/>
      <c r="M111" s="153"/>
      <c r="N111" s="156"/>
      <c r="O111" s="86"/>
      <c r="P111" s="39"/>
      <c r="Q111" s="78"/>
    </row>
    <row r="112" spans="2:17">
      <c r="B112" s="207"/>
      <c r="C112" s="159"/>
      <c r="D112" s="153"/>
      <c r="E112" s="154"/>
      <c r="F112" s="158"/>
      <c r="G112" s="155"/>
      <c r="J112" s="153"/>
      <c r="K112" s="153"/>
      <c r="L112" s="153"/>
      <c r="M112" s="153"/>
      <c r="N112" s="156"/>
      <c r="O112" s="86"/>
      <c r="P112" s="39"/>
      <c r="Q112" s="78"/>
    </row>
    <row r="113" spans="2:17">
      <c r="B113" s="207"/>
      <c r="C113" s="159"/>
      <c r="D113" s="153"/>
      <c r="E113" s="154"/>
      <c r="F113" s="158"/>
      <c r="G113" s="155"/>
      <c r="J113" s="153"/>
      <c r="K113" s="153"/>
      <c r="L113" s="153"/>
      <c r="M113" s="153"/>
      <c r="N113" s="156"/>
      <c r="O113" s="86"/>
      <c r="P113" s="39"/>
      <c r="Q113" s="78"/>
    </row>
    <row r="114" spans="2:17">
      <c r="B114" s="207"/>
      <c r="C114" s="159"/>
      <c r="D114" s="153"/>
      <c r="E114" s="154"/>
      <c r="F114" s="158"/>
      <c r="G114" s="155"/>
      <c r="J114" s="153"/>
      <c r="K114" s="153"/>
      <c r="L114" s="153"/>
      <c r="M114" s="153"/>
      <c r="N114" s="156"/>
      <c r="O114" s="86"/>
      <c r="P114" s="39"/>
      <c r="Q114" s="78"/>
    </row>
    <row r="115" spans="2:17">
      <c r="B115" s="207"/>
      <c r="C115" s="159"/>
      <c r="D115" s="153"/>
      <c r="E115" s="154"/>
      <c r="F115" s="158"/>
      <c r="G115" s="155"/>
      <c r="J115" s="153"/>
      <c r="K115" s="153"/>
      <c r="L115" s="153"/>
      <c r="M115" s="153"/>
      <c r="N115" s="156"/>
      <c r="O115" s="86"/>
      <c r="P115" s="39"/>
      <c r="Q115" s="78"/>
    </row>
    <row r="116" spans="2:17">
      <c r="B116" s="207"/>
      <c r="C116" s="159"/>
      <c r="D116" s="153"/>
      <c r="E116" s="154"/>
      <c r="F116" s="158"/>
      <c r="G116" s="155"/>
      <c r="J116" s="153"/>
      <c r="K116" s="153"/>
      <c r="L116" s="153"/>
      <c r="M116" s="153"/>
      <c r="N116" s="156"/>
      <c r="O116" s="86"/>
      <c r="P116" s="39"/>
      <c r="Q116" s="78"/>
    </row>
    <row r="117" spans="2:17">
      <c r="B117" s="207"/>
      <c r="C117" s="159"/>
      <c r="D117" s="153"/>
      <c r="E117" s="154"/>
      <c r="F117" s="158"/>
      <c r="G117" s="155"/>
      <c r="J117" s="153"/>
      <c r="K117" s="153"/>
      <c r="L117" s="153"/>
      <c r="M117" s="153"/>
      <c r="N117" s="156"/>
      <c r="O117" s="86"/>
      <c r="P117" s="39"/>
      <c r="Q117" s="78"/>
    </row>
    <row r="118" spans="2:17">
      <c r="B118" s="207"/>
      <c r="C118" s="159"/>
      <c r="D118" s="153"/>
      <c r="E118" s="154"/>
      <c r="F118" s="158"/>
      <c r="G118" s="155"/>
      <c r="J118" s="153"/>
      <c r="K118" s="153"/>
      <c r="L118" s="153"/>
      <c r="M118" s="153"/>
      <c r="N118" s="156"/>
      <c r="O118" s="86"/>
      <c r="P118" s="39"/>
      <c r="Q118" s="78"/>
    </row>
    <row r="119" spans="2:17">
      <c r="B119" s="207"/>
      <c r="C119" s="159"/>
      <c r="D119" s="153"/>
      <c r="E119" s="154"/>
      <c r="F119" s="158"/>
      <c r="G119" s="155"/>
      <c r="J119" s="153"/>
      <c r="K119" s="153"/>
      <c r="L119" s="153"/>
      <c r="M119" s="153"/>
      <c r="N119" s="156"/>
      <c r="O119" s="86"/>
      <c r="P119" s="39"/>
      <c r="Q119" s="78"/>
    </row>
    <row r="120" spans="2:17">
      <c r="B120" s="207"/>
      <c r="C120" s="159"/>
      <c r="D120" s="153"/>
      <c r="E120" s="154"/>
      <c r="F120" s="158"/>
      <c r="G120" s="155"/>
      <c r="J120" s="153"/>
      <c r="K120" s="153"/>
      <c r="L120" s="153"/>
      <c r="M120" s="153"/>
      <c r="N120" s="156"/>
      <c r="O120" s="86"/>
      <c r="P120" s="39"/>
      <c r="Q120" s="78"/>
    </row>
    <row r="121" spans="2:17">
      <c r="B121" s="207"/>
      <c r="C121" s="159"/>
      <c r="D121" s="153"/>
      <c r="E121" s="154"/>
      <c r="F121" s="158"/>
      <c r="G121" s="155"/>
      <c r="J121" s="153"/>
      <c r="K121" s="153"/>
      <c r="L121" s="153"/>
      <c r="M121" s="153"/>
      <c r="N121" s="156"/>
      <c r="O121" s="86"/>
      <c r="P121" s="39"/>
      <c r="Q121" s="78"/>
    </row>
    <row r="122" spans="2:17">
      <c r="B122" s="207"/>
      <c r="C122" s="159"/>
      <c r="D122" s="153"/>
      <c r="E122" s="154"/>
      <c r="F122" s="158"/>
      <c r="G122" s="155"/>
      <c r="J122" s="153"/>
      <c r="K122" s="153"/>
      <c r="L122" s="153"/>
      <c r="M122" s="153"/>
      <c r="N122" s="156"/>
      <c r="O122" s="86"/>
      <c r="P122" s="39"/>
      <c r="Q122" s="78"/>
    </row>
    <row r="123" spans="2:17">
      <c r="B123" s="207"/>
      <c r="C123" s="159"/>
      <c r="D123" s="153"/>
      <c r="E123" s="154"/>
      <c r="F123" s="158"/>
      <c r="G123" s="155"/>
      <c r="J123" s="153"/>
      <c r="K123" s="153"/>
      <c r="L123" s="153"/>
      <c r="M123" s="153"/>
      <c r="N123" s="156"/>
      <c r="O123" s="86"/>
      <c r="P123" s="39"/>
      <c r="Q123" s="78"/>
    </row>
    <row r="124" spans="2:17">
      <c r="B124" s="207"/>
      <c r="C124" s="159"/>
      <c r="D124" s="153"/>
      <c r="E124" s="154"/>
      <c r="F124" s="158"/>
      <c r="G124" s="155"/>
      <c r="J124" s="153"/>
      <c r="K124" s="153"/>
      <c r="L124" s="153"/>
      <c r="M124" s="153"/>
      <c r="N124" s="156"/>
      <c r="O124" s="86"/>
      <c r="P124" s="39"/>
      <c r="Q124" s="78"/>
    </row>
    <row r="125" spans="2:17">
      <c r="B125" s="207"/>
      <c r="C125" s="159"/>
      <c r="D125" s="153"/>
      <c r="E125" s="154"/>
      <c r="F125" s="158"/>
      <c r="G125" s="155"/>
      <c r="J125" s="153"/>
      <c r="K125" s="153"/>
      <c r="L125" s="153"/>
      <c r="M125" s="153"/>
      <c r="N125" s="156"/>
      <c r="O125" s="86"/>
      <c r="P125" s="39"/>
      <c r="Q125" s="78"/>
    </row>
    <row r="126" spans="2:17">
      <c r="B126" s="207"/>
      <c r="C126" s="159"/>
      <c r="D126" s="153"/>
      <c r="E126" s="154"/>
      <c r="F126" s="158"/>
      <c r="G126" s="155"/>
      <c r="J126" s="153"/>
      <c r="K126" s="153"/>
      <c r="L126" s="153"/>
      <c r="M126" s="153"/>
      <c r="N126" s="156"/>
      <c r="O126" s="86"/>
      <c r="P126" s="39"/>
      <c r="Q126" s="78"/>
    </row>
    <row r="127" spans="2:17">
      <c r="B127" s="207"/>
      <c r="C127" s="159"/>
      <c r="D127" s="153"/>
      <c r="E127" s="154"/>
      <c r="F127" s="158"/>
      <c r="G127" s="155"/>
      <c r="J127" s="153"/>
      <c r="K127" s="153"/>
      <c r="L127" s="153"/>
      <c r="M127" s="153"/>
      <c r="N127" s="156"/>
      <c r="O127" s="86"/>
      <c r="P127" s="39"/>
      <c r="Q127" s="78"/>
    </row>
    <row r="128" spans="2:17">
      <c r="B128" s="207"/>
      <c r="C128" s="159"/>
      <c r="D128" s="153"/>
      <c r="E128" s="154"/>
      <c r="F128" s="158"/>
      <c r="G128" s="155"/>
      <c r="J128" s="153"/>
      <c r="K128" s="153"/>
      <c r="L128" s="153"/>
      <c r="M128" s="153"/>
      <c r="N128" s="156"/>
      <c r="O128" s="86"/>
      <c r="P128" s="39"/>
      <c r="Q128" s="78"/>
    </row>
    <row r="129" spans="2:17">
      <c r="B129" s="207"/>
      <c r="C129" s="159"/>
      <c r="D129" s="153"/>
      <c r="E129" s="154"/>
      <c r="F129" s="158"/>
      <c r="G129" s="155"/>
      <c r="J129" s="153"/>
      <c r="K129" s="153"/>
      <c r="L129" s="153"/>
      <c r="M129" s="153"/>
      <c r="N129" s="156"/>
      <c r="O129" s="86"/>
      <c r="P129" s="39"/>
      <c r="Q129" s="78"/>
    </row>
    <row r="130" spans="2:17">
      <c r="B130" s="207"/>
      <c r="C130" s="159"/>
      <c r="D130" s="153"/>
      <c r="E130" s="154"/>
      <c r="F130" s="158"/>
      <c r="G130" s="155"/>
      <c r="J130" s="153"/>
      <c r="K130" s="153"/>
      <c r="L130" s="153"/>
      <c r="M130" s="153"/>
      <c r="N130" s="156"/>
      <c r="O130" s="86"/>
      <c r="P130" s="39"/>
      <c r="Q130" s="78"/>
    </row>
    <row r="131" spans="2:17">
      <c r="B131" s="207"/>
      <c r="C131" s="159"/>
      <c r="D131" s="153"/>
      <c r="E131" s="154"/>
      <c r="F131" s="158"/>
      <c r="G131" s="155"/>
      <c r="J131" s="153"/>
      <c r="K131" s="153"/>
      <c r="L131" s="153"/>
      <c r="M131" s="153"/>
      <c r="N131" s="156"/>
      <c r="O131" s="86"/>
      <c r="P131" s="39"/>
      <c r="Q131" s="78"/>
    </row>
    <row r="132" spans="2:17">
      <c r="B132" s="207"/>
      <c r="C132" s="159"/>
      <c r="D132" s="153"/>
      <c r="E132" s="154"/>
      <c r="F132" s="158"/>
      <c r="G132" s="155"/>
      <c r="J132" s="153"/>
      <c r="K132" s="153"/>
      <c r="L132" s="153"/>
      <c r="M132" s="153"/>
      <c r="N132" s="156"/>
      <c r="O132" s="86"/>
      <c r="P132" s="39"/>
      <c r="Q132" s="78"/>
    </row>
    <row r="133" spans="2:17">
      <c r="B133" s="207"/>
      <c r="C133" s="159"/>
      <c r="D133" s="153"/>
      <c r="E133" s="154"/>
      <c r="F133" s="158"/>
      <c r="G133" s="155"/>
      <c r="J133" s="153"/>
      <c r="K133" s="153"/>
      <c r="L133" s="153"/>
      <c r="M133" s="153"/>
      <c r="N133" s="156"/>
      <c r="O133" s="86"/>
      <c r="P133" s="39"/>
      <c r="Q133" s="78"/>
    </row>
    <row r="134" spans="2:17">
      <c r="B134" s="207"/>
      <c r="C134" s="159"/>
      <c r="D134" s="153"/>
      <c r="E134" s="154"/>
      <c r="F134" s="158"/>
      <c r="G134" s="155"/>
      <c r="J134" s="153"/>
      <c r="K134" s="153"/>
      <c r="L134" s="153"/>
      <c r="M134" s="153"/>
      <c r="N134" s="156"/>
      <c r="O134" s="86"/>
      <c r="P134" s="39"/>
      <c r="Q134" s="78"/>
    </row>
    <row r="135" spans="2:17">
      <c r="B135" s="207"/>
      <c r="C135" s="159"/>
      <c r="D135" s="153"/>
      <c r="E135" s="154"/>
      <c r="F135" s="158"/>
      <c r="G135" s="155"/>
      <c r="J135" s="153"/>
      <c r="K135" s="153"/>
      <c r="L135" s="153"/>
      <c r="M135" s="153"/>
      <c r="N135" s="156"/>
      <c r="O135" s="86"/>
      <c r="P135" s="39"/>
      <c r="Q135" s="78"/>
    </row>
    <row r="136" spans="2:17">
      <c r="B136" s="207"/>
      <c r="C136" s="159"/>
      <c r="D136" s="153"/>
      <c r="E136" s="154"/>
      <c r="F136" s="158"/>
      <c r="G136" s="155"/>
      <c r="J136" s="153"/>
      <c r="K136" s="153"/>
      <c r="L136" s="153"/>
      <c r="M136" s="153"/>
      <c r="N136" s="156"/>
      <c r="O136" s="86"/>
      <c r="P136" s="39"/>
      <c r="Q136" s="78"/>
    </row>
    <row r="137" spans="2:17">
      <c r="B137" s="207"/>
      <c r="C137" s="159"/>
      <c r="D137" s="153"/>
      <c r="E137" s="154"/>
      <c r="F137" s="158"/>
      <c r="G137" s="155"/>
      <c r="J137" s="153"/>
      <c r="K137" s="153"/>
      <c r="L137" s="153"/>
      <c r="M137" s="153"/>
      <c r="N137" s="156"/>
      <c r="O137" s="86"/>
      <c r="P137" s="39"/>
      <c r="Q137" s="78"/>
    </row>
    <row r="138" spans="2:17">
      <c r="B138" s="207"/>
      <c r="C138" s="159"/>
      <c r="D138" s="153"/>
      <c r="E138" s="154"/>
      <c r="F138" s="158"/>
      <c r="G138" s="155"/>
      <c r="J138" s="153"/>
      <c r="K138" s="153"/>
      <c r="L138" s="153"/>
      <c r="M138" s="153"/>
      <c r="N138" s="156"/>
      <c r="O138" s="86"/>
      <c r="P138" s="39"/>
      <c r="Q138" s="78"/>
    </row>
    <row r="139" spans="2:17">
      <c r="B139" s="207"/>
      <c r="C139" s="159"/>
      <c r="D139" s="153"/>
      <c r="E139" s="154"/>
      <c r="F139" s="158"/>
      <c r="G139" s="155"/>
      <c r="J139" s="153"/>
      <c r="K139" s="153"/>
      <c r="L139" s="153"/>
      <c r="M139" s="153"/>
      <c r="N139" s="156"/>
      <c r="O139" s="86"/>
      <c r="P139" s="39"/>
      <c r="Q139" s="78"/>
    </row>
    <row r="140" spans="2:17">
      <c r="B140" s="207"/>
      <c r="C140" s="159"/>
      <c r="D140" s="153"/>
      <c r="E140" s="154"/>
      <c r="F140" s="158"/>
      <c r="G140" s="155"/>
      <c r="J140" s="153"/>
      <c r="K140" s="153"/>
      <c r="L140" s="153"/>
      <c r="M140" s="153"/>
      <c r="N140" s="156"/>
      <c r="O140" s="86"/>
      <c r="P140" s="39"/>
      <c r="Q140" s="78"/>
    </row>
    <row r="141" spans="2:17">
      <c r="B141" s="207"/>
      <c r="C141" s="159"/>
      <c r="D141" s="153"/>
      <c r="E141" s="154"/>
      <c r="F141" s="158"/>
      <c r="G141" s="155"/>
      <c r="J141" s="153"/>
      <c r="K141" s="153"/>
      <c r="L141" s="153"/>
      <c r="M141" s="153"/>
      <c r="N141" s="156"/>
      <c r="O141" s="86"/>
      <c r="P141" s="39"/>
      <c r="Q141" s="78"/>
    </row>
    <row r="142" spans="2:17">
      <c r="B142" s="207"/>
      <c r="C142" s="159"/>
      <c r="D142" s="153"/>
      <c r="E142" s="154"/>
      <c r="F142" s="158"/>
      <c r="G142" s="155"/>
      <c r="J142" s="153"/>
      <c r="K142" s="153"/>
      <c r="L142" s="153"/>
      <c r="M142" s="153"/>
      <c r="N142" s="156"/>
      <c r="O142" s="86"/>
      <c r="P142" s="39"/>
      <c r="Q142" s="78"/>
    </row>
    <row r="143" spans="2:17">
      <c r="B143" s="207"/>
      <c r="C143" s="159"/>
      <c r="D143" s="153"/>
      <c r="E143" s="154"/>
      <c r="F143" s="158"/>
      <c r="G143" s="155"/>
      <c r="J143" s="153"/>
      <c r="K143" s="153"/>
      <c r="L143" s="153"/>
      <c r="M143" s="153"/>
      <c r="N143" s="156"/>
      <c r="O143" s="86"/>
      <c r="P143" s="39"/>
      <c r="Q143" s="78"/>
    </row>
    <row r="144" spans="2:17">
      <c r="B144" s="207"/>
      <c r="C144" s="159"/>
      <c r="D144" s="153"/>
      <c r="E144" s="154"/>
      <c r="F144" s="158"/>
      <c r="G144" s="155"/>
      <c r="J144" s="153"/>
      <c r="K144" s="153"/>
      <c r="L144" s="153"/>
      <c r="M144" s="153"/>
      <c r="N144" s="156"/>
      <c r="O144" s="86"/>
      <c r="P144" s="39"/>
      <c r="Q144" s="78"/>
    </row>
    <row r="145" spans="2:17">
      <c r="B145" s="207"/>
      <c r="C145" s="159"/>
      <c r="D145" s="153"/>
      <c r="E145" s="154"/>
      <c r="F145" s="158"/>
      <c r="G145" s="155"/>
      <c r="J145" s="153"/>
      <c r="K145" s="153"/>
      <c r="L145" s="153"/>
      <c r="M145" s="153"/>
      <c r="N145" s="156"/>
      <c r="O145" s="86"/>
      <c r="P145" s="39"/>
      <c r="Q145" s="78"/>
    </row>
    <row r="146" spans="2:17">
      <c r="B146" s="207"/>
      <c r="C146" s="159"/>
      <c r="D146" s="153"/>
      <c r="E146" s="154"/>
      <c r="F146" s="158"/>
      <c r="G146" s="155"/>
      <c r="J146" s="153"/>
      <c r="K146" s="153"/>
      <c r="L146" s="153"/>
      <c r="M146" s="153"/>
      <c r="N146" s="156"/>
      <c r="O146" s="86"/>
      <c r="P146" s="39"/>
      <c r="Q146" s="78"/>
    </row>
    <row r="147" spans="2:17">
      <c r="B147" s="207"/>
      <c r="C147" s="159"/>
      <c r="D147" s="153"/>
      <c r="E147" s="154"/>
      <c r="F147" s="158"/>
      <c r="G147" s="155"/>
      <c r="J147" s="153"/>
      <c r="K147" s="153"/>
      <c r="L147" s="153"/>
      <c r="M147" s="153"/>
      <c r="N147" s="156"/>
      <c r="O147" s="86"/>
      <c r="P147" s="39"/>
      <c r="Q147" s="78"/>
    </row>
    <row r="148" spans="2:17">
      <c r="B148" s="207"/>
      <c r="C148" s="159"/>
      <c r="D148" s="153"/>
      <c r="E148" s="154"/>
      <c r="F148" s="158"/>
      <c r="G148" s="155"/>
      <c r="J148" s="153"/>
      <c r="K148" s="153"/>
      <c r="L148" s="153"/>
      <c r="M148" s="153"/>
      <c r="N148" s="156"/>
      <c r="O148" s="86"/>
      <c r="P148" s="39"/>
      <c r="Q148" s="78"/>
    </row>
    <row r="149" spans="2:17">
      <c r="B149" s="207"/>
      <c r="C149" s="159"/>
      <c r="D149" s="153"/>
      <c r="E149" s="154"/>
      <c r="F149" s="158"/>
      <c r="G149" s="155"/>
      <c r="J149" s="153"/>
      <c r="K149" s="153"/>
      <c r="L149" s="153"/>
      <c r="M149" s="153"/>
      <c r="N149" s="156"/>
      <c r="O149" s="86"/>
      <c r="P149" s="39"/>
      <c r="Q149" s="78"/>
    </row>
    <row r="150" spans="2:17">
      <c r="B150" s="207"/>
      <c r="C150" s="159"/>
      <c r="D150" s="153"/>
      <c r="E150" s="154"/>
      <c r="F150" s="158"/>
      <c r="G150" s="155"/>
      <c r="J150" s="153"/>
      <c r="K150" s="153"/>
      <c r="L150" s="153"/>
      <c r="M150" s="153"/>
      <c r="N150" s="156"/>
      <c r="O150" s="86"/>
      <c r="P150" s="39"/>
      <c r="Q150" s="78"/>
    </row>
    <row r="151" spans="2:17">
      <c r="B151" s="207"/>
      <c r="C151" s="159"/>
      <c r="D151" s="153"/>
      <c r="E151" s="154"/>
      <c r="F151" s="158"/>
      <c r="G151" s="155"/>
      <c r="J151" s="153"/>
      <c r="K151" s="153"/>
      <c r="L151" s="153"/>
      <c r="M151" s="153"/>
      <c r="N151" s="156"/>
      <c r="O151" s="86"/>
      <c r="P151" s="39"/>
      <c r="Q151" s="78"/>
    </row>
    <row r="152" spans="2:17">
      <c r="B152" s="207"/>
      <c r="C152" s="159"/>
      <c r="D152" s="153"/>
      <c r="E152" s="154"/>
      <c r="F152" s="158"/>
      <c r="G152" s="155"/>
      <c r="J152" s="153"/>
      <c r="K152" s="153"/>
      <c r="L152" s="153"/>
      <c r="M152" s="153"/>
      <c r="N152" s="156"/>
      <c r="O152" s="86"/>
      <c r="P152" s="39"/>
      <c r="Q152" s="78"/>
    </row>
    <row r="153" spans="2:17">
      <c r="B153" s="207"/>
      <c r="C153" s="159"/>
      <c r="D153" s="153"/>
      <c r="E153" s="154"/>
      <c r="F153" s="158"/>
      <c r="G153" s="155"/>
      <c r="J153" s="153"/>
      <c r="K153" s="153"/>
      <c r="L153" s="153"/>
      <c r="M153" s="153"/>
      <c r="N153" s="156"/>
      <c r="O153" s="86"/>
      <c r="P153" s="39"/>
      <c r="Q153" s="78"/>
    </row>
    <row r="154" spans="2:17">
      <c r="B154" s="207"/>
      <c r="C154" s="159"/>
      <c r="D154" s="153"/>
      <c r="E154" s="154"/>
      <c r="F154" s="158"/>
      <c r="G154" s="155"/>
      <c r="J154" s="153"/>
      <c r="K154" s="153"/>
      <c r="L154" s="153"/>
      <c r="M154" s="153"/>
      <c r="N154" s="156"/>
      <c r="O154" s="86"/>
      <c r="P154" s="39"/>
      <c r="Q154" s="78"/>
    </row>
    <row r="155" spans="2:17">
      <c r="B155" s="207"/>
      <c r="C155" s="159"/>
      <c r="D155" s="153"/>
      <c r="E155" s="154"/>
      <c r="F155" s="158"/>
      <c r="G155" s="155"/>
      <c r="J155" s="153"/>
      <c r="K155" s="153"/>
      <c r="L155" s="153"/>
      <c r="M155" s="153"/>
      <c r="N155" s="156"/>
      <c r="O155" s="86"/>
      <c r="P155" s="39"/>
      <c r="Q155" s="78"/>
    </row>
    <row r="156" spans="2:17">
      <c r="B156" s="207"/>
      <c r="C156" s="159"/>
      <c r="D156" s="153"/>
      <c r="E156" s="154"/>
      <c r="F156" s="158"/>
      <c r="G156" s="155"/>
      <c r="J156" s="153"/>
      <c r="K156" s="153"/>
      <c r="L156" s="153"/>
      <c r="M156" s="153"/>
      <c r="N156" s="156"/>
      <c r="O156" s="86"/>
      <c r="P156" s="39"/>
      <c r="Q156" s="78"/>
    </row>
    <row r="157" spans="2:17">
      <c r="B157" s="207"/>
      <c r="C157" s="159"/>
      <c r="D157" s="153"/>
      <c r="E157" s="154"/>
      <c r="F157" s="158"/>
      <c r="G157" s="155"/>
      <c r="J157" s="153"/>
      <c r="K157" s="153"/>
      <c r="L157" s="153"/>
      <c r="M157" s="153"/>
      <c r="N157" s="156"/>
      <c r="O157" s="86"/>
      <c r="P157" s="39"/>
      <c r="Q157" s="78"/>
    </row>
    <row r="158" spans="2:17">
      <c r="B158" s="207"/>
      <c r="C158" s="159"/>
      <c r="D158" s="153"/>
      <c r="E158" s="154"/>
      <c r="F158" s="158"/>
      <c r="G158" s="155"/>
      <c r="J158" s="153"/>
      <c r="K158" s="153"/>
      <c r="L158" s="153"/>
      <c r="M158" s="153"/>
      <c r="N158" s="156"/>
      <c r="O158" s="86"/>
      <c r="P158" s="39"/>
      <c r="Q158" s="78"/>
    </row>
    <row r="159" spans="2:17">
      <c r="B159" s="207"/>
      <c r="C159" s="159"/>
      <c r="D159" s="153"/>
      <c r="E159" s="154"/>
      <c r="F159" s="158"/>
      <c r="G159" s="155"/>
      <c r="J159" s="153"/>
      <c r="K159" s="153"/>
      <c r="L159" s="153"/>
      <c r="M159" s="153"/>
      <c r="N159" s="156"/>
      <c r="O159" s="86"/>
      <c r="P159" s="39"/>
      <c r="Q159" s="78"/>
    </row>
    <row r="160" spans="2:17">
      <c r="B160" s="207"/>
      <c r="C160" s="159"/>
      <c r="D160" s="153"/>
      <c r="E160" s="154"/>
      <c r="F160" s="158"/>
      <c r="G160" s="155"/>
      <c r="J160" s="153"/>
      <c r="K160" s="153"/>
      <c r="L160" s="153"/>
      <c r="M160" s="153"/>
      <c r="N160" s="156"/>
      <c r="O160" s="86"/>
      <c r="P160" s="39"/>
      <c r="Q160" s="78"/>
    </row>
    <row r="161" spans="2:17">
      <c r="B161" s="207"/>
      <c r="C161" s="159"/>
      <c r="D161" s="153"/>
      <c r="E161" s="154"/>
      <c r="F161" s="158"/>
      <c r="G161" s="155"/>
      <c r="J161" s="153"/>
      <c r="K161" s="153"/>
      <c r="L161" s="153"/>
      <c r="M161" s="153"/>
      <c r="N161" s="156"/>
      <c r="O161" s="86"/>
      <c r="P161" s="39"/>
      <c r="Q161" s="78"/>
    </row>
    <row r="162" spans="2:17">
      <c r="B162" s="207"/>
      <c r="C162" s="159"/>
      <c r="D162" s="153"/>
      <c r="E162" s="154"/>
      <c r="F162" s="158"/>
      <c r="G162" s="155"/>
      <c r="J162" s="153"/>
      <c r="K162" s="153"/>
      <c r="L162" s="153"/>
      <c r="M162" s="153"/>
      <c r="N162" s="156"/>
      <c r="O162" s="86"/>
      <c r="P162" s="39"/>
      <c r="Q162" s="78"/>
    </row>
    <row r="163" spans="2:17">
      <c r="E163" s="48"/>
      <c r="F163" s="88"/>
      <c r="G163" s="35"/>
      <c r="J163" s="153"/>
      <c r="K163" s="153"/>
      <c r="L163" s="153"/>
      <c r="M163" s="153"/>
      <c r="N163" s="156"/>
      <c r="O163" s="86"/>
      <c r="P163" s="39"/>
      <c r="Q163" s="78"/>
    </row>
    <row r="164" spans="2:17">
      <c r="E164" s="48"/>
      <c r="F164" s="88"/>
      <c r="G164" s="35"/>
      <c r="J164" s="153"/>
      <c r="K164" s="153"/>
      <c r="L164" s="153"/>
      <c r="M164" s="153"/>
      <c r="N164" s="156"/>
      <c r="O164" s="86"/>
      <c r="P164" s="39"/>
      <c r="Q164" s="78"/>
    </row>
    <row r="165" spans="2:17">
      <c r="E165" s="48"/>
      <c r="F165" s="88"/>
      <c r="G165" s="35"/>
      <c r="J165" s="153"/>
      <c r="K165" s="153"/>
      <c r="L165" s="153"/>
      <c r="M165" s="153"/>
      <c r="N165" s="156"/>
      <c r="O165" s="86"/>
      <c r="P165" s="39"/>
      <c r="Q165" s="78"/>
    </row>
    <row r="166" spans="2:17">
      <c r="E166" s="48"/>
      <c r="F166" s="88"/>
      <c r="G166" s="35"/>
      <c r="J166" s="55"/>
      <c r="K166" s="55"/>
      <c r="L166" s="55"/>
      <c r="M166" s="55"/>
      <c r="N166" s="87"/>
      <c r="O166" s="2"/>
      <c r="P166" s="38"/>
      <c r="Q166" s="78"/>
    </row>
    <row r="167" spans="2:17">
      <c r="E167" s="48"/>
      <c r="F167" s="88"/>
      <c r="G167" s="35"/>
      <c r="J167" s="55"/>
      <c r="K167" s="55"/>
      <c r="L167" s="55"/>
      <c r="M167" s="55"/>
      <c r="N167" s="87"/>
      <c r="O167" s="2"/>
      <c r="P167" s="38"/>
      <c r="Q167" s="78"/>
    </row>
    <row r="168" spans="2:17">
      <c r="E168" s="48"/>
      <c r="F168" s="88"/>
      <c r="G168" s="35"/>
      <c r="J168" s="55"/>
      <c r="K168" s="55"/>
      <c r="L168" s="55"/>
      <c r="M168" s="55"/>
      <c r="N168" s="87"/>
      <c r="O168" s="2"/>
      <c r="P168" s="38"/>
      <c r="Q168" s="78"/>
    </row>
    <row r="169" spans="2:17">
      <c r="E169" s="48"/>
      <c r="F169" s="88"/>
      <c r="G169" s="35"/>
      <c r="J169" s="55"/>
      <c r="K169" s="55"/>
      <c r="L169" s="55"/>
      <c r="M169" s="55"/>
      <c r="N169" s="87"/>
      <c r="O169" s="2"/>
      <c r="P169" s="38"/>
      <c r="Q169" s="78"/>
    </row>
    <row r="170" spans="2:17">
      <c r="E170" s="48"/>
      <c r="F170" s="88"/>
      <c r="G170" s="35"/>
      <c r="J170" s="55"/>
      <c r="K170" s="55"/>
      <c r="L170" s="55"/>
      <c r="M170" s="55"/>
      <c r="N170" s="87"/>
      <c r="O170" s="2"/>
      <c r="P170" s="38"/>
      <c r="Q170" s="78"/>
    </row>
    <row r="171" spans="2:17">
      <c r="E171" s="48"/>
      <c r="F171" s="88"/>
      <c r="G171" s="35"/>
      <c r="J171" s="55"/>
      <c r="K171" s="55"/>
      <c r="L171" s="55"/>
      <c r="M171" s="55"/>
      <c r="N171" s="87"/>
      <c r="O171" s="2"/>
      <c r="P171" s="38"/>
      <c r="Q171" s="78"/>
    </row>
    <row r="172" spans="2:17">
      <c r="E172" s="48"/>
      <c r="F172" s="88"/>
      <c r="G172" s="35"/>
      <c r="J172" s="55"/>
      <c r="K172" s="55"/>
      <c r="L172" s="55"/>
      <c r="M172" s="55"/>
      <c r="N172" s="87"/>
      <c r="O172" s="2"/>
      <c r="P172" s="38"/>
      <c r="Q172" s="78"/>
    </row>
    <row r="173" spans="2:17">
      <c r="E173" s="48"/>
      <c r="F173" s="88"/>
      <c r="G173" s="35"/>
      <c r="J173" s="55"/>
      <c r="K173" s="55"/>
      <c r="L173" s="55"/>
      <c r="M173" s="55"/>
      <c r="N173" s="87"/>
      <c r="O173" s="2"/>
      <c r="P173" s="38"/>
      <c r="Q173" s="78"/>
    </row>
    <row r="174" spans="2:17">
      <c r="E174" s="48"/>
      <c r="F174" s="88"/>
      <c r="G174" s="35"/>
      <c r="J174" s="55"/>
      <c r="K174" s="55"/>
      <c r="L174" s="55"/>
      <c r="M174" s="55"/>
      <c r="N174" s="87"/>
      <c r="O174" s="2"/>
      <c r="P174" s="38"/>
      <c r="Q174" s="78"/>
    </row>
    <row r="175" spans="2:17">
      <c r="E175" s="48"/>
      <c r="F175" s="88"/>
      <c r="G175" s="35"/>
      <c r="J175" s="55"/>
      <c r="K175" s="55"/>
      <c r="L175" s="55"/>
      <c r="M175" s="55"/>
      <c r="N175" s="87"/>
      <c r="O175" s="2"/>
      <c r="P175" s="38"/>
      <c r="Q175" s="78"/>
    </row>
    <row r="176" spans="2:17">
      <c r="E176" s="48"/>
      <c r="F176" s="88"/>
      <c r="G176" s="35"/>
      <c r="J176" s="55"/>
      <c r="K176" s="55"/>
      <c r="L176" s="55"/>
      <c r="M176" s="55"/>
      <c r="N176" s="87"/>
      <c r="O176" s="2"/>
      <c r="P176" s="38"/>
      <c r="Q176" s="78"/>
    </row>
    <row r="177" spans="5:17">
      <c r="E177" s="48"/>
      <c r="F177" s="88"/>
      <c r="G177" s="35"/>
      <c r="J177" s="55"/>
      <c r="K177" s="55"/>
      <c r="L177" s="55"/>
      <c r="M177" s="55"/>
      <c r="N177" s="87"/>
      <c r="O177" s="2"/>
      <c r="P177" s="38"/>
      <c r="Q177" s="78"/>
    </row>
    <row r="178" spans="5:17">
      <c r="E178" s="48"/>
      <c r="F178" s="88"/>
      <c r="G178" s="35"/>
      <c r="J178" s="55"/>
      <c r="K178" s="55"/>
      <c r="L178" s="55"/>
      <c r="M178" s="55"/>
      <c r="N178" s="87"/>
      <c r="O178" s="2"/>
      <c r="P178" s="38"/>
      <c r="Q178" s="78"/>
    </row>
    <row r="179" spans="5:17">
      <c r="E179" s="48"/>
      <c r="F179" s="88"/>
      <c r="G179" s="35"/>
      <c r="J179" s="55"/>
      <c r="K179" s="55"/>
      <c r="L179" s="55"/>
      <c r="M179" s="55"/>
      <c r="N179" s="87"/>
      <c r="O179" s="2"/>
      <c r="P179" s="38"/>
      <c r="Q179" s="78"/>
    </row>
    <row r="180" spans="5:17">
      <c r="E180" s="48"/>
      <c r="F180" s="88"/>
      <c r="G180" s="35"/>
      <c r="J180" s="55"/>
      <c r="K180" s="55"/>
      <c r="L180" s="55"/>
      <c r="M180" s="55"/>
      <c r="N180" s="87"/>
      <c r="O180" s="2"/>
      <c r="P180" s="38"/>
      <c r="Q180" s="78"/>
    </row>
    <row r="181" spans="5:17">
      <c r="E181" s="48"/>
      <c r="F181" s="88"/>
      <c r="G181" s="35"/>
      <c r="J181" s="55"/>
      <c r="K181" s="55"/>
      <c r="L181" s="55"/>
      <c r="M181" s="55"/>
      <c r="N181" s="87"/>
      <c r="O181" s="2"/>
      <c r="P181" s="38"/>
      <c r="Q181" s="78"/>
    </row>
    <row r="182" spans="5:17">
      <c r="E182" s="48"/>
      <c r="F182" s="88"/>
      <c r="G182" s="35"/>
      <c r="J182" s="55"/>
      <c r="K182" s="55"/>
      <c r="L182" s="55"/>
      <c r="M182" s="55"/>
      <c r="N182" s="87"/>
      <c r="O182" s="2"/>
      <c r="P182" s="38"/>
      <c r="Q182" s="78"/>
    </row>
    <row r="183" spans="5:17">
      <c r="E183" s="48"/>
      <c r="F183" s="88"/>
      <c r="G183" s="35"/>
      <c r="J183" s="55"/>
      <c r="K183" s="55"/>
      <c r="L183" s="55"/>
      <c r="M183" s="55"/>
      <c r="N183" s="87"/>
      <c r="O183" s="2"/>
      <c r="P183" s="38"/>
      <c r="Q183" s="78"/>
    </row>
    <row r="184" spans="5:17">
      <c r="E184" s="48"/>
      <c r="F184" s="88"/>
      <c r="G184" s="35"/>
      <c r="J184" s="55"/>
      <c r="K184" s="55"/>
      <c r="L184" s="55"/>
      <c r="M184" s="55"/>
      <c r="N184" s="87"/>
      <c r="O184" s="2"/>
      <c r="P184" s="38"/>
      <c r="Q184" s="78"/>
    </row>
    <row r="185" spans="5:17">
      <c r="E185" s="48"/>
      <c r="F185" s="88"/>
      <c r="G185" s="35"/>
      <c r="J185" s="55"/>
      <c r="K185" s="55"/>
      <c r="L185" s="55"/>
      <c r="M185" s="55"/>
      <c r="N185" s="87"/>
      <c r="O185" s="2"/>
      <c r="P185" s="38"/>
      <c r="Q185" s="78"/>
    </row>
    <row r="186" spans="5:17">
      <c r="E186" s="48"/>
      <c r="F186" s="88"/>
      <c r="G186" s="35"/>
      <c r="J186" s="55"/>
      <c r="K186" s="55"/>
      <c r="L186" s="55"/>
      <c r="M186" s="55"/>
      <c r="N186" s="87"/>
      <c r="O186" s="2"/>
      <c r="P186" s="38"/>
      <c r="Q186" s="78"/>
    </row>
    <row r="187" spans="5:17">
      <c r="E187" s="48"/>
      <c r="F187" s="88"/>
      <c r="G187" s="35"/>
      <c r="J187" s="55"/>
      <c r="K187" s="55"/>
      <c r="L187" s="55"/>
      <c r="M187" s="55"/>
      <c r="N187" s="87"/>
      <c r="O187" s="2"/>
      <c r="P187" s="38"/>
      <c r="Q187" s="78"/>
    </row>
    <row r="188" spans="5:17">
      <c r="E188" s="48"/>
      <c r="F188" s="88"/>
      <c r="G188" s="35"/>
      <c r="J188" s="55"/>
      <c r="K188" s="55"/>
      <c r="L188" s="55"/>
      <c r="M188" s="55"/>
      <c r="N188" s="87"/>
      <c r="O188" s="2"/>
      <c r="P188" s="38"/>
      <c r="Q188" s="78"/>
    </row>
    <row r="189" spans="5:17">
      <c r="E189" s="48"/>
      <c r="F189" s="88"/>
      <c r="G189" s="35"/>
      <c r="J189" s="55"/>
      <c r="K189" s="55"/>
      <c r="L189" s="55"/>
      <c r="M189" s="55"/>
      <c r="N189" s="87"/>
      <c r="O189" s="2"/>
      <c r="P189" s="38"/>
      <c r="Q189" s="78"/>
    </row>
    <row r="190" spans="5:17">
      <c r="E190" s="48"/>
      <c r="F190" s="88"/>
      <c r="G190" s="35"/>
      <c r="J190" s="55"/>
      <c r="K190" s="55"/>
      <c r="L190" s="55"/>
      <c r="M190" s="55"/>
      <c r="N190" s="87"/>
      <c r="O190" s="2"/>
      <c r="P190" s="38"/>
      <c r="Q190" s="78"/>
    </row>
    <row r="191" spans="5:17">
      <c r="E191" s="48"/>
      <c r="F191" s="88"/>
      <c r="G191" s="35"/>
      <c r="J191" s="55"/>
      <c r="K191" s="55"/>
      <c r="L191" s="55"/>
      <c r="M191" s="55"/>
      <c r="N191" s="87"/>
      <c r="O191" s="2"/>
      <c r="P191" s="38"/>
      <c r="Q191" s="78"/>
    </row>
    <row r="192" spans="5:17">
      <c r="E192" s="48"/>
      <c r="F192" s="88"/>
      <c r="G192" s="35"/>
      <c r="J192" s="55"/>
      <c r="K192" s="55"/>
      <c r="L192" s="55"/>
      <c r="M192" s="55"/>
      <c r="N192" s="87"/>
      <c r="O192" s="2"/>
      <c r="P192" s="38"/>
      <c r="Q192" s="78"/>
    </row>
    <row r="193" spans="5:17">
      <c r="E193" s="48"/>
      <c r="F193" s="88"/>
      <c r="G193" s="35"/>
      <c r="J193" s="55"/>
      <c r="K193" s="55"/>
      <c r="L193" s="55"/>
      <c r="M193" s="55"/>
      <c r="N193" s="87"/>
      <c r="O193" s="2"/>
      <c r="P193" s="38"/>
      <c r="Q193" s="78"/>
    </row>
    <row r="194" spans="5:17">
      <c r="E194" s="48"/>
      <c r="F194" s="88"/>
      <c r="G194" s="35"/>
      <c r="J194" s="55"/>
      <c r="K194" s="55"/>
      <c r="L194" s="55"/>
      <c r="M194" s="55"/>
      <c r="N194" s="87"/>
      <c r="O194" s="2"/>
      <c r="P194" s="38"/>
      <c r="Q194" s="78"/>
    </row>
    <row r="195" spans="5:17">
      <c r="E195" s="48"/>
      <c r="F195" s="88"/>
      <c r="G195" s="35"/>
      <c r="J195" s="55"/>
      <c r="K195" s="55"/>
      <c r="L195" s="55"/>
      <c r="M195" s="55"/>
      <c r="N195" s="87"/>
      <c r="O195" s="2"/>
      <c r="P195" s="38"/>
      <c r="Q195" s="78"/>
    </row>
    <row r="196" spans="5:17">
      <c r="E196" s="48"/>
      <c r="F196" s="88"/>
      <c r="G196" s="35"/>
      <c r="J196" s="55"/>
      <c r="K196" s="55"/>
      <c r="L196" s="55"/>
      <c r="M196" s="55"/>
      <c r="N196" s="87"/>
      <c r="O196" s="2"/>
      <c r="P196" s="38"/>
      <c r="Q196" s="78"/>
    </row>
    <row r="197" spans="5:17">
      <c r="E197" s="48"/>
      <c r="F197" s="88"/>
      <c r="G197" s="35"/>
      <c r="J197" s="55"/>
      <c r="K197" s="55"/>
      <c r="L197" s="55"/>
      <c r="M197" s="55"/>
      <c r="N197" s="87"/>
      <c r="O197" s="2"/>
      <c r="P197" s="38"/>
      <c r="Q197" s="78"/>
    </row>
    <row r="198" spans="5:17">
      <c r="E198" s="48"/>
      <c r="F198" s="88"/>
      <c r="G198" s="35"/>
      <c r="J198" s="55"/>
      <c r="K198" s="55"/>
      <c r="L198" s="55"/>
      <c r="M198" s="55"/>
      <c r="N198" s="87"/>
      <c r="O198" s="2"/>
      <c r="P198" s="38"/>
      <c r="Q198" s="78"/>
    </row>
    <row r="199" spans="5:17">
      <c r="E199" s="48"/>
      <c r="F199" s="88"/>
      <c r="G199" s="35"/>
      <c r="L199" s="146"/>
      <c r="O199" s="48"/>
      <c r="P199" s="24"/>
      <c r="Q199" s="78"/>
    </row>
    <row r="200" spans="5:17">
      <c r="E200" s="48"/>
      <c r="F200" s="88"/>
      <c r="G200" s="35"/>
      <c r="L200" s="146"/>
      <c r="O200" s="48"/>
      <c r="P200" s="24"/>
      <c r="Q200" s="78"/>
    </row>
    <row r="201" spans="5:17">
      <c r="E201" s="48"/>
      <c r="F201" s="88"/>
      <c r="G201" s="35"/>
      <c r="L201" s="146"/>
      <c r="O201" s="48"/>
      <c r="P201" s="24"/>
      <c r="Q201" s="78"/>
    </row>
    <row r="202" spans="5:17">
      <c r="E202" s="48"/>
      <c r="F202" s="88"/>
      <c r="G202" s="35"/>
      <c r="L202" s="146"/>
      <c r="O202" s="48"/>
      <c r="P202" s="24"/>
      <c r="Q202" s="78"/>
    </row>
    <row r="203" spans="5:17">
      <c r="E203" s="24"/>
      <c r="F203" s="88"/>
      <c r="G203" s="35"/>
      <c r="L203" s="146"/>
      <c r="O203" s="48"/>
      <c r="P203" s="24"/>
      <c r="Q203" s="78"/>
    </row>
    <row r="204" spans="5:17">
      <c r="E204" s="24"/>
      <c r="F204" s="88"/>
      <c r="G204" s="35"/>
      <c r="L204" s="146"/>
      <c r="O204" s="48"/>
      <c r="P204" s="24"/>
      <c r="Q204" s="78"/>
    </row>
    <row r="205" spans="5:17">
      <c r="E205" s="48"/>
      <c r="F205" s="88"/>
      <c r="G205" s="35"/>
      <c r="L205" s="146"/>
      <c r="O205" s="48"/>
      <c r="P205" s="24"/>
      <c r="Q205" s="78"/>
    </row>
    <row r="206" spans="5:17">
      <c r="E206" s="48"/>
      <c r="F206" s="88"/>
      <c r="G206" s="35"/>
      <c r="L206" s="146"/>
      <c r="O206" s="48"/>
      <c r="P206" s="24"/>
      <c r="Q206" s="78"/>
    </row>
    <row r="207" spans="5:17">
      <c r="E207" s="48"/>
      <c r="F207" s="88"/>
      <c r="G207" s="35"/>
      <c r="L207" s="146"/>
      <c r="O207" s="48"/>
      <c r="P207" s="24"/>
      <c r="Q207" s="78"/>
    </row>
    <row r="208" spans="5:17">
      <c r="E208" s="48"/>
      <c r="F208" s="88"/>
      <c r="G208" s="35"/>
      <c r="L208" s="146"/>
      <c r="O208" s="48"/>
      <c r="P208" s="24"/>
      <c r="Q208" s="78"/>
    </row>
    <row r="209" spans="1:17">
      <c r="E209" s="48"/>
      <c r="F209" s="88"/>
      <c r="G209" s="35"/>
      <c r="L209" s="146"/>
      <c r="O209" s="48"/>
      <c r="P209" s="24"/>
      <c r="Q209" s="78"/>
    </row>
    <row r="210" spans="1:17">
      <c r="E210" s="48"/>
      <c r="F210" s="88"/>
      <c r="G210" s="35"/>
      <c r="L210" s="146"/>
      <c r="O210" s="48"/>
      <c r="P210" s="24"/>
      <c r="Q210" s="78"/>
    </row>
    <row r="211" spans="1:17">
      <c r="A211" s="146"/>
      <c r="E211" s="48"/>
      <c r="F211" s="88"/>
      <c r="G211" s="35"/>
      <c r="L211" s="146"/>
      <c r="O211" s="48"/>
      <c r="P211" s="24"/>
      <c r="Q211" s="78"/>
    </row>
    <row r="212" spans="1:17">
      <c r="A212" s="146"/>
      <c r="E212" s="48"/>
      <c r="F212" s="88"/>
      <c r="G212" s="35"/>
      <c r="L212" s="146"/>
      <c r="O212" s="48"/>
      <c r="P212" s="24"/>
      <c r="Q212" s="78"/>
    </row>
    <row r="213" spans="1:17">
      <c r="E213" s="48"/>
      <c r="F213" s="88"/>
      <c r="G213" s="35"/>
      <c r="L213" s="146"/>
      <c r="O213" s="48"/>
      <c r="P213" s="24"/>
      <c r="Q213" s="78"/>
    </row>
    <row r="214" spans="1:17">
      <c r="E214" s="48"/>
      <c r="F214" s="88"/>
      <c r="G214" s="35"/>
      <c r="L214" s="146"/>
      <c r="O214" s="48"/>
      <c r="P214" s="24"/>
      <c r="Q214" s="78"/>
    </row>
    <row r="215" spans="1:17">
      <c r="E215" s="48"/>
      <c r="F215" s="88"/>
      <c r="G215" s="78"/>
      <c r="L215" s="146"/>
      <c r="O215" s="48"/>
      <c r="P215" s="24"/>
      <c r="Q215" s="78"/>
    </row>
    <row r="216" spans="1:17">
      <c r="E216" s="48"/>
      <c r="F216" s="88"/>
      <c r="G216" s="78"/>
      <c r="L216" s="146"/>
      <c r="O216" s="48"/>
      <c r="P216" s="24"/>
      <c r="Q216" s="78"/>
    </row>
    <row r="217" spans="1:17">
      <c r="E217" s="48"/>
      <c r="F217" s="88"/>
      <c r="G217" s="78"/>
      <c r="L217" s="146"/>
      <c r="O217" s="48"/>
      <c r="P217" s="24"/>
      <c r="Q217" s="78"/>
    </row>
    <row r="218" spans="1:17">
      <c r="E218" s="48"/>
      <c r="F218" s="88"/>
      <c r="G218" s="78"/>
      <c r="L218" s="146"/>
      <c r="O218" s="48"/>
      <c r="P218" s="24"/>
      <c r="Q218" s="78"/>
    </row>
    <row r="219" spans="1:17">
      <c r="E219" s="48"/>
      <c r="F219" s="88"/>
      <c r="G219" s="78"/>
      <c r="L219" s="146"/>
      <c r="O219" s="48"/>
      <c r="P219" s="24"/>
      <c r="Q219" s="78"/>
    </row>
    <row r="220" spans="1:17">
      <c r="E220" s="48"/>
      <c r="F220" s="88"/>
      <c r="G220" s="78"/>
      <c r="L220" s="146"/>
      <c r="O220" s="48"/>
      <c r="P220" s="24"/>
      <c r="Q220" s="78"/>
    </row>
    <row r="221" spans="1:17">
      <c r="E221" s="48"/>
      <c r="F221" s="88"/>
      <c r="G221" s="78"/>
      <c r="L221" s="146"/>
      <c r="O221" s="48"/>
      <c r="P221" s="24"/>
      <c r="Q221" s="78"/>
    </row>
    <row r="222" spans="1:17">
      <c r="E222" s="48"/>
      <c r="F222" s="88"/>
      <c r="G222" s="78"/>
      <c r="L222" s="146"/>
      <c r="O222" s="48"/>
      <c r="P222" s="24"/>
      <c r="Q222" s="78"/>
    </row>
    <row r="223" spans="1:17">
      <c r="E223" s="48"/>
      <c r="F223" s="88"/>
      <c r="G223" s="78"/>
      <c r="L223" s="146"/>
      <c r="O223" s="48"/>
      <c r="P223" s="24"/>
      <c r="Q223" s="78"/>
    </row>
    <row r="224" spans="1:17">
      <c r="E224" s="48"/>
      <c r="F224" s="88"/>
      <c r="G224" s="78"/>
      <c r="L224" s="146"/>
      <c r="O224" s="48"/>
      <c r="P224" s="24"/>
      <c r="Q224" s="78"/>
    </row>
    <row r="225" spans="5:17">
      <c r="E225" s="48"/>
      <c r="F225" s="88"/>
      <c r="G225" s="78"/>
      <c r="L225" s="146"/>
      <c r="O225" s="48"/>
      <c r="P225" s="24"/>
      <c r="Q225" s="78"/>
    </row>
    <row r="226" spans="5:17">
      <c r="E226" s="48"/>
      <c r="F226" s="88"/>
      <c r="G226" s="78"/>
      <c r="L226" s="146"/>
      <c r="O226" s="48"/>
      <c r="P226" s="24"/>
      <c r="Q226" s="78"/>
    </row>
    <row r="227" spans="5:17">
      <c r="E227" s="48"/>
      <c r="F227" s="88"/>
      <c r="G227" s="78"/>
      <c r="L227" s="146"/>
      <c r="O227" s="48"/>
      <c r="P227" s="24"/>
      <c r="Q227" s="78"/>
    </row>
    <row r="228" spans="5:17">
      <c r="E228" s="48"/>
      <c r="F228" s="88"/>
      <c r="G228" s="78"/>
      <c r="L228" s="146"/>
      <c r="O228" s="48"/>
      <c r="P228" s="24"/>
      <c r="Q228" s="78"/>
    </row>
    <row r="229" spans="5:17">
      <c r="E229" s="48"/>
      <c r="F229" s="88"/>
      <c r="G229" s="78"/>
      <c r="L229" s="146"/>
      <c r="O229" s="48"/>
      <c r="P229" s="24"/>
      <c r="Q229" s="78"/>
    </row>
    <row r="230" spans="5:17">
      <c r="E230" s="48"/>
      <c r="F230" s="88"/>
      <c r="G230" s="78"/>
      <c r="L230" s="146"/>
      <c r="O230" s="48"/>
      <c r="P230" s="24"/>
      <c r="Q230" s="78"/>
    </row>
    <row r="231" spans="5:17">
      <c r="E231" s="48"/>
      <c r="F231" s="88"/>
      <c r="G231" s="78"/>
      <c r="L231" s="146"/>
      <c r="O231" s="48"/>
      <c r="P231" s="24"/>
      <c r="Q231" s="78"/>
    </row>
    <row r="232" spans="5:17">
      <c r="E232" s="48"/>
      <c r="F232" s="88"/>
      <c r="G232" s="78"/>
      <c r="L232" s="146"/>
      <c r="O232" s="48"/>
      <c r="P232" s="24"/>
      <c r="Q232" s="78"/>
    </row>
    <row r="233" spans="5:17">
      <c r="E233" s="48"/>
      <c r="F233" s="88"/>
      <c r="G233" s="78"/>
      <c r="L233" s="146"/>
      <c r="O233" s="48"/>
      <c r="P233" s="24"/>
      <c r="Q233" s="78"/>
    </row>
    <row r="234" spans="5:17">
      <c r="E234" s="48"/>
      <c r="F234" s="88"/>
      <c r="G234" s="78"/>
      <c r="L234" s="146"/>
      <c r="O234" s="48"/>
      <c r="P234" s="24"/>
      <c r="Q234" s="78"/>
    </row>
    <row r="235" spans="5:17">
      <c r="E235" s="48"/>
      <c r="F235" s="88"/>
      <c r="G235" s="78"/>
      <c r="L235" s="146"/>
      <c r="O235" s="48"/>
      <c r="P235" s="24"/>
      <c r="Q235" s="78"/>
    </row>
    <row r="236" spans="5:17">
      <c r="E236" s="48"/>
      <c r="F236" s="88"/>
      <c r="G236" s="78"/>
      <c r="L236" s="146"/>
      <c r="O236" s="48"/>
      <c r="P236" s="24"/>
      <c r="Q236" s="78"/>
    </row>
    <row r="237" spans="5:17">
      <c r="E237" s="48"/>
      <c r="F237" s="88"/>
      <c r="G237" s="78"/>
      <c r="L237" s="146"/>
      <c r="O237" s="48"/>
      <c r="P237" s="24"/>
      <c r="Q237" s="78"/>
    </row>
    <row r="238" spans="5:17">
      <c r="E238" s="48"/>
      <c r="F238" s="88"/>
      <c r="G238" s="78"/>
      <c r="L238" s="146"/>
      <c r="O238" s="48"/>
      <c r="P238" s="24"/>
      <c r="Q238" s="78"/>
    </row>
    <row r="239" spans="5:17">
      <c r="E239" s="48"/>
      <c r="F239" s="88"/>
      <c r="G239" s="78"/>
      <c r="L239" s="146"/>
      <c r="O239" s="48"/>
      <c r="P239" s="24"/>
      <c r="Q239" s="78"/>
    </row>
    <row r="240" spans="5:17">
      <c r="E240" s="48"/>
      <c r="F240" s="88"/>
      <c r="G240" s="78"/>
      <c r="L240" s="146"/>
      <c r="O240" s="48"/>
      <c r="P240" s="24"/>
      <c r="Q240" s="78"/>
    </row>
    <row r="241" spans="5:17">
      <c r="E241" s="48"/>
      <c r="F241" s="88"/>
      <c r="G241" s="78"/>
      <c r="L241" s="146"/>
      <c r="O241" s="48"/>
      <c r="P241" s="24"/>
      <c r="Q241" s="78"/>
    </row>
    <row r="242" spans="5:17">
      <c r="E242" s="48"/>
      <c r="F242" s="88"/>
      <c r="G242" s="78"/>
      <c r="L242" s="146"/>
      <c r="O242" s="48"/>
      <c r="P242" s="24"/>
      <c r="Q242" s="78"/>
    </row>
    <row r="243" spans="5:17">
      <c r="E243" s="48"/>
      <c r="F243" s="88"/>
      <c r="G243" s="78"/>
      <c r="L243" s="146"/>
      <c r="O243" s="48"/>
      <c r="P243" s="24"/>
      <c r="Q243" s="78"/>
    </row>
    <row r="244" spans="5:17">
      <c r="E244" s="48"/>
      <c r="F244" s="88"/>
      <c r="G244" s="78"/>
      <c r="L244" s="146"/>
      <c r="O244" s="48"/>
      <c r="P244" s="24"/>
      <c r="Q244" s="78"/>
    </row>
    <row r="245" spans="5:17">
      <c r="E245" s="48"/>
      <c r="F245" s="88"/>
      <c r="G245" s="78"/>
      <c r="L245" s="146"/>
      <c r="O245" s="48"/>
      <c r="P245" s="24"/>
      <c r="Q245" s="78"/>
    </row>
    <row r="246" spans="5:17">
      <c r="E246" s="48"/>
      <c r="F246" s="88"/>
      <c r="G246" s="78"/>
      <c r="L246" s="146"/>
      <c r="O246" s="48"/>
      <c r="P246" s="24"/>
      <c r="Q246" s="78"/>
    </row>
    <row r="247" spans="5:17">
      <c r="E247" s="48"/>
      <c r="F247" s="88"/>
      <c r="G247" s="78"/>
      <c r="L247" s="146"/>
      <c r="O247" s="48"/>
      <c r="P247" s="24"/>
      <c r="Q247" s="78"/>
    </row>
    <row r="248" spans="5:17">
      <c r="E248" s="48"/>
      <c r="F248" s="88"/>
      <c r="G248" s="78"/>
      <c r="L248" s="146"/>
      <c r="O248" s="48"/>
      <c r="P248" s="24"/>
      <c r="Q248" s="78"/>
    </row>
    <row r="249" spans="5:17">
      <c r="E249" s="48"/>
      <c r="F249" s="88"/>
      <c r="G249" s="78"/>
      <c r="L249" s="146"/>
      <c r="O249" s="48"/>
      <c r="P249" s="24"/>
      <c r="Q249" s="78"/>
    </row>
    <row r="250" spans="5:17">
      <c r="E250" s="48"/>
      <c r="F250" s="88"/>
      <c r="G250" s="78"/>
      <c r="L250" s="146"/>
      <c r="O250" s="48"/>
      <c r="P250" s="24"/>
      <c r="Q250" s="78"/>
    </row>
    <row r="251" spans="5:17">
      <c r="E251" s="48"/>
      <c r="F251" s="88"/>
      <c r="G251" s="78"/>
      <c r="L251" s="146"/>
      <c r="O251" s="48"/>
      <c r="P251" s="24"/>
      <c r="Q251" s="78"/>
    </row>
    <row r="252" spans="5:17">
      <c r="E252" s="48"/>
      <c r="F252" s="88"/>
      <c r="G252" s="78"/>
      <c r="L252" s="146"/>
      <c r="O252" s="48"/>
      <c r="P252" s="24"/>
      <c r="Q252" s="78"/>
    </row>
    <row r="253" spans="5:17">
      <c r="E253" s="48"/>
      <c r="F253" s="88"/>
      <c r="G253" s="78"/>
      <c r="L253" s="146"/>
      <c r="O253" s="48"/>
      <c r="P253" s="24"/>
      <c r="Q253" s="78"/>
    </row>
    <row r="254" spans="5:17">
      <c r="E254" s="48"/>
      <c r="F254" s="88"/>
      <c r="G254" s="78"/>
      <c r="L254" s="146"/>
      <c r="O254" s="48"/>
      <c r="P254" s="24"/>
      <c r="Q254" s="78"/>
    </row>
    <row r="255" spans="5:17">
      <c r="E255" s="48"/>
      <c r="F255" s="88"/>
      <c r="G255" s="78"/>
      <c r="L255" s="146"/>
      <c r="O255" s="48"/>
      <c r="P255" s="24"/>
      <c r="Q255" s="78"/>
    </row>
    <row r="256" spans="5:17">
      <c r="E256" s="48"/>
      <c r="F256" s="88"/>
      <c r="G256" s="78"/>
      <c r="L256" s="146"/>
      <c r="O256" s="48"/>
      <c r="P256" s="24"/>
      <c r="Q256" s="78"/>
    </row>
    <row r="257" spans="5:17">
      <c r="E257" s="48"/>
      <c r="F257" s="88"/>
      <c r="G257" s="78"/>
      <c r="L257" s="146"/>
      <c r="O257" s="48"/>
      <c r="P257" s="24"/>
      <c r="Q257" s="78"/>
    </row>
    <row r="258" spans="5:17">
      <c r="E258" s="48"/>
      <c r="F258" s="88"/>
      <c r="G258" s="78"/>
      <c r="L258" s="146"/>
      <c r="O258" s="48"/>
      <c r="P258" s="24"/>
      <c r="Q258" s="78"/>
    </row>
    <row r="259" spans="5:17">
      <c r="E259" s="48"/>
      <c r="F259" s="88"/>
      <c r="G259" s="78"/>
      <c r="L259" s="146"/>
      <c r="O259" s="48"/>
      <c r="P259" s="24"/>
      <c r="Q259" s="78"/>
    </row>
    <row r="260" spans="5:17">
      <c r="E260" s="48"/>
      <c r="F260" s="88"/>
      <c r="G260" s="78"/>
      <c r="L260" s="146"/>
      <c r="O260" s="48"/>
      <c r="P260" s="24"/>
      <c r="Q260" s="78"/>
    </row>
    <row r="261" spans="5:17">
      <c r="E261" s="48"/>
      <c r="F261" s="88"/>
      <c r="G261" s="78"/>
      <c r="L261" s="146"/>
      <c r="O261" s="48"/>
      <c r="P261" s="24"/>
      <c r="Q261" s="78"/>
    </row>
    <row r="262" spans="5:17">
      <c r="E262" s="48"/>
      <c r="F262" s="88"/>
      <c r="G262" s="78"/>
      <c r="L262" s="146"/>
      <c r="O262" s="48"/>
      <c r="P262" s="24"/>
      <c r="Q262" s="78"/>
    </row>
    <row r="263" spans="5:17">
      <c r="E263" s="48"/>
      <c r="F263" s="88"/>
      <c r="G263" s="78"/>
      <c r="L263" s="146"/>
      <c r="O263" s="48"/>
      <c r="P263" s="24"/>
      <c r="Q263" s="78"/>
    </row>
    <row r="264" spans="5:17">
      <c r="E264" s="48"/>
      <c r="F264" s="88"/>
      <c r="G264" s="78"/>
      <c r="L264" s="146"/>
      <c r="O264" s="48"/>
      <c r="P264" s="24"/>
      <c r="Q264" s="78"/>
    </row>
    <row r="265" spans="5:17">
      <c r="E265" s="48"/>
      <c r="F265" s="88"/>
      <c r="G265" s="78"/>
      <c r="L265" s="146"/>
      <c r="O265" s="48"/>
      <c r="P265" s="24"/>
      <c r="Q265" s="78"/>
    </row>
    <row r="266" spans="5:17">
      <c r="E266" s="48"/>
      <c r="F266" s="88"/>
      <c r="G266" s="78"/>
      <c r="L266" s="146"/>
      <c r="O266" s="48"/>
      <c r="P266" s="24"/>
      <c r="Q266" s="78"/>
    </row>
    <row r="267" spans="5:17">
      <c r="E267" s="48"/>
      <c r="F267" s="88"/>
      <c r="G267" s="78"/>
      <c r="L267" s="146"/>
      <c r="O267" s="48"/>
      <c r="P267" s="24"/>
      <c r="Q267" s="78"/>
    </row>
    <row r="268" spans="5:17">
      <c r="E268" s="48"/>
      <c r="F268" s="88"/>
      <c r="G268" s="78"/>
      <c r="L268" s="146"/>
      <c r="O268" s="48"/>
      <c r="P268" s="24"/>
      <c r="Q268" s="78"/>
    </row>
    <row r="269" spans="5:17">
      <c r="E269" s="48"/>
      <c r="F269" s="88"/>
      <c r="G269" s="78"/>
      <c r="L269" s="146"/>
      <c r="O269" s="48"/>
      <c r="P269" s="24"/>
      <c r="Q269" s="78"/>
    </row>
    <row r="270" spans="5:17">
      <c r="E270" s="48"/>
      <c r="F270" s="88"/>
      <c r="G270" s="78"/>
      <c r="L270" s="146"/>
      <c r="O270" s="48"/>
      <c r="P270" s="24"/>
      <c r="Q270" s="78"/>
    </row>
    <row r="271" spans="5:17">
      <c r="E271" s="48"/>
      <c r="F271" s="88"/>
      <c r="G271" s="78"/>
      <c r="L271" s="146"/>
      <c r="O271" s="48"/>
      <c r="P271" s="24"/>
      <c r="Q271" s="78"/>
    </row>
    <row r="272" spans="5:17">
      <c r="E272" s="48"/>
      <c r="F272" s="88"/>
      <c r="G272" s="78"/>
      <c r="L272" s="146"/>
      <c r="O272" s="48"/>
      <c r="P272" s="24"/>
      <c r="Q272" s="78"/>
    </row>
    <row r="273" spans="5:17">
      <c r="E273" s="48"/>
      <c r="F273" s="88"/>
      <c r="G273" s="78"/>
      <c r="L273" s="146"/>
      <c r="O273" s="48"/>
      <c r="P273" s="24"/>
      <c r="Q273" s="78"/>
    </row>
    <row r="274" spans="5:17">
      <c r="E274" s="48"/>
      <c r="F274" s="88"/>
      <c r="G274" s="78"/>
      <c r="L274" s="146"/>
      <c r="O274" s="48"/>
      <c r="P274" s="24"/>
      <c r="Q274" s="78"/>
    </row>
    <row r="275" spans="5:17">
      <c r="E275" s="48"/>
      <c r="F275" s="88"/>
      <c r="G275" s="78"/>
      <c r="L275" s="146"/>
      <c r="O275" s="48"/>
      <c r="P275" s="24"/>
      <c r="Q275" s="78"/>
    </row>
    <row r="276" spans="5:17">
      <c r="E276" s="48"/>
      <c r="F276" s="88"/>
      <c r="G276" s="78"/>
      <c r="L276" s="146"/>
      <c r="O276" s="48"/>
      <c r="P276" s="24"/>
      <c r="Q276" s="78"/>
    </row>
    <row r="277" spans="5:17">
      <c r="E277" s="48"/>
      <c r="F277" s="88"/>
      <c r="G277" s="78"/>
      <c r="L277" s="146"/>
      <c r="O277" s="48"/>
      <c r="P277" s="24"/>
      <c r="Q277" s="78"/>
    </row>
    <row r="278" spans="5:17">
      <c r="E278" s="48"/>
      <c r="F278" s="88"/>
      <c r="G278" s="78"/>
      <c r="L278" s="146"/>
      <c r="O278" s="48"/>
      <c r="P278" s="24"/>
      <c r="Q278" s="78"/>
    </row>
    <row r="279" spans="5:17">
      <c r="E279" s="48"/>
      <c r="F279" s="88"/>
      <c r="G279" s="78"/>
      <c r="L279" s="146"/>
      <c r="O279" s="48"/>
      <c r="P279" s="24"/>
      <c r="Q279" s="78"/>
    </row>
    <row r="280" spans="5:17">
      <c r="E280" s="48"/>
      <c r="F280" s="88"/>
      <c r="G280" s="78"/>
      <c r="L280" s="146"/>
      <c r="O280" s="48"/>
      <c r="P280" s="24"/>
      <c r="Q280" s="78"/>
    </row>
    <row r="281" spans="5:17">
      <c r="E281" s="48"/>
      <c r="F281" s="88"/>
      <c r="G281" s="78"/>
      <c r="L281" s="146"/>
      <c r="O281" s="48"/>
      <c r="P281" s="24"/>
      <c r="Q281" s="78"/>
    </row>
    <row r="282" spans="5:17">
      <c r="E282" s="48"/>
      <c r="F282" s="88"/>
      <c r="G282" s="78"/>
      <c r="L282" s="146"/>
      <c r="O282" s="48"/>
      <c r="P282" s="24"/>
      <c r="Q282" s="78"/>
    </row>
    <row r="283" spans="5:17">
      <c r="E283" s="48"/>
      <c r="F283" s="88"/>
      <c r="G283" s="78"/>
      <c r="L283" s="146"/>
      <c r="O283" s="48"/>
      <c r="P283" s="24"/>
      <c r="Q283" s="78"/>
    </row>
    <row r="284" spans="5:17">
      <c r="E284" s="48"/>
      <c r="F284" s="88"/>
      <c r="G284" s="78"/>
      <c r="L284" s="146"/>
      <c r="O284" s="48"/>
      <c r="P284" s="24"/>
      <c r="Q284" s="78"/>
    </row>
    <row r="285" spans="5:17">
      <c r="E285" s="48"/>
      <c r="F285" s="88"/>
      <c r="G285" s="78"/>
      <c r="L285" s="146"/>
      <c r="O285" s="48"/>
      <c r="P285" s="24"/>
      <c r="Q285" s="78"/>
    </row>
    <row r="286" spans="5:17">
      <c r="E286" s="48"/>
      <c r="F286" s="88"/>
      <c r="G286" s="78"/>
      <c r="L286" s="146"/>
      <c r="O286" s="48"/>
      <c r="P286" s="24"/>
      <c r="Q286" s="78"/>
    </row>
    <row r="287" spans="5:17">
      <c r="E287" s="48"/>
      <c r="F287" s="88"/>
      <c r="G287" s="78"/>
      <c r="L287" s="146"/>
      <c r="O287" s="48"/>
      <c r="P287" s="24"/>
      <c r="Q287" s="78"/>
    </row>
    <row r="288" spans="5:17">
      <c r="E288" s="48"/>
      <c r="F288" s="88"/>
      <c r="G288" s="78"/>
      <c r="L288" s="146"/>
      <c r="O288" s="48"/>
      <c r="P288" s="24"/>
      <c r="Q288" s="78"/>
    </row>
    <row r="289" spans="5:17">
      <c r="E289" s="48"/>
      <c r="F289" s="88"/>
      <c r="G289" s="78"/>
      <c r="L289" s="146"/>
      <c r="O289" s="48"/>
      <c r="P289" s="24"/>
      <c r="Q289" s="78"/>
    </row>
    <row r="290" spans="5:17">
      <c r="E290" s="48"/>
      <c r="F290" s="88"/>
      <c r="G290" s="78"/>
      <c r="L290" s="146"/>
      <c r="O290" s="48"/>
      <c r="P290" s="24"/>
      <c r="Q290" s="78"/>
    </row>
    <row r="291" spans="5:17">
      <c r="E291" s="48"/>
      <c r="F291" s="88"/>
      <c r="G291" s="78"/>
      <c r="L291" s="146"/>
      <c r="O291" s="48"/>
      <c r="P291" s="24"/>
      <c r="Q291" s="78"/>
    </row>
    <row r="292" spans="5:17">
      <c r="E292" s="48"/>
      <c r="F292" s="88"/>
      <c r="G292" s="78"/>
      <c r="L292" s="146"/>
      <c r="O292" s="48"/>
      <c r="P292" s="24"/>
      <c r="Q292" s="78"/>
    </row>
    <row r="293" spans="5:17">
      <c r="E293" s="48"/>
      <c r="F293" s="88"/>
      <c r="G293" s="78"/>
      <c r="L293" s="146"/>
      <c r="O293" s="48"/>
      <c r="P293" s="24"/>
      <c r="Q293" s="78"/>
    </row>
    <row r="294" spans="5:17">
      <c r="E294" s="48"/>
      <c r="F294" s="88"/>
      <c r="G294" s="78"/>
      <c r="L294" s="146"/>
      <c r="O294" s="48"/>
      <c r="P294" s="24"/>
      <c r="Q294" s="78"/>
    </row>
    <row r="295" spans="5:17">
      <c r="E295" s="48"/>
      <c r="F295" s="88"/>
      <c r="G295" s="78"/>
      <c r="L295" s="146"/>
      <c r="O295" s="48"/>
      <c r="P295" s="24"/>
      <c r="Q295" s="78"/>
    </row>
    <row r="296" spans="5:17">
      <c r="E296" s="48"/>
      <c r="F296" s="88"/>
      <c r="G296" s="78"/>
      <c r="L296" s="146"/>
      <c r="O296" s="48"/>
      <c r="P296" s="24"/>
      <c r="Q296" s="78"/>
    </row>
    <row r="297" spans="5:17">
      <c r="E297" s="48"/>
      <c r="F297" s="88"/>
      <c r="G297" s="78"/>
      <c r="L297" s="146"/>
      <c r="O297" s="48"/>
      <c r="P297" s="24"/>
      <c r="Q297" s="78"/>
    </row>
    <row r="298" spans="5:17">
      <c r="E298" s="48"/>
      <c r="F298" s="88"/>
      <c r="G298" s="78"/>
      <c r="L298" s="146"/>
      <c r="O298" s="48"/>
      <c r="P298" s="24"/>
      <c r="Q298" s="78"/>
    </row>
    <row r="299" spans="5:17">
      <c r="E299" s="48"/>
      <c r="F299" s="88"/>
      <c r="G299" s="78"/>
      <c r="L299" s="146"/>
      <c r="O299" s="48"/>
      <c r="P299" s="24"/>
      <c r="Q299" s="78"/>
    </row>
    <row r="300" spans="5:17">
      <c r="E300" s="48"/>
      <c r="F300" s="88"/>
      <c r="G300" s="78"/>
      <c r="L300" s="146"/>
      <c r="O300" s="48"/>
      <c r="P300" s="24"/>
      <c r="Q300" s="78"/>
    </row>
    <row r="301" spans="5:17">
      <c r="E301" s="48"/>
      <c r="F301" s="88"/>
      <c r="G301" s="78"/>
      <c r="L301" s="146"/>
      <c r="O301" s="48"/>
      <c r="P301" s="24"/>
      <c r="Q301" s="78"/>
    </row>
    <row r="302" spans="5:17">
      <c r="E302" s="48"/>
      <c r="F302" s="88"/>
      <c r="G302" s="78"/>
      <c r="L302" s="146"/>
      <c r="O302" s="48"/>
      <c r="P302" s="24"/>
      <c r="Q302" s="78"/>
    </row>
    <row r="303" spans="5:17">
      <c r="E303" s="48"/>
      <c r="F303" s="88"/>
      <c r="G303" s="78"/>
      <c r="L303" s="146"/>
      <c r="O303" s="48"/>
      <c r="P303" s="24"/>
      <c r="Q303" s="78"/>
    </row>
    <row r="304" spans="5:17">
      <c r="E304" s="48"/>
      <c r="F304" s="88"/>
      <c r="G304" s="78"/>
      <c r="L304" s="146"/>
      <c r="O304" s="48"/>
      <c r="P304" s="24"/>
      <c r="Q304" s="78"/>
    </row>
    <row r="305" spans="5:17">
      <c r="E305" s="48"/>
      <c r="F305" s="88"/>
      <c r="G305" s="78"/>
      <c r="L305" s="146"/>
      <c r="O305" s="48"/>
      <c r="P305" s="24"/>
      <c r="Q305" s="78"/>
    </row>
    <row r="306" spans="5:17">
      <c r="E306" s="48"/>
      <c r="F306" s="88"/>
      <c r="G306" s="78"/>
      <c r="L306" s="146"/>
      <c r="O306" s="48"/>
      <c r="P306" s="24"/>
      <c r="Q306" s="78"/>
    </row>
    <row r="307" spans="5:17">
      <c r="E307" s="48"/>
      <c r="F307" s="88"/>
      <c r="G307" s="78"/>
      <c r="L307" s="146"/>
      <c r="O307" s="48"/>
      <c r="P307" s="24"/>
      <c r="Q307" s="78"/>
    </row>
    <row r="308" spans="5:17">
      <c r="E308" s="48"/>
      <c r="F308" s="88"/>
      <c r="G308" s="78"/>
      <c r="L308" s="146"/>
      <c r="O308" s="48"/>
      <c r="P308" s="24"/>
      <c r="Q308" s="78"/>
    </row>
    <row r="309" spans="5:17">
      <c r="E309" s="48"/>
      <c r="F309" s="88"/>
      <c r="G309" s="78"/>
      <c r="L309" s="146"/>
      <c r="O309" s="48"/>
      <c r="P309" s="24"/>
      <c r="Q309" s="78"/>
    </row>
    <row r="310" spans="5:17">
      <c r="E310" s="48"/>
      <c r="F310" s="88"/>
      <c r="G310" s="78"/>
      <c r="L310" s="146"/>
      <c r="O310" s="48"/>
      <c r="P310" s="24"/>
      <c r="Q310" s="78"/>
    </row>
    <row r="311" spans="5:17">
      <c r="E311" s="48"/>
      <c r="F311" s="88"/>
      <c r="G311" s="78"/>
      <c r="L311" s="146"/>
      <c r="O311" s="48"/>
      <c r="P311" s="24"/>
      <c r="Q311" s="78"/>
    </row>
    <row r="312" spans="5:17">
      <c r="E312" s="48"/>
      <c r="F312" s="88"/>
      <c r="G312" s="78"/>
      <c r="L312" s="146"/>
      <c r="O312" s="48"/>
      <c r="P312" s="24"/>
      <c r="Q312" s="78"/>
    </row>
    <row r="313" spans="5:17">
      <c r="E313" s="48"/>
      <c r="F313" s="88"/>
      <c r="G313" s="78"/>
      <c r="L313" s="146"/>
      <c r="O313" s="48"/>
      <c r="P313" s="24"/>
      <c r="Q313" s="78"/>
    </row>
    <row r="314" spans="5:17">
      <c r="E314" s="48"/>
      <c r="F314" s="88"/>
      <c r="G314" s="78"/>
      <c r="L314" s="146"/>
      <c r="O314" s="48"/>
      <c r="P314" s="24"/>
      <c r="Q314" s="78"/>
    </row>
    <row r="315" spans="5:17">
      <c r="E315" s="48"/>
      <c r="F315" s="88"/>
      <c r="G315" s="78"/>
      <c r="L315" s="146"/>
      <c r="O315" s="48"/>
      <c r="P315" s="24"/>
      <c r="Q315" s="78"/>
    </row>
    <row r="316" spans="5:17">
      <c r="E316" s="48"/>
      <c r="F316" s="88"/>
      <c r="G316" s="78"/>
      <c r="L316" s="146"/>
      <c r="O316" s="48"/>
      <c r="P316" s="24"/>
      <c r="Q316" s="78"/>
    </row>
    <row r="317" spans="5:17">
      <c r="E317" s="48"/>
      <c r="F317" s="88"/>
      <c r="G317" s="78"/>
      <c r="L317" s="146"/>
      <c r="O317" s="48"/>
      <c r="P317" s="24"/>
      <c r="Q317" s="78"/>
    </row>
    <row r="318" spans="5:17">
      <c r="E318" s="48"/>
      <c r="F318" s="88"/>
      <c r="G318" s="78"/>
      <c r="L318" s="146"/>
      <c r="O318" s="48"/>
      <c r="P318" s="24"/>
      <c r="Q318" s="78"/>
    </row>
    <row r="319" spans="5:17">
      <c r="E319" s="48"/>
      <c r="F319" s="88"/>
      <c r="G319" s="78"/>
      <c r="L319" s="146"/>
      <c r="O319" s="48"/>
      <c r="P319" s="24"/>
      <c r="Q319" s="78"/>
    </row>
    <row r="320" spans="5:17">
      <c r="E320" s="48"/>
      <c r="F320" s="88"/>
      <c r="G320" s="78"/>
      <c r="L320" s="146"/>
      <c r="O320" s="48"/>
      <c r="P320" s="24"/>
      <c r="Q320" s="78"/>
    </row>
    <row r="321" spans="5:17">
      <c r="E321" s="48"/>
      <c r="F321" s="88"/>
      <c r="G321" s="78"/>
      <c r="L321" s="146"/>
      <c r="O321" s="48"/>
      <c r="P321" s="24"/>
      <c r="Q321" s="78"/>
    </row>
    <row r="322" spans="5:17">
      <c r="E322" s="48"/>
      <c r="F322" s="88"/>
      <c r="G322" s="78"/>
      <c r="L322" s="146"/>
      <c r="O322" s="48"/>
      <c r="P322" s="24"/>
      <c r="Q322" s="78"/>
    </row>
    <row r="323" spans="5:17">
      <c r="E323" s="48"/>
      <c r="F323" s="88"/>
      <c r="G323" s="78"/>
      <c r="L323" s="146"/>
      <c r="O323" s="48"/>
      <c r="P323" s="24"/>
      <c r="Q323" s="78"/>
    </row>
    <row r="324" spans="5:17">
      <c r="E324" s="48"/>
      <c r="F324" s="88"/>
      <c r="G324" s="78"/>
      <c r="L324" s="146"/>
      <c r="O324" s="48"/>
      <c r="P324" s="24"/>
      <c r="Q324" s="78"/>
    </row>
    <row r="325" spans="5:17">
      <c r="E325" s="48"/>
      <c r="F325" s="88"/>
      <c r="G325" s="78"/>
      <c r="L325" s="146"/>
      <c r="O325" s="48"/>
      <c r="P325" s="24"/>
      <c r="Q325" s="78"/>
    </row>
    <row r="326" spans="5:17">
      <c r="E326" s="48"/>
      <c r="F326" s="88"/>
      <c r="G326" s="78"/>
      <c r="L326" s="146"/>
      <c r="O326" s="48"/>
      <c r="P326" s="24"/>
      <c r="Q326" s="78"/>
    </row>
    <row r="327" spans="5:17">
      <c r="E327" s="48"/>
      <c r="F327" s="88"/>
      <c r="G327" s="78"/>
      <c r="L327" s="146"/>
      <c r="O327" s="48"/>
      <c r="P327" s="24"/>
      <c r="Q327" s="78"/>
    </row>
    <row r="328" spans="5:17">
      <c r="E328" s="48"/>
      <c r="F328" s="88"/>
      <c r="G328" s="78"/>
      <c r="L328" s="146"/>
      <c r="O328" s="48"/>
      <c r="P328" s="24"/>
      <c r="Q328" s="78"/>
    </row>
    <row r="329" spans="5:17">
      <c r="E329" s="48"/>
      <c r="F329" s="88"/>
      <c r="G329" s="78"/>
      <c r="L329" s="146"/>
      <c r="O329" s="48"/>
      <c r="P329" s="24"/>
      <c r="Q329" s="78"/>
    </row>
    <row r="330" spans="5:17">
      <c r="E330" s="48"/>
      <c r="F330" s="88"/>
      <c r="G330" s="78"/>
      <c r="L330" s="146"/>
      <c r="O330" s="48"/>
      <c r="P330" s="24"/>
      <c r="Q330" s="78"/>
    </row>
    <row r="331" spans="5:17">
      <c r="E331" s="48"/>
      <c r="F331" s="88"/>
      <c r="G331" s="78"/>
      <c r="L331" s="146"/>
      <c r="O331" s="48"/>
      <c r="P331" s="24"/>
      <c r="Q331" s="78"/>
    </row>
    <row r="332" spans="5:17">
      <c r="E332" s="48"/>
      <c r="F332" s="88"/>
      <c r="G332" s="78"/>
      <c r="L332" s="146"/>
      <c r="O332" s="48"/>
      <c r="P332" s="24"/>
      <c r="Q332" s="78"/>
    </row>
    <row r="333" spans="5:17">
      <c r="E333" s="48"/>
      <c r="F333" s="88"/>
      <c r="G333" s="78"/>
      <c r="L333" s="146"/>
      <c r="O333" s="48"/>
      <c r="P333" s="24"/>
      <c r="Q333" s="78"/>
    </row>
    <row r="334" spans="5:17">
      <c r="E334" s="48"/>
      <c r="F334" s="88"/>
      <c r="G334" s="78"/>
      <c r="L334" s="146"/>
      <c r="O334" s="48"/>
      <c r="P334" s="24"/>
      <c r="Q334" s="78"/>
    </row>
    <row r="335" spans="5:17">
      <c r="E335" s="48"/>
      <c r="F335" s="88"/>
      <c r="G335" s="78"/>
      <c r="L335" s="146"/>
      <c r="O335" s="48"/>
      <c r="P335" s="24"/>
      <c r="Q335" s="78"/>
    </row>
    <row r="336" spans="5:17">
      <c r="E336" s="48"/>
      <c r="F336" s="88"/>
      <c r="G336" s="78"/>
      <c r="L336" s="146"/>
      <c r="O336" s="48"/>
      <c r="P336" s="24"/>
      <c r="Q336" s="78"/>
    </row>
    <row r="337" spans="5:17">
      <c r="E337" s="48"/>
      <c r="F337" s="88"/>
      <c r="G337" s="78"/>
      <c r="L337" s="146"/>
      <c r="O337" s="48"/>
      <c r="P337" s="24"/>
      <c r="Q337" s="78"/>
    </row>
    <row r="338" spans="5:17">
      <c r="E338" s="48"/>
      <c r="F338" s="88"/>
      <c r="G338" s="78"/>
      <c r="L338" s="146"/>
      <c r="O338" s="48"/>
      <c r="P338" s="24"/>
      <c r="Q338" s="78"/>
    </row>
    <row r="339" spans="5:17">
      <c r="E339" s="48"/>
      <c r="F339" s="88"/>
      <c r="G339" s="78"/>
      <c r="L339" s="146"/>
      <c r="O339" s="48"/>
      <c r="P339" s="24"/>
      <c r="Q339" s="78"/>
    </row>
    <row r="340" spans="5:17">
      <c r="E340" s="48"/>
      <c r="F340" s="88"/>
      <c r="G340" s="78"/>
      <c r="L340" s="146"/>
      <c r="O340" s="48"/>
      <c r="P340" s="24"/>
      <c r="Q340" s="78"/>
    </row>
    <row r="341" spans="5:17">
      <c r="E341" s="48"/>
      <c r="F341" s="88"/>
      <c r="G341" s="78"/>
      <c r="L341" s="146"/>
      <c r="O341" s="48"/>
      <c r="P341" s="24"/>
      <c r="Q341" s="78"/>
    </row>
    <row r="342" spans="5:17">
      <c r="E342" s="48"/>
      <c r="F342" s="88"/>
      <c r="G342" s="78"/>
      <c r="L342" s="146"/>
      <c r="O342" s="48"/>
      <c r="P342" s="24"/>
      <c r="Q342" s="78"/>
    </row>
    <row r="343" spans="5:17">
      <c r="E343" s="48"/>
      <c r="F343" s="88"/>
      <c r="G343" s="78"/>
      <c r="L343" s="146"/>
      <c r="O343" s="48"/>
      <c r="P343" s="24"/>
      <c r="Q343" s="78"/>
    </row>
    <row r="344" spans="5:17">
      <c r="E344" s="48"/>
      <c r="F344" s="88"/>
      <c r="G344" s="78"/>
      <c r="L344" s="146"/>
      <c r="O344" s="48"/>
      <c r="P344" s="24"/>
      <c r="Q344" s="78"/>
    </row>
    <row r="345" spans="5:17">
      <c r="E345" s="48"/>
      <c r="F345" s="88"/>
      <c r="G345" s="78"/>
      <c r="L345" s="146"/>
      <c r="O345" s="48"/>
      <c r="P345" s="24"/>
      <c r="Q345" s="78"/>
    </row>
    <row r="346" spans="5:17">
      <c r="E346" s="48"/>
      <c r="F346" s="88"/>
      <c r="G346" s="78"/>
      <c r="L346" s="146"/>
      <c r="O346" s="48"/>
      <c r="P346" s="24"/>
      <c r="Q346" s="78"/>
    </row>
    <row r="347" spans="5:17">
      <c r="E347" s="48"/>
      <c r="F347" s="88"/>
      <c r="G347" s="78"/>
      <c r="L347" s="146"/>
      <c r="O347" s="48"/>
      <c r="P347" s="24"/>
      <c r="Q347" s="78"/>
    </row>
    <row r="348" spans="5:17">
      <c r="E348" s="48"/>
      <c r="F348" s="88"/>
      <c r="G348" s="78"/>
      <c r="L348" s="146"/>
      <c r="O348" s="48"/>
      <c r="P348" s="24"/>
      <c r="Q348" s="78"/>
    </row>
    <row r="349" spans="5:17">
      <c r="E349" s="48"/>
      <c r="F349" s="88"/>
      <c r="G349" s="78"/>
      <c r="L349" s="146"/>
      <c r="O349" s="48"/>
      <c r="P349" s="24"/>
      <c r="Q349" s="78"/>
    </row>
    <row r="350" spans="5:17">
      <c r="E350" s="48"/>
      <c r="F350" s="88"/>
      <c r="G350" s="78"/>
      <c r="L350" s="146"/>
      <c r="O350" s="48"/>
      <c r="P350" s="24"/>
      <c r="Q350" s="78"/>
    </row>
    <row r="351" spans="5:17">
      <c r="E351" s="48"/>
      <c r="F351" s="88"/>
      <c r="G351" s="78"/>
      <c r="L351" s="146"/>
      <c r="O351" s="48"/>
      <c r="P351" s="24"/>
      <c r="Q351" s="78"/>
    </row>
    <row r="352" spans="5:17">
      <c r="E352" s="48"/>
      <c r="F352" s="88"/>
      <c r="G352" s="78"/>
      <c r="L352" s="146"/>
      <c r="O352" s="48"/>
      <c r="P352" s="24"/>
      <c r="Q352" s="78"/>
    </row>
    <row r="353" spans="5:17">
      <c r="E353" s="48"/>
      <c r="F353" s="88"/>
      <c r="G353" s="78"/>
      <c r="L353" s="146"/>
      <c r="O353" s="48"/>
      <c r="P353" s="24"/>
      <c r="Q353" s="78"/>
    </row>
    <row r="354" spans="5:17">
      <c r="E354" s="48"/>
      <c r="F354" s="88"/>
      <c r="G354" s="78"/>
      <c r="L354" s="146"/>
      <c r="O354" s="48"/>
      <c r="P354" s="24"/>
      <c r="Q354" s="78"/>
    </row>
    <row r="355" spans="5:17">
      <c r="E355" s="48"/>
      <c r="F355" s="88"/>
      <c r="G355" s="78"/>
      <c r="L355" s="146"/>
      <c r="O355" s="48"/>
      <c r="P355" s="24"/>
      <c r="Q355" s="78"/>
    </row>
    <row r="356" spans="5:17">
      <c r="E356" s="48"/>
      <c r="F356" s="88"/>
      <c r="G356" s="78"/>
      <c r="L356" s="146"/>
      <c r="O356" s="48"/>
      <c r="P356" s="24"/>
      <c r="Q356" s="78"/>
    </row>
    <row r="357" spans="5:17">
      <c r="E357" s="48"/>
      <c r="F357" s="88"/>
      <c r="G357" s="78"/>
      <c r="L357" s="146"/>
      <c r="O357" s="48"/>
      <c r="P357" s="24"/>
      <c r="Q357" s="78"/>
    </row>
    <row r="358" spans="5:17">
      <c r="E358" s="48"/>
      <c r="F358" s="88"/>
      <c r="G358" s="78"/>
      <c r="L358" s="146"/>
      <c r="O358" s="48"/>
      <c r="P358" s="24"/>
      <c r="Q358" s="78"/>
    </row>
    <row r="359" spans="5:17">
      <c r="E359" s="48"/>
      <c r="F359" s="88"/>
      <c r="G359" s="78"/>
      <c r="L359" s="146"/>
      <c r="O359" s="48"/>
      <c r="P359" s="24"/>
      <c r="Q359" s="78"/>
    </row>
    <row r="360" spans="5:17">
      <c r="E360" s="48"/>
      <c r="F360" s="88"/>
      <c r="G360" s="78"/>
      <c r="L360" s="146"/>
      <c r="O360" s="48"/>
      <c r="P360" s="24"/>
      <c r="Q360" s="78"/>
    </row>
    <row r="361" spans="5:17">
      <c r="E361" s="48"/>
      <c r="F361" s="88"/>
      <c r="G361" s="78"/>
      <c r="L361" s="146"/>
      <c r="O361" s="48"/>
      <c r="P361" s="24"/>
      <c r="Q361" s="78"/>
    </row>
    <row r="362" spans="5:17">
      <c r="E362" s="48"/>
      <c r="F362" s="88"/>
      <c r="G362" s="78"/>
      <c r="L362" s="146"/>
      <c r="O362" s="48"/>
      <c r="P362" s="24"/>
      <c r="Q362" s="78"/>
    </row>
    <row r="363" spans="5:17">
      <c r="E363" s="48"/>
      <c r="F363" s="88"/>
      <c r="G363" s="78"/>
      <c r="L363" s="146"/>
      <c r="O363" s="48"/>
      <c r="P363" s="24"/>
      <c r="Q363" s="78"/>
    </row>
    <row r="364" spans="5:17">
      <c r="E364" s="48"/>
      <c r="F364" s="88"/>
      <c r="G364" s="78"/>
      <c r="L364" s="146"/>
      <c r="O364" s="48"/>
      <c r="P364" s="24"/>
      <c r="Q364" s="78"/>
    </row>
    <row r="365" spans="5:17">
      <c r="E365" s="48"/>
      <c r="F365" s="88"/>
      <c r="G365" s="78"/>
      <c r="L365" s="146"/>
      <c r="O365" s="48"/>
      <c r="P365" s="24"/>
      <c r="Q365" s="78"/>
    </row>
    <row r="366" spans="5:17">
      <c r="E366" s="48"/>
      <c r="F366" s="88"/>
      <c r="G366" s="78"/>
      <c r="L366" s="146"/>
      <c r="O366" s="48"/>
      <c r="P366" s="24"/>
      <c r="Q366" s="78"/>
    </row>
    <row r="367" spans="5:17">
      <c r="E367" s="48"/>
      <c r="F367" s="88"/>
      <c r="G367" s="78"/>
      <c r="L367" s="146"/>
      <c r="O367" s="48"/>
      <c r="P367" s="24"/>
      <c r="Q367" s="78"/>
    </row>
    <row r="368" spans="5:17">
      <c r="E368" s="48"/>
      <c r="F368" s="88"/>
      <c r="G368" s="78"/>
      <c r="L368" s="146"/>
      <c r="O368" s="48"/>
      <c r="P368" s="24"/>
      <c r="Q368" s="78"/>
    </row>
    <row r="369" spans="5:17">
      <c r="E369" s="48"/>
      <c r="F369" s="88"/>
      <c r="G369" s="78"/>
      <c r="L369" s="146"/>
      <c r="O369" s="48"/>
      <c r="P369" s="24"/>
      <c r="Q369" s="78"/>
    </row>
    <row r="370" spans="5:17">
      <c r="E370" s="48"/>
      <c r="F370" s="88"/>
      <c r="G370" s="78"/>
      <c r="L370" s="146"/>
      <c r="O370" s="48"/>
      <c r="P370" s="24"/>
      <c r="Q370" s="78"/>
    </row>
    <row r="371" spans="5:17">
      <c r="E371" s="48"/>
      <c r="F371" s="88"/>
      <c r="G371" s="78"/>
      <c r="L371" s="146"/>
      <c r="O371" s="48"/>
      <c r="P371" s="24"/>
      <c r="Q371" s="78"/>
    </row>
    <row r="372" spans="5:17">
      <c r="E372" s="48"/>
      <c r="F372" s="88"/>
      <c r="G372" s="78"/>
      <c r="L372" s="146"/>
      <c r="O372" s="48"/>
      <c r="P372" s="24"/>
      <c r="Q372" s="78"/>
    </row>
    <row r="373" spans="5:17">
      <c r="E373" s="48"/>
      <c r="F373" s="88"/>
      <c r="G373" s="78"/>
      <c r="L373" s="146"/>
      <c r="O373" s="48"/>
      <c r="P373" s="24"/>
      <c r="Q373" s="78"/>
    </row>
    <row r="374" spans="5:17">
      <c r="E374" s="48"/>
      <c r="F374" s="88"/>
      <c r="G374" s="78"/>
      <c r="L374" s="146"/>
      <c r="O374" s="48"/>
      <c r="P374" s="24"/>
      <c r="Q374" s="78"/>
    </row>
    <row r="375" spans="5:17">
      <c r="E375" s="48"/>
      <c r="F375" s="88"/>
      <c r="G375" s="78"/>
      <c r="L375" s="146"/>
      <c r="O375" s="48"/>
      <c r="P375" s="24"/>
      <c r="Q375" s="78"/>
    </row>
    <row r="376" spans="5:17">
      <c r="E376" s="48"/>
      <c r="F376" s="88"/>
      <c r="G376" s="78"/>
      <c r="L376" s="146"/>
      <c r="O376" s="48"/>
      <c r="P376" s="24"/>
      <c r="Q376" s="78"/>
    </row>
    <row r="377" spans="5:17">
      <c r="E377" s="48"/>
      <c r="F377" s="88"/>
      <c r="G377" s="78"/>
      <c r="L377" s="146"/>
      <c r="O377" s="48"/>
      <c r="P377" s="24"/>
      <c r="Q377" s="78"/>
    </row>
    <row r="378" spans="5:17">
      <c r="E378" s="48"/>
      <c r="F378" s="88"/>
      <c r="G378" s="78"/>
      <c r="L378" s="146"/>
      <c r="O378" s="48"/>
      <c r="P378" s="24"/>
      <c r="Q378" s="78"/>
    </row>
    <row r="379" spans="5:17">
      <c r="E379" s="48"/>
      <c r="F379" s="88"/>
      <c r="G379" s="78"/>
      <c r="L379" s="146"/>
      <c r="O379" s="48"/>
      <c r="P379" s="24"/>
      <c r="Q379" s="78"/>
    </row>
    <row r="380" spans="5:17">
      <c r="E380" s="48"/>
      <c r="F380" s="88"/>
      <c r="G380" s="78"/>
      <c r="L380" s="146"/>
      <c r="O380" s="48"/>
      <c r="P380" s="24"/>
      <c r="Q380" s="78"/>
    </row>
    <row r="381" spans="5:17">
      <c r="E381" s="48"/>
      <c r="F381" s="88"/>
      <c r="G381" s="78"/>
      <c r="L381" s="146"/>
      <c r="O381" s="48"/>
      <c r="P381" s="24"/>
      <c r="Q381" s="78"/>
    </row>
    <row r="382" spans="5:17">
      <c r="E382" s="48"/>
      <c r="F382" s="88"/>
      <c r="G382" s="78"/>
      <c r="L382" s="146"/>
      <c r="O382" s="48"/>
      <c r="P382" s="24"/>
      <c r="Q382" s="78"/>
    </row>
    <row r="383" spans="5:17">
      <c r="E383" s="48"/>
      <c r="F383" s="88"/>
      <c r="G383" s="78"/>
      <c r="L383" s="146"/>
      <c r="O383" s="48"/>
      <c r="P383" s="24"/>
      <c r="Q383" s="78"/>
    </row>
    <row r="384" spans="5:17">
      <c r="E384" s="48"/>
      <c r="F384" s="88"/>
      <c r="G384" s="78"/>
      <c r="L384" s="146"/>
      <c r="O384" s="48"/>
      <c r="P384" s="24"/>
      <c r="Q384" s="78"/>
    </row>
    <row r="385" spans="5:17">
      <c r="E385" s="48"/>
      <c r="F385" s="88"/>
      <c r="G385" s="78"/>
      <c r="L385" s="146"/>
      <c r="O385" s="48"/>
      <c r="P385" s="24"/>
      <c r="Q385" s="78"/>
    </row>
    <row r="386" spans="5:17">
      <c r="E386" s="48"/>
      <c r="F386" s="88"/>
      <c r="G386" s="78"/>
      <c r="L386" s="146"/>
      <c r="O386" s="48"/>
      <c r="P386" s="24"/>
      <c r="Q386" s="78"/>
    </row>
    <row r="387" spans="5:17">
      <c r="E387" s="48"/>
      <c r="F387" s="88"/>
      <c r="G387" s="78"/>
      <c r="L387" s="146"/>
      <c r="O387" s="48"/>
      <c r="P387" s="24"/>
      <c r="Q387" s="78"/>
    </row>
    <row r="388" spans="5:17">
      <c r="E388" s="48"/>
      <c r="F388" s="88"/>
      <c r="G388" s="78"/>
      <c r="L388" s="146"/>
      <c r="O388" s="48"/>
      <c r="P388" s="24"/>
      <c r="Q388" s="78"/>
    </row>
    <row r="389" spans="5:17">
      <c r="E389" s="48"/>
      <c r="F389" s="88"/>
      <c r="G389" s="78"/>
      <c r="L389" s="146"/>
      <c r="O389" s="48"/>
      <c r="P389" s="24"/>
      <c r="Q389" s="78"/>
    </row>
    <row r="390" spans="5:17">
      <c r="E390" s="48"/>
      <c r="F390" s="88"/>
      <c r="G390" s="78"/>
      <c r="L390" s="146"/>
      <c r="O390" s="48"/>
      <c r="P390" s="24"/>
      <c r="Q390" s="78"/>
    </row>
    <row r="391" spans="5:17">
      <c r="E391" s="48"/>
      <c r="F391" s="88"/>
      <c r="G391" s="78"/>
      <c r="L391" s="146"/>
      <c r="O391" s="48"/>
      <c r="P391" s="24"/>
      <c r="Q391" s="78"/>
    </row>
    <row r="392" spans="5:17">
      <c r="E392" s="48"/>
      <c r="F392" s="88"/>
      <c r="G392" s="78"/>
      <c r="L392" s="146"/>
      <c r="O392" s="48"/>
      <c r="P392" s="24"/>
      <c r="Q392" s="78"/>
    </row>
    <row r="393" spans="5:17">
      <c r="E393" s="48"/>
      <c r="F393" s="88"/>
      <c r="G393" s="78"/>
      <c r="L393" s="146"/>
      <c r="O393" s="48"/>
      <c r="P393" s="24"/>
      <c r="Q393" s="78"/>
    </row>
    <row r="394" spans="5:17">
      <c r="E394" s="48"/>
      <c r="F394" s="88"/>
      <c r="G394" s="78"/>
      <c r="L394" s="146"/>
      <c r="O394" s="48"/>
      <c r="P394" s="24"/>
      <c r="Q394" s="78"/>
    </row>
    <row r="395" spans="5:17">
      <c r="E395" s="48"/>
      <c r="F395" s="88"/>
      <c r="G395" s="78"/>
      <c r="L395" s="146"/>
      <c r="O395" s="48"/>
      <c r="P395" s="24"/>
      <c r="Q395" s="78"/>
    </row>
    <row r="396" spans="5:17">
      <c r="E396" s="48"/>
      <c r="F396" s="88"/>
      <c r="G396" s="78"/>
      <c r="L396" s="146"/>
      <c r="O396" s="48"/>
      <c r="P396" s="24"/>
      <c r="Q396" s="78"/>
    </row>
    <row r="397" spans="5:17">
      <c r="E397" s="48"/>
      <c r="F397" s="88"/>
      <c r="G397" s="78"/>
      <c r="L397" s="146"/>
      <c r="O397" s="48"/>
      <c r="P397" s="24"/>
      <c r="Q397" s="78"/>
    </row>
    <row r="398" spans="5:17">
      <c r="E398" s="48"/>
      <c r="F398" s="88"/>
      <c r="G398" s="78"/>
      <c r="L398" s="146"/>
      <c r="O398" s="48"/>
      <c r="P398" s="24"/>
      <c r="Q398" s="78"/>
    </row>
    <row r="399" spans="5:17">
      <c r="E399" s="48"/>
      <c r="F399" s="88"/>
      <c r="G399" s="78"/>
      <c r="L399" s="146"/>
      <c r="O399" s="48"/>
      <c r="P399" s="24"/>
      <c r="Q399" s="78"/>
    </row>
    <row r="400" spans="5:17">
      <c r="E400" s="48"/>
      <c r="F400" s="88"/>
      <c r="G400" s="78"/>
      <c r="L400" s="146"/>
      <c r="O400" s="48"/>
      <c r="P400" s="24"/>
      <c r="Q400" s="78"/>
    </row>
    <row r="401" spans="5:17">
      <c r="E401" s="48"/>
      <c r="F401" s="88"/>
      <c r="G401" s="78"/>
      <c r="L401" s="146"/>
      <c r="O401" s="48"/>
      <c r="P401" s="24"/>
      <c r="Q401" s="78"/>
    </row>
    <row r="402" spans="5:17">
      <c r="E402" s="48"/>
      <c r="F402" s="88"/>
      <c r="G402" s="78"/>
      <c r="L402" s="146"/>
      <c r="O402" s="48"/>
      <c r="P402" s="24"/>
      <c r="Q402" s="78"/>
    </row>
    <row r="403" spans="5:17">
      <c r="E403" s="48"/>
      <c r="F403" s="88"/>
      <c r="G403" s="78"/>
      <c r="L403" s="146"/>
      <c r="O403" s="48"/>
      <c r="P403" s="24"/>
      <c r="Q403" s="78"/>
    </row>
    <row r="404" spans="5:17">
      <c r="E404" s="48"/>
      <c r="F404" s="88"/>
      <c r="G404" s="78"/>
      <c r="L404" s="146"/>
      <c r="O404" s="48"/>
      <c r="P404" s="24"/>
      <c r="Q404" s="78"/>
    </row>
    <row r="405" spans="5:17">
      <c r="E405" s="48"/>
      <c r="F405" s="88"/>
      <c r="G405" s="78"/>
      <c r="L405" s="146"/>
      <c r="O405" s="48"/>
      <c r="P405" s="24"/>
      <c r="Q405" s="78"/>
    </row>
    <row r="406" spans="5:17">
      <c r="E406" s="48"/>
      <c r="F406" s="88"/>
      <c r="G406" s="78"/>
      <c r="L406" s="146"/>
      <c r="O406" s="48"/>
      <c r="P406" s="24"/>
      <c r="Q406" s="78"/>
    </row>
    <row r="407" spans="5:17">
      <c r="E407" s="48"/>
      <c r="F407" s="88"/>
      <c r="G407" s="78"/>
      <c r="L407" s="146"/>
      <c r="O407" s="48"/>
      <c r="P407" s="24"/>
      <c r="Q407" s="78"/>
    </row>
    <row r="408" spans="5:17">
      <c r="E408" s="48"/>
      <c r="F408" s="88"/>
      <c r="G408" s="78"/>
      <c r="L408" s="146"/>
      <c r="O408" s="48"/>
      <c r="P408" s="24"/>
      <c r="Q408" s="78"/>
    </row>
    <row r="409" spans="5:17">
      <c r="E409" s="48"/>
      <c r="F409" s="88"/>
      <c r="G409" s="78"/>
      <c r="L409" s="146"/>
      <c r="O409" s="48"/>
      <c r="P409" s="24"/>
      <c r="Q409" s="78"/>
    </row>
    <row r="410" spans="5:17">
      <c r="E410" s="48"/>
      <c r="F410" s="88"/>
      <c r="G410" s="78"/>
      <c r="L410" s="146"/>
      <c r="O410" s="48"/>
      <c r="P410" s="24"/>
      <c r="Q410" s="78"/>
    </row>
    <row r="411" spans="5:17">
      <c r="E411" s="48"/>
      <c r="F411" s="88"/>
      <c r="G411" s="78"/>
      <c r="L411" s="146"/>
      <c r="O411" s="48"/>
      <c r="P411" s="24"/>
      <c r="Q411" s="78"/>
    </row>
    <row r="412" spans="5:17">
      <c r="E412" s="48"/>
      <c r="F412" s="88"/>
      <c r="G412" s="78"/>
      <c r="L412" s="146"/>
      <c r="O412" s="48"/>
      <c r="P412" s="24"/>
      <c r="Q412" s="78"/>
    </row>
    <row r="413" spans="5:17">
      <c r="E413" s="48"/>
      <c r="F413" s="88"/>
      <c r="G413" s="78"/>
      <c r="L413" s="146"/>
      <c r="O413" s="48"/>
      <c r="P413" s="24"/>
      <c r="Q413" s="78"/>
    </row>
    <row r="414" spans="5:17">
      <c r="E414" s="48"/>
      <c r="F414" s="88"/>
      <c r="G414" s="78"/>
      <c r="L414" s="146"/>
      <c r="O414" s="48"/>
      <c r="P414" s="24"/>
      <c r="Q414" s="78"/>
    </row>
    <row r="415" spans="5:17">
      <c r="E415" s="48"/>
      <c r="F415" s="88"/>
      <c r="G415" s="78"/>
      <c r="L415" s="146"/>
      <c r="O415" s="48"/>
      <c r="P415" s="24"/>
      <c r="Q415" s="78"/>
    </row>
    <row r="416" spans="5:17">
      <c r="E416" s="48"/>
      <c r="F416" s="88"/>
      <c r="G416" s="78"/>
      <c r="L416" s="146"/>
      <c r="O416" s="48"/>
      <c r="P416" s="24"/>
      <c r="Q416" s="78"/>
    </row>
    <row r="417" spans="5:17">
      <c r="E417" s="48"/>
      <c r="F417" s="88"/>
      <c r="G417" s="78"/>
      <c r="L417" s="146"/>
      <c r="O417" s="48"/>
      <c r="P417" s="24"/>
      <c r="Q417" s="78"/>
    </row>
    <row r="418" spans="5:17">
      <c r="E418" s="48"/>
      <c r="F418" s="88"/>
      <c r="G418" s="78"/>
      <c r="L418" s="146"/>
      <c r="O418" s="48"/>
      <c r="P418" s="24"/>
      <c r="Q418" s="78"/>
    </row>
    <row r="419" spans="5:17">
      <c r="E419" s="48"/>
      <c r="F419" s="88"/>
      <c r="G419" s="78"/>
      <c r="L419" s="146"/>
      <c r="O419" s="48"/>
      <c r="P419" s="24"/>
      <c r="Q419" s="78"/>
    </row>
    <row r="420" spans="5:17">
      <c r="E420" s="48"/>
      <c r="F420" s="88"/>
      <c r="G420" s="78"/>
      <c r="L420" s="146"/>
      <c r="O420" s="48"/>
      <c r="P420" s="24"/>
      <c r="Q420" s="78"/>
    </row>
    <row r="421" spans="5:17">
      <c r="E421" s="48"/>
      <c r="F421" s="88"/>
      <c r="G421" s="78"/>
      <c r="L421" s="146"/>
      <c r="O421" s="48"/>
      <c r="P421" s="24"/>
      <c r="Q421" s="78"/>
    </row>
    <row r="422" spans="5:17">
      <c r="E422" s="48"/>
      <c r="F422" s="88"/>
      <c r="G422" s="78"/>
      <c r="L422" s="146"/>
      <c r="O422" s="48"/>
      <c r="P422" s="24"/>
      <c r="Q422" s="78"/>
    </row>
    <row r="423" spans="5:17">
      <c r="E423" s="48"/>
      <c r="F423" s="88"/>
      <c r="G423" s="78"/>
      <c r="L423" s="146"/>
      <c r="O423" s="48"/>
      <c r="P423" s="24"/>
      <c r="Q423" s="78"/>
    </row>
    <row r="424" spans="5:17">
      <c r="E424" s="48"/>
      <c r="F424" s="88"/>
      <c r="G424" s="78"/>
      <c r="L424" s="146"/>
      <c r="O424" s="48"/>
      <c r="P424" s="24"/>
      <c r="Q424" s="78"/>
    </row>
    <row r="425" spans="5:17">
      <c r="E425" s="48"/>
      <c r="F425" s="88"/>
      <c r="G425" s="78"/>
      <c r="L425" s="146"/>
      <c r="O425" s="48"/>
      <c r="P425" s="24"/>
      <c r="Q425" s="78"/>
    </row>
    <row r="426" spans="5:17">
      <c r="E426" s="48"/>
      <c r="F426" s="88"/>
      <c r="G426" s="78"/>
      <c r="L426" s="146"/>
      <c r="O426" s="48"/>
      <c r="P426" s="24"/>
      <c r="Q426" s="78"/>
    </row>
    <row r="427" spans="5:17">
      <c r="E427" s="48"/>
      <c r="F427" s="88"/>
      <c r="G427" s="78"/>
      <c r="L427" s="146"/>
      <c r="O427" s="48"/>
      <c r="P427" s="24"/>
      <c r="Q427" s="78"/>
    </row>
    <row r="428" spans="5:17">
      <c r="E428" s="48"/>
      <c r="F428" s="88"/>
      <c r="G428" s="78"/>
      <c r="L428" s="146"/>
      <c r="O428" s="48"/>
      <c r="P428" s="24"/>
      <c r="Q428" s="78"/>
    </row>
    <row r="429" spans="5:17">
      <c r="E429" s="48"/>
      <c r="F429" s="88"/>
      <c r="G429" s="78"/>
      <c r="L429" s="146"/>
      <c r="O429" s="48"/>
      <c r="P429" s="24"/>
      <c r="Q429" s="78"/>
    </row>
    <row r="430" spans="5:17">
      <c r="E430" s="48"/>
      <c r="F430" s="88"/>
      <c r="G430" s="78"/>
      <c r="L430" s="146"/>
      <c r="O430" s="48"/>
      <c r="P430" s="24"/>
      <c r="Q430" s="78"/>
    </row>
    <row r="431" spans="5:17">
      <c r="E431" s="48"/>
      <c r="F431" s="88"/>
      <c r="G431" s="78"/>
      <c r="L431" s="146"/>
      <c r="O431" s="48"/>
      <c r="P431" s="24"/>
      <c r="Q431" s="78"/>
    </row>
    <row r="432" spans="5:17">
      <c r="E432" s="48"/>
      <c r="F432" s="88"/>
      <c r="G432" s="78"/>
      <c r="L432" s="146"/>
      <c r="O432" s="48"/>
      <c r="P432" s="24"/>
      <c r="Q432" s="78"/>
    </row>
    <row r="433" spans="5:17">
      <c r="E433" s="48"/>
      <c r="F433" s="88"/>
      <c r="G433" s="78"/>
      <c r="L433" s="146"/>
      <c r="O433" s="48"/>
      <c r="P433" s="24"/>
      <c r="Q433" s="78"/>
    </row>
    <row r="434" spans="5:17">
      <c r="E434" s="48"/>
      <c r="F434" s="88"/>
      <c r="G434" s="78"/>
      <c r="L434" s="146"/>
      <c r="O434" s="48"/>
      <c r="P434" s="24"/>
      <c r="Q434" s="78"/>
    </row>
    <row r="435" spans="5:17">
      <c r="E435" s="48"/>
      <c r="F435" s="88"/>
      <c r="G435" s="78"/>
      <c r="L435" s="146"/>
      <c r="O435" s="48"/>
      <c r="P435" s="24"/>
      <c r="Q435" s="78"/>
    </row>
    <row r="436" spans="5:17">
      <c r="E436" s="48"/>
      <c r="F436" s="88"/>
      <c r="G436" s="78"/>
      <c r="L436" s="146"/>
      <c r="O436" s="48"/>
      <c r="P436" s="24"/>
      <c r="Q436" s="78"/>
    </row>
    <row r="437" spans="5:17">
      <c r="E437" s="48"/>
      <c r="F437" s="88"/>
      <c r="G437" s="78"/>
      <c r="L437" s="146"/>
      <c r="O437" s="48"/>
      <c r="P437" s="24"/>
      <c r="Q437" s="78"/>
    </row>
    <row r="438" spans="5:17">
      <c r="E438" s="48"/>
      <c r="F438" s="88"/>
      <c r="G438" s="78"/>
      <c r="L438" s="146"/>
      <c r="O438" s="48"/>
      <c r="P438" s="24"/>
      <c r="Q438" s="78"/>
    </row>
    <row r="439" spans="5:17">
      <c r="E439" s="48"/>
      <c r="F439" s="88"/>
      <c r="G439" s="78"/>
      <c r="L439" s="146"/>
      <c r="O439" s="48"/>
      <c r="P439" s="24"/>
      <c r="Q439" s="78"/>
    </row>
    <row r="440" spans="5:17">
      <c r="E440" s="48"/>
      <c r="F440" s="88"/>
      <c r="G440" s="78"/>
      <c r="L440" s="146"/>
      <c r="O440" s="48"/>
      <c r="P440" s="24"/>
      <c r="Q440" s="78"/>
    </row>
    <row r="441" spans="5:17">
      <c r="E441" s="48"/>
      <c r="F441" s="88"/>
      <c r="G441" s="78"/>
      <c r="L441" s="146"/>
      <c r="O441" s="48"/>
      <c r="P441" s="24"/>
      <c r="Q441" s="78"/>
    </row>
    <row r="442" spans="5:17">
      <c r="E442" s="48"/>
      <c r="F442" s="88"/>
      <c r="G442" s="78"/>
      <c r="L442" s="146"/>
      <c r="O442" s="48"/>
      <c r="P442" s="24"/>
      <c r="Q442" s="78"/>
    </row>
    <row r="443" spans="5:17">
      <c r="E443" s="48"/>
      <c r="F443" s="88"/>
      <c r="G443" s="78"/>
      <c r="L443" s="146"/>
      <c r="O443" s="48"/>
      <c r="P443" s="24"/>
      <c r="Q443" s="78"/>
    </row>
    <row r="444" spans="5:17">
      <c r="E444" s="48"/>
      <c r="F444" s="88"/>
      <c r="G444" s="78"/>
      <c r="L444" s="146"/>
      <c r="O444" s="48"/>
      <c r="P444" s="24"/>
      <c r="Q444" s="78"/>
    </row>
    <row r="445" spans="5:17">
      <c r="E445" s="48"/>
      <c r="F445" s="88"/>
      <c r="G445" s="78"/>
      <c r="L445" s="146"/>
      <c r="O445" s="48"/>
      <c r="P445" s="24"/>
      <c r="Q445" s="78"/>
    </row>
    <row r="446" spans="5:17">
      <c r="E446" s="48"/>
      <c r="F446" s="88"/>
      <c r="G446" s="78"/>
      <c r="L446" s="146"/>
      <c r="O446" s="48"/>
      <c r="P446" s="24"/>
      <c r="Q446" s="78"/>
    </row>
    <row r="447" spans="5:17">
      <c r="E447" s="48"/>
      <c r="F447" s="88"/>
      <c r="G447" s="78"/>
      <c r="L447" s="146"/>
      <c r="O447" s="48"/>
      <c r="P447" s="24"/>
      <c r="Q447" s="78"/>
    </row>
    <row r="448" spans="5:17">
      <c r="E448" s="48"/>
      <c r="F448" s="88"/>
      <c r="G448" s="78"/>
      <c r="L448" s="146"/>
      <c r="O448" s="48"/>
      <c r="P448" s="24"/>
      <c r="Q448" s="78"/>
    </row>
    <row r="449" spans="5:17">
      <c r="E449" s="48"/>
      <c r="F449" s="88"/>
      <c r="G449" s="78"/>
      <c r="L449" s="146"/>
      <c r="O449" s="48"/>
      <c r="P449" s="24"/>
      <c r="Q449" s="78"/>
    </row>
    <row r="450" spans="5:17">
      <c r="E450" s="48"/>
      <c r="F450" s="88"/>
      <c r="G450" s="78"/>
      <c r="L450" s="146"/>
      <c r="O450" s="48"/>
      <c r="P450" s="24"/>
      <c r="Q450" s="78"/>
    </row>
    <row r="451" spans="5:17">
      <c r="E451" s="48"/>
      <c r="F451" s="88"/>
      <c r="G451" s="78"/>
      <c r="L451" s="146"/>
      <c r="O451" s="48"/>
      <c r="P451" s="24"/>
      <c r="Q451" s="78"/>
    </row>
    <row r="452" spans="5:17">
      <c r="E452" s="48"/>
      <c r="F452" s="88"/>
      <c r="G452" s="78"/>
      <c r="L452" s="146"/>
      <c r="O452" s="48"/>
      <c r="P452" s="24"/>
      <c r="Q452" s="78"/>
    </row>
    <row r="453" spans="5:17">
      <c r="E453" s="48"/>
      <c r="F453" s="88"/>
      <c r="G453" s="78"/>
      <c r="L453" s="146"/>
      <c r="O453" s="48"/>
      <c r="P453" s="24"/>
      <c r="Q453" s="78"/>
    </row>
    <row r="454" spans="5:17">
      <c r="E454" s="48"/>
      <c r="F454" s="88"/>
      <c r="G454" s="78"/>
      <c r="L454" s="146"/>
      <c r="O454" s="48"/>
      <c r="P454" s="24"/>
      <c r="Q454" s="78"/>
    </row>
    <row r="455" spans="5:17">
      <c r="E455" s="48"/>
      <c r="F455" s="88"/>
      <c r="G455" s="78"/>
      <c r="L455" s="146"/>
      <c r="O455" s="48"/>
      <c r="P455" s="24"/>
      <c r="Q455" s="78"/>
    </row>
    <row r="456" spans="5:17">
      <c r="E456" s="48"/>
      <c r="F456" s="88"/>
      <c r="G456" s="78"/>
      <c r="L456" s="146"/>
      <c r="O456" s="48"/>
      <c r="P456" s="24"/>
      <c r="Q456" s="78"/>
    </row>
    <row r="457" spans="5:17">
      <c r="E457" s="48"/>
      <c r="F457" s="88"/>
      <c r="G457" s="78"/>
      <c r="L457" s="146"/>
      <c r="O457" s="48"/>
      <c r="P457" s="24"/>
      <c r="Q457" s="78"/>
    </row>
    <row r="458" spans="5:17">
      <c r="E458" s="48"/>
      <c r="F458" s="88"/>
      <c r="G458" s="78"/>
      <c r="L458" s="146"/>
      <c r="O458" s="48"/>
      <c r="P458" s="24"/>
      <c r="Q458" s="78"/>
    </row>
    <row r="459" spans="5:17">
      <c r="E459" s="48"/>
      <c r="F459" s="88"/>
      <c r="G459" s="78"/>
      <c r="L459" s="146"/>
      <c r="O459" s="48"/>
      <c r="P459" s="24"/>
      <c r="Q459" s="78"/>
    </row>
    <row r="460" spans="5:17">
      <c r="E460" s="48"/>
      <c r="F460" s="88"/>
      <c r="G460" s="78"/>
      <c r="L460" s="146"/>
      <c r="O460" s="48"/>
      <c r="P460" s="24"/>
      <c r="Q460" s="78"/>
    </row>
    <row r="461" spans="5:17">
      <c r="E461" s="48"/>
      <c r="F461" s="88"/>
      <c r="G461" s="78"/>
      <c r="L461" s="146"/>
      <c r="O461" s="48"/>
      <c r="P461" s="24"/>
      <c r="Q461" s="78"/>
    </row>
    <row r="462" spans="5:17">
      <c r="E462" s="48"/>
      <c r="F462" s="88"/>
      <c r="G462" s="78"/>
      <c r="L462" s="146"/>
      <c r="O462" s="48"/>
      <c r="P462" s="24"/>
      <c r="Q462" s="78"/>
    </row>
    <row r="463" spans="5:17">
      <c r="E463" s="48"/>
      <c r="F463" s="88"/>
      <c r="G463" s="78"/>
      <c r="L463" s="146"/>
      <c r="O463" s="48"/>
      <c r="P463" s="24"/>
      <c r="Q463" s="78"/>
    </row>
    <row r="464" spans="5:17">
      <c r="E464" s="48"/>
      <c r="F464" s="88"/>
      <c r="G464" s="78"/>
      <c r="L464" s="146"/>
      <c r="O464" s="48"/>
      <c r="P464" s="24"/>
      <c r="Q464" s="78"/>
    </row>
    <row r="465" spans="5:17">
      <c r="E465" s="48"/>
      <c r="F465" s="88"/>
      <c r="G465" s="78"/>
      <c r="L465" s="146"/>
      <c r="O465" s="48"/>
      <c r="P465" s="24"/>
      <c r="Q465" s="78"/>
    </row>
    <row r="466" spans="5:17">
      <c r="E466" s="48"/>
      <c r="F466" s="88"/>
      <c r="G466" s="78"/>
      <c r="L466" s="146"/>
      <c r="O466" s="48"/>
      <c r="P466" s="24"/>
      <c r="Q466" s="78"/>
    </row>
    <row r="467" spans="5:17">
      <c r="E467" s="48"/>
      <c r="F467" s="88"/>
      <c r="G467" s="78"/>
      <c r="L467" s="146"/>
      <c r="O467" s="48"/>
      <c r="P467" s="24"/>
      <c r="Q467" s="78"/>
    </row>
    <row r="468" spans="5:17">
      <c r="E468" s="48"/>
      <c r="F468" s="88"/>
      <c r="G468" s="78"/>
      <c r="L468" s="146"/>
      <c r="O468" s="48"/>
      <c r="P468" s="24"/>
      <c r="Q468" s="78"/>
    </row>
    <row r="469" spans="5:17">
      <c r="E469" s="48"/>
      <c r="F469" s="88"/>
      <c r="G469" s="78"/>
      <c r="L469" s="146"/>
      <c r="O469" s="48"/>
      <c r="P469" s="24"/>
      <c r="Q469" s="78"/>
    </row>
    <row r="470" spans="5:17">
      <c r="E470" s="48"/>
      <c r="F470" s="88"/>
      <c r="G470" s="78"/>
      <c r="L470" s="146"/>
      <c r="O470" s="48"/>
      <c r="P470" s="24"/>
      <c r="Q470" s="78"/>
    </row>
    <row r="471" spans="5:17">
      <c r="E471" s="48"/>
      <c r="F471" s="88"/>
      <c r="G471" s="78"/>
      <c r="L471" s="146"/>
      <c r="O471" s="48"/>
      <c r="P471" s="24"/>
      <c r="Q471" s="78"/>
    </row>
    <row r="472" spans="5:17">
      <c r="E472" s="48"/>
      <c r="F472" s="88"/>
      <c r="G472" s="78"/>
      <c r="L472" s="146"/>
      <c r="O472" s="48"/>
      <c r="P472" s="24"/>
      <c r="Q472" s="78"/>
    </row>
    <row r="473" spans="5:17">
      <c r="E473" s="48"/>
      <c r="F473" s="88"/>
      <c r="G473" s="78"/>
      <c r="L473" s="146"/>
      <c r="O473" s="48"/>
      <c r="P473" s="24"/>
      <c r="Q473" s="78"/>
    </row>
    <row r="474" spans="5:17">
      <c r="E474" s="48"/>
      <c r="F474" s="88"/>
      <c r="G474" s="78"/>
      <c r="L474" s="146"/>
      <c r="O474" s="48"/>
      <c r="P474" s="24"/>
      <c r="Q474" s="78"/>
    </row>
    <row r="475" spans="5:17">
      <c r="E475" s="48"/>
      <c r="F475" s="88"/>
      <c r="G475" s="78"/>
      <c r="L475" s="146"/>
      <c r="O475" s="48"/>
      <c r="P475" s="24"/>
      <c r="Q475" s="78"/>
    </row>
    <row r="476" spans="5:17">
      <c r="E476" s="48"/>
      <c r="F476" s="88"/>
      <c r="G476" s="78"/>
      <c r="L476" s="146"/>
      <c r="O476" s="48"/>
      <c r="P476" s="24"/>
      <c r="Q476" s="78"/>
    </row>
    <row r="477" spans="5:17">
      <c r="E477" s="48"/>
      <c r="F477" s="88"/>
      <c r="G477" s="78"/>
      <c r="L477" s="146"/>
      <c r="O477" s="48"/>
      <c r="P477" s="24"/>
      <c r="Q477" s="78"/>
    </row>
    <row r="478" spans="5:17">
      <c r="E478" s="48"/>
      <c r="F478" s="88"/>
      <c r="G478" s="78"/>
      <c r="L478" s="146"/>
      <c r="O478" s="48"/>
      <c r="P478" s="24"/>
      <c r="Q478" s="78"/>
    </row>
    <row r="479" spans="5:17">
      <c r="E479" s="48"/>
      <c r="F479" s="88"/>
      <c r="G479" s="78"/>
      <c r="L479" s="146"/>
      <c r="O479" s="48"/>
      <c r="P479" s="24"/>
      <c r="Q479" s="78"/>
    </row>
    <row r="480" spans="5:17">
      <c r="E480" s="48"/>
      <c r="F480" s="88"/>
      <c r="G480" s="78"/>
      <c r="L480" s="146"/>
      <c r="O480" s="48"/>
      <c r="P480" s="24"/>
      <c r="Q480" s="78"/>
    </row>
    <row r="481" spans="5:17">
      <c r="E481" s="48"/>
      <c r="F481" s="88"/>
      <c r="G481" s="78"/>
      <c r="L481" s="146"/>
      <c r="O481" s="48"/>
      <c r="P481" s="24"/>
      <c r="Q481" s="78"/>
    </row>
    <row r="482" spans="5:17">
      <c r="E482" s="48"/>
      <c r="F482" s="88"/>
      <c r="G482" s="78"/>
      <c r="L482" s="146"/>
      <c r="O482" s="48"/>
      <c r="P482" s="24"/>
      <c r="Q482" s="78"/>
    </row>
    <row r="483" spans="5:17">
      <c r="E483" s="48"/>
      <c r="F483" s="88"/>
      <c r="G483" s="78"/>
      <c r="L483" s="146"/>
      <c r="O483" s="48"/>
      <c r="P483" s="24"/>
      <c r="Q483" s="78"/>
    </row>
    <row r="484" spans="5:17">
      <c r="E484" s="48"/>
      <c r="F484" s="88"/>
      <c r="G484" s="78"/>
      <c r="L484" s="146"/>
      <c r="O484" s="48"/>
      <c r="P484" s="24"/>
      <c r="Q484" s="78"/>
    </row>
    <row r="485" spans="5:17">
      <c r="E485" s="48"/>
      <c r="F485" s="88"/>
      <c r="G485" s="78"/>
      <c r="L485" s="146"/>
      <c r="O485" s="48"/>
      <c r="P485" s="24"/>
      <c r="Q485" s="78"/>
    </row>
    <row r="486" spans="5:17">
      <c r="E486" s="48"/>
      <c r="F486" s="88"/>
      <c r="G486" s="78"/>
      <c r="L486" s="146"/>
      <c r="O486" s="48"/>
      <c r="P486" s="24"/>
      <c r="Q486" s="78"/>
    </row>
    <row r="487" spans="5:17">
      <c r="E487" s="48"/>
      <c r="F487" s="88"/>
      <c r="G487" s="78"/>
      <c r="L487" s="146"/>
      <c r="O487" s="48"/>
      <c r="P487" s="24"/>
      <c r="Q487" s="78"/>
    </row>
    <row r="488" spans="5:17">
      <c r="E488" s="48"/>
      <c r="F488" s="88"/>
      <c r="G488" s="78"/>
      <c r="L488" s="146"/>
      <c r="O488" s="48"/>
      <c r="P488" s="24"/>
      <c r="Q488" s="78"/>
    </row>
    <row r="489" spans="5:17">
      <c r="E489" s="48"/>
      <c r="F489" s="88"/>
      <c r="G489" s="78"/>
      <c r="L489" s="146"/>
      <c r="O489" s="48"/>
      <c r="P489" s="24"/>
      <c r="Q489" s="78"/>
    </row>
    <row r="490" spans="5:17">
      <c r="E490" s="48"/>
      <c r="F490" s="88"/>
      <c r="G490" s="78"/>
      <c r="L490" s="146"/>
      <c r="O490" s="48"/>
      <c r="P490" s="24"/>
      <c r="Q490" s="78"/>
    </row>
    <row r="491" spans="5:17">
      <c r="E491" s="48"/>
      <c r="F491" s="88"/>
      <c r="G491" s="78"/>
      <c r="L491" s="146"/>
      <c r="O491" s="48"/>
      <c r="P491" s="24"/>
      <c r="Q491" s="78"/>
    </row>
    <row r="492" spans="5:17">
      <c r="E492" s="48"/>
      <c r="F492" s="88"/>
      <c r="G492" s="78"/>
      <c r="L492" s="146"/>
      <c r="O492" s="48"/>
      <c r="P492" s="24"/>
      <c r="Q492" s="78"/>
    </row>
    <row r="493" spans="5:17">
      <c r="E493" s="48"/>
      <c r="F493" s="88"/>
      <c r="G493" s="78"/>
      <c r="L493" s="146"/>
      <c r="O493" s="48"/>
      <c r="P493" s="24"/>
      <c r="Q493" s="78"/>
    </row>
    <row r="494" spans="5:17">
      <c r="E494" s="48"/>
      <c r="F494" s="88"/>
      <c r="G494" s="78"/>
      <c r="L494" s="146"/>
      <c r="O494" s="48"/>
      <c r="P494" s="24"/>
      <c r="Q494" s="78"/>
    </row>
    <row r="495" spans="5:17">
      <c r="E495" s="48"/>
      <c r="F495" s="88"/>
      <c r="G495" s="78"/>
      <c r="L495" s="146"/>
      <c r="O495" s="48"/>
      <c r="P495" s="24"/>
      <c r="Q495" s="78"/>
    </row>
    <row r="496" spans="5:17">
      <c r="E496" s="48"/>
      <c r="F496" s="88"/>
      <c r="G496" s="78"/>
      <c r="L496" s="146"/>
      <c r="O496" s="48"/>
      <c r="P496" s="24"/>
      <c r="Q496" s="78"/>
    </row>
    <row r="497" spans="5:17">
      <c r="E497" s="48"/>
      <c r="F497" s="88"/>
      <c r="G497" s="78"/>
      <c r="L497" s="146"/>
      <c r="O497" s="48"/>
      <c r="P497" s="24"/>
      <c r="Q497" s="78"/>
    </row>
    <row r="498" spans="5:17">
      <c r="E498" s="48"/>
      <c r="F498" s="88"/>
      <c r="G498" s="78"/>
      <c r="L498" s="146"/>
      <c r="O498" s="48"/>
      <c r="P498" s="24"/>
      <c r="Q498" s="78"/>
    </row>
    <row r="499" spans="5:17">
      <c r="E499" s="48"/>
      <c r="F499" s="88"/>
      <c r="G499" s="78"/>
      <c r="L499" s="146"/>
      <c r="O499" s="48"/>
      <c r="P499" s="24"/>
      <c r="Q499" s="78"/>
    </row>
    <row r="500" spans="5:17">
      <c r="E500" s="48"/>
      <c r="F500" s="88"/>
      <c r="G500" s="78"/>
      <c r="L500" s="146"/>
      <c r="O500" s="48"/>
      <c r="P500" s="24"/>
      <c r="Q500" s="78"/>
    </row>
    <row r="501" spans="5:17">
      <c r="E501" s="48"/>
      <c r="F501" s="88"/>
      <c r="G501" s="78"/>
      <c r="L501" s="146"/>
      <c r="O501" s="48"/>
      <c r="P501" s="24"/>
      <c r="Q501" s="78"/>
    </row>
    <row r="502" spans="5:17">
      <c r="E502" s="48"/>
      <c r="F502" s="88"/>
      <c r="G502" s="78"/>
      <c r="L502" s="146"/>
      <c r="O502" s="48"/>
      <c r="P502" s="24"/>
      <c r="Q502" s="78"/>
    </row>
    <row r="503" spans="5:17">
      <c r="E503" s="48"/>
      <c r="F503" s="88"/>
      <c r="G503" s="78"/>
      <c r="L503" s="146"/>
      <c r="O503" s="48"/>
      <c r="P503" s="24"/>
      <c r="Q503" s="78"/>
    </row>
    <row r="504" spans="5:17">
      <c r="E504" s="48"/>
      <c r="F504" s="88"/>
      <c r="G504" s="78"/>
      <c r="L504" s="146"/>
      <c r="O504" s="48"/>
      <c r="P504" s="24"/>
      <c r="Q504" s="78"/>
    </row>
    <row r="505" spans="5:17">
      <c r="E505" s="48"/>
      <c r="F505" s="88"/>
      <c r="G505" s="78"/>
      <c r="L505" s="146"/>
      <c r="O505" s="48"/>
      <c r="P505" s="24"/>
      <c r="Q505" s="78"/>
    </row>
    <row r="506" spans="5:17">
      <c r="E506" s="48"/>
      <c r="F506" s="88"/>
      <c r="G506" s="78"/>
      <c r="L506" s="146"/>
      <c r="O506" s="48"/>
      <c r="P506" s="24"/>
      <c r="Q506" s="78"/>
    </row>
    <row r="507" spans="5:17">
      <c r="E507" s="48"/>
      <c r="F507" s="88"/>
      <c r="G507" s="78"/>
      <c r="L507" s="146"/>
      <c r="O507" s="48"/>
      <c r="P507" s="24"/>
      <c r="Q507" s="78"/>
    </row>
    <row r="508" spans="5:17">
      <c r="E508" s="48"/>
      <c r="F508" s="88"/>
      <c r="G508" s="78"/>
      <c r="L508" s="146"/>
      <c r="O508" s="48"/>
      <c r="P508" s="24"/>
      <c r="Q508" s="78"/>
    </row>
    <row r="509" spans="5:17">
      <c r="E509" s="48"/>
      <c r="F509" s="88"/>
      <c r="G509" s="78"/>
      <c r="L509" s="146"/>
      <c r="O509" s="48"/>
      <c r="P509" s="24"/>
      <c r="Q509" s="78"/>
    </row>
    <row r="510" spans="5:17">
      <c r="E510" s="48"/>
      <c r="F510" s="88"/>
      <c r="G510" s="78"/>
      <c r="L510" s="146"/>
      <c r="O510" s="48"/>
      <c r="P510" s="24"/>
      <c r="Q510" s="78"/>
    </row>
    <row r="511" spans="5:17">
      <c r="E511" s="48"/>
      <c r="F511" s="88"/>
      <c r="G511" s="78"/>
      <c r="L511" s="146"/>
      <c r="O511" s="48"/>
      <c r="P511" s="24"/>
      <c r="Q511" s="78"/>
    </row>
    <row r="512" spans="5:17">
      <c r="E512" s="48"/>
      <c r="F512" s="88"/>
      <c r="G512" s="78"/>
      <c r="L512" s="146"/>
      <c r="O512" s="48"/>
      <c r="P512" s="24"/>
      <c r="Q512" s="78"/>
    </row>
    <row r="513" spans="5:17">
      <c r="E513" s="48"/>
      <c r="F513" s="88"/>
      <c r="G513" s="78"/>
      <c r="L513" s="146"/>
      <c r="O513" s="48"/>
      <c r="P513" s="24"/>
      <c r="Q513" s="78"/>
    </row>
    <row r="514" spans="5:17">
      <c r="E514" s="48"/>
      <c r="F514" s="88"/>
      <c r="G514" s="78"/>
      <c r="L514" s="146"/>
      <c r="O514" s="48"/>
      <c r="P514" s="24"/>
      <c r="Q514" s="78"/>
    </row>
    <row r="515" spans="5:17">
      <c r="E515" s="48"/>
      <c r="F515" s="88"/>
      <c r="G515" s="78"/>
      <c r="L515" s="146"/>
      <c r="O515" s="48"/>
      <c r="P515" s="24"/>
      <c r="Q515" s="78"/>
    </row>
    <row r="516" spans="5:17">
      <c r="E516" s="48"/>
      <c r="F516" s="88"/>
      <c r="G516" s="78"/>
      <c r="L516" s="146"/>
      <c r="O516" s="48"/>
      <c r="P516" s="24"/>
      <c r="Q516" s="78"/>
    </row>
    <row r="517" spans="5:17">
      <c r="E517" s="48"/>
      <c r="F517" s="88"/>
      <c r="G517" s="78"/>
      <c r="L517" s="146"/>
      <c r="O517" s="48"/>
      <c r="P517" s="24"/>
      <c r="Q517" s="78"/>
    </row>
    <row r="518" spans="5:17">
      <c r="E518" s="48"/>
      <c r="F518" s="88"/>
      <c r="G518" s="78"/>
      <c r="L518" s="146"/>
      <c r="O518" s="48"/>
      <c r="P518" s="24"/>
      <c r="Q518" s="78"/>
    </row>
    <row r="519" spans="5:17">
      <c r="E519" s="48"/>
      <c r="F519" s="88"/>
      <c r="G519" s="78"/>
      <c r="L519" s="146"/>
      <c r="O519" s="48"/>
      <c r="P519" s="24"/>
      <c r="Q519" s="78"/>
    </row>
    <row r="520" spans="5:17">
      <c r="E520" s="48"/>
      <c r="F520" s="88"/>
      <c r="G520" s="78"/>
      <c r="L520" s="146"/>
      <c r="O520" s="48"/>
      <c r="P520" s="24"/>
      <c r="Q520" s="78"/>
    </row>
    <row r="521" spans="5:17">
      <c r="E521" s="48"/>
      <c r="F521" s="88"/>
      <c r="G521" s="78"/>
      <c r="L521" s="146"/>
      <c r="O521" s="48"/>
      <c r="P521" s="24"/>
      <c r="Q521" s="78"/>
    </row>
    <row r="522" spans="5:17">
      <c r="E522" s="48"/>
      <c r="F522" s="88"/>
      <c r="G522" s="78"/>
      <c r="L522" s="146"/>
      <c r="O522" s="48"/>
      <c r="P522" s="24"/>
      <c r="Q522" s="78"/>
    </row>
    <row r="523" spans="5:17">
      <c r="E523" s="48"/>
      <c r="F523" s="88"/>
      <c r="G523" s="78"/>
      <c r="L523" s="146"/>
      <c r="O523" s="48"/>
      <c r="P523" s="24"/>
      <c r="Q523" s="78"/>
    </row>
    <row r="524" spans="5:17">
      <c r="E524" s="48"/>
      <c r="F524" s="88"/>
      <c r="G524" s="78"/>
      <c r="L524" s="146"/>
      <c r="O524" s="48"/>
      <c r="P524" s="24"/>
      <c r="Q524" s="78"/>
    </row>
    <row r="525" spans="5:17">
      <c r="E525" s="48"/>
      <c r="F525" s="88"/>
      <c r="G525" s="78"/>
      <c r="L525" s="146"/>
      <c r="O525" s="48"/>
      <c r="P525" s="24"/>
      <c r="Q525" s="78"/>
    </row>
    <row r="526" spans="5:17">
      <c r="E526" s="48"/>
      <c r="F526" s="88"/>
      <c r="G526" s="78"/>
      <c r="L526" s="146"/>
      <c r="O526" s="48"/>
      <c r="P526" s="24"/>
      <c r="Q526" s="78"/>
    </row>
    <row r="527" spans="5:17">
      <c r="E527" s="48"/>
      <c r="F527" s="88"/>
      <c r="G527" s="78"/>
      <c r="L527" s="146"/>
      <c r="O527" s="48"/>
      <c r="P527" s="24"/>
      <c r="Q527" s="78"/>
    </row>
    <row r="528" spans="5:17">
      <c r="E528" s="48"/>
      <c r="F528" s="88"/>
      <c r="G528" s="78"/>
      <c r="L528" s="146"/>
      <c r="O528" s="48"/>
      <c r="P528" s="24"/>
      <c r="Q528" s="78"/>
    </row>
    <row r="529" spans="5:17">
      <c r="E529" s="48"/>
      <c r="F529" s="88"/>
      <c r="G529" s="78"/>
      <c r="L529" s="146"/>
      <c r="O529" s="48"/>
      <c r="P529" s="24"/>
      <c r="Q529" s="78"/>
    </row>
    <row r="530" spans="5:17">
      <c r="E530" s="48"/>
      <c r="F530" s="88"/>
      <c r="G530" s="78"/>
      <c r="L530" s="146"/>
      <c r="O530" s="48"/>
      <c r="P530" s="24"/>
      <c r="Q530" s="78"/>
    </row>
    <row r="531" spans="5:17">
      <c r="E531" s="48"/>
      <c r="F531" s="88"/>
      <c r="G531" s="78"/>
      <c r="L531" s="146"/>
      <c r="O531" s="48"/>
      <c r="P531" s="24"/>
      <c r="Q531" s="78"/>
    </row>
    <row r="532" spans="5:17">
      <c r="E532" s="48"/>
      <c r="F532" s="88"/>
      <c r="G532" s="78"/>
      <c r="L532" s="146"/>
      <c r="O532" s="48"/>
      <c r="P532" s="24"/>
      <c r="Q532" s="78"/>
    </row>
    <row r="533" spans="5:17">
      <c r="E533" s="48"/>
      <c r="F533" s="88"/>
      <c r="G533" s="78"/>
      <c r="L533" s="146"/>
      <c r="O533" s="48"/>
      <c r="P533" s="24"/>
      <c r="Q533" s="78"/>
    </row>
    <row r="534" spans="5:17">
      <c r="E534" s="48"/>
      <c r="F534" s="88"/>
      <c r="G534" s="78"/>
      <c r="L534" s="146"/>
      <c r="O534" s="48"/>
      <c r="P534" s="24"/>
      <c r="Q534" s="78"/>
    </row>
    <row r="535" spans="5:17">
      <c r="E535" s="48"/>
      <c r="F535" s="88"/>
      <c r="G535" s="78"/>
      <c r="L535" s="146"/>
      <c r="O535" s="48"/>
      <c r="P535" s="24"/>
      <c r="Q535" s="78"/>
    </row>
    <row r="536" spans="5:17">
      <c r="E536" s="48"/>
      <c r="F536" s="88"/>
      <c r="G536" s="78"/>
      <c r="L536" s="146"/>
      <c r="O536" s="48"/>
      <c r="P536" s="24"/>
      <c r="Q536" s="78"/>
    </row>
    <row r="537" spans="5:17">
      <c r="E537" s="48"/>
      <c r="F537" s="88"/>
      <c r="G537" s="78"/>
      <c r="L537" s="146"/>
      <c r="O537" s="48"/>
      <c r="P537" s="24"/>
      <c r="Q537" s="78"/>
    </row>
    <row r="538" spans="5:17">
      <c r="E538" s="48"/>
      <c r="F538" s="88"/>
      <c r="G538" s="78"/>
      <c r="L538" s="146"/>
      <c r="O538" s="48"/>
      <c r="P538" s="24"/>
      <c r="Q538" s="78"/>
    </row>
    <row r="539" spans="5:17">
      <c r="E539" s="48"/>
      <c r="F539" s="88"/>
      <c r="G539" s="78"/>
      <c r="L539" s="146"/>
      <c r="O539" s="48"/>
      <c r="P539" s="24"/>
      <c r="Q539" s="78"/>
    </row>
    <row r="540" spans="5:17">
      <c r="E540" s="48"/>
      <c r="F540" s="88"/>
      <c r="G540" s="78"/>
      <c r="L540" s="146"/>
      <c r="O540" s="48"/>
      <c r="P540" s="24"/>
      <c r="Q540" s="78"/>
    </row>
    <row r="541" spans="5:17">
      <c r="E541" s="48"/>
      <c r="F541" s="88"/>
      <c r="G541" s="78"/>
      <c r="L541" s="146"/>
      <c r="O541" s="48"/>
      <c r="P541" s="24"/>
      <c r="Q541" s="78"/>
    </row>
    <row r="542" spans="5:17">
      <c r="E542" s="48"/>
      <c r="F542" s="88"/>
      <c r="G542" s="78"/>
      <c r="L542" s="146"/>
      <c r="O542" s="48"/>
      <c r="P542" s="24"/>
      <c r="Q542" s="78"/>
    </row>
    <row r="543" spans="5:17">
      <c r="E543" s="48"/>
      <c r="F543" s="88"/>
      <c r="G543" s="78"/>
      <c r="L543" s="146"/>
      <c r="O543" s="48"/>
      <c r="P543" s="24"/>
      <c r="Q543" s="78"/>
    </row>
    <row r="544" spans="5:17">
      <c r="E544" s="48"/>
      <c r="F544" s="88"/>
      <c r="G544" s="78"/>
      <c r="L544" s="146"/>
      <c r="O544" s="48"/>
      <c r="P544" s="24"/>
      <c r="Q544" s="78"/>
    </row>
    <row r="545" spans="5:17">
      <c r="E545" s="48"/>
      <c r="F545" s="88"/>
      <c r="G545" s="78"/>
      <c r="L545" s="146"/>
      <c r="O545" s="48"/>
      <c r="P545" s="24"/>
      <c r="Q545" s="78"/>
    </row>
    <row r="546" spans="5:17">
      <c r="E546" s="48"/>
      <c r="F546" s="88"/>
      <c r="G546" s="78"/>
      <c r="L546" s="146"/>
      <c r="O546" s="48"/>
      <c r="P546" s="24"/>
      <c r="Q546" s="78"/>
    </row>
    <row r="547" spans="5:17">
      <c r="E547" s="48"/>
      <c r="F547" s="88"/>
      <c r="G547" s="78"/>
      <c r="L547" s="146"/>
      <c r="O547" s="48"/>
      <c r="P547" s="24"/>
      <c r="Q547" s="78"/>
    </row>
    <row r="548" spans="5:17">
      <c r="E548" s="48"/>
      <c r="F548" s="88"/>
      <c r="G548" s="78"/>
      <c r="L548" s="146"/>
      <c r="O548" s="48"/>
      <c r="P548" s="24"/>
      <c r="Q548" s="78"/>
    </row>
    <row r="549" spans="5:17">
      <c r="E549" s="48"/>
      <c r="F549" s="88"/>
      <c r="G549" s="78"/>
      <c r="L549" s="146"/>
      <c r="O549" s="48"/>
      <c r="P549" s="24"/>
      <c r="Q549" s="78"/>
    </row>
    <row r="550" spans="5:17">
      <c r="E550" s="48"/>
      <c r="F550" s="88"/>
      <c r="G550" s="78"/>
      <c r="L550" s="146"/>
      <c r="O550" s="48"/>
      <c r="P550" s="24"/>
      <c r="Q550" s="78"/>
    </row>
    <row r="551" spans="5:17">
      <c r="E551" s="48"/>
      <c r="F551" s="88"/>
      <c r="G551" s="78"/>
      <c r="L551" s="146"/>
      <c r="O551" s="48"/>
      <c r="P551" s="24"/>
      <c r="Q551" s="78"/>
    </row>
    <row r="552" spans="5:17">
      <c r="E552" s="48"/>
      <c r="F552" s="88"/>
      <c r="G552" s="78"/>
      <c r="L552" s="146"/>
      <c r="O552" s="48"/>
      <c r="P552" s="24"/>
      <c r="Q552" s="78"/>
    </row>
    <row r="553" spans="5:17">
      <c r="E553" s="48"/>
      <c r="F553" s="88"/>
      <c r="G553" s="78"/>
      <c r="L553" s="146"/>
      <c r="O553" s="48"/>
      <c r="P553" s="24"/>
      <c r="Q553" s="78"/>
    </row>
    <row r="554" spans="5:17">
      <c r="E554" s="48"/>
      <c r="F554" s="88"/>
      <c r="G554" s="78"/>
      <c r="L554" s="146"/>
      <c r="O554" s="48"/>
      <c r="P554" s="24"/>
      <c r="Q554" s="78"/>
    </row>
    <row r="555" spans="5:17">
      <c r="E555" s="48"/>
      <c r="F555" s="88"/>
      <c r="G555" s="78"/>
      <c r="L555" s="146"/>
      <c r="O555" s="48"/>
      <c r="P555" s="24"/>
      <c r="Q555" s="78"/>
    </row>
    <row r="556" spans="5:17">
      <c r="E556" s="48"/>
      <c r="F556" s="88"/>
      <c r="G556" s="78"/>
      <c r="L556" s="146"/>
      <c r="O556" s="48"/>
      <c r="P556" s="24"/>
      <c r="Q556" s="78"/>
    </row>
    <row r="557" spans="5:17">
      <c r="E557" s="48"/>
      <c r="F557" s="88"/>
      <c r="G557" s="78"/>
      <c r="L557" s="146"/>
      <c r="O557" s="48"/>
      <c r="P557" s="24"/>
      <c r="Q557" s="78"/>
    </row>
    <row r="558" spans="5:17">
      <c r="E558" s="48"/>
      <c r="F558" s="88"/>
      <c r="G558" s="78"/>
      <c r="L558" s="146"/>
      <c r="O558" s="48"/>
      <c r="P558" s="24"/>
      <c r="Q558" s="78"/>
    </row>
    <row r="559" spans="5:17">
      <c r="E559" s="48"/>
      <c r="F559" s="88"/>
      <c r="G559" s="78"/>
      <c r="L559" s="146"/>
      <c r="O559" s="48"/>
      <c r="P559" s="24"/>
      <c r="Q559" s="78"/>
    </row>
    <row r="560" spans="5:17">
      <c r="E560" s="48"/>
      <c r="F560" s="88"/>
      <c r="G560" s="78"/>
      <c r="L560" s="146"/>
      <c r="O560" s="48"/>
      <c r="P560" s="24"/>
      <c r="Q560" s="78"/>
    </row>
    <row r="561" spans="5:17">
      <c r="E561" s="48"/>
      <c r="F561" s="88"/>
      <c r="G561" s="78"/>
      <c r="L561" s="146"/>
      <c r="O561" s="48"/>
      <c r="P561" s="24"/>
      <c r="Q561" s="78"/>
    </row>
    <row r="562" spans="5:17">
      <c r="E562" s="48"/>
      <c r="F562" s="88"/>
      <c r="G562" s="78"/>
      <c r="L562" s="146"/>
      <c r="O562" s="48"/>
      <c r="P562" s="24"/>
      <c r="Q562" s="78"/>
    </row>
    <row r="563" spans="5:17">
      <c r="E563" s="48"/>
      <c r="F563" s="88"/>
      <c r="G563" s="78"/>
      <c r="L563" s="146"/>
      <c r="O563" s="48"/>
      <c r="P563" s="24"/>
      <c r="Q563" s="78"/>
    </row>
    <row r="564" spans="5:17">
      <c r="E564" s="48"/>
      <c r="F564" s="88"/>
      <c r="G564" s="78"/>
      <c r="L564" s="146"/>
      <c r="O564" s="48"/>
      <c r="P564" s="24"/>
      <c r="Q564" s="78"/>
    </row>
    <row r="565" spans="5:17">
      <c r="E565" s="48"/>
      <c r="F565" s="88"/>
      <c r="G565" s="78"/>
      <c r="L565" s="146"/>
      <c r="O565" s="48"/>
      <c r="P565" s="24"/>
      <c r="Q565" s="78"/>
    </row>
    <row r="566" spans="5:17">
      <c r="E566" s="48"/>
      <c r="F566" s="88"/>
      <c r="G566" s="78"/>
      <c r="L566" s="146"/>
      <c r="O566" s="48"/>
      <c r="P566" s="24"/>
      <c r="Q566" s="78"/>
    </row>
    <row r="567" spans="5:17">
      <c r="E567" s="48"/>
      <c r="F567" s="88"/>
      <c r="G567" s="78"/>
      <c r="L567" s="146"/>
      <c r="O567" s="48"/>
      <c r="P567" s="24"/>
      <c r="Q567" s="78"/>
    </row>
    <row r="568" spans="5:17">
      <c r="E568" s="48"/>
      <c r="F568" s="88"/>
      <c r="G568" s="78"/>
      <c r="L568" s="146"/>
      <c r="O568" s="48"/>
      <c r="P568" s="24"/>
      <c r="Q568" s="78"/>
    </row>
    <row r="569" spans="5:17">
      <c r="E569" s="48"/>
      <c r="F569" s="88"/>
      <c r="G569" s="78"/>
      <c r="L569" s="146"/>
      <c r="O569" s="48"/>
      <c r="P569" s="24"/>
      <c r="Q569" s="78"/>
    </row>
    <row r="570" spans="5:17">
      <c r="E570" s="48"/>
      <c r="F570" s="88"/>
      <c r="G570" s="78"/>
      <c r="L570" s="146"/>
      <c r="O570" s="48"/>
      <c r="P570" s="24"/>
      <c r="Q570" s="78"/>
    </row>
    <row r="571" spans="5:17">
      <c r="E571" s="48"/>
      <c r="F571" s="88"/>
      <c r="G571" s="78"/>
      <c r="L571" s="146"/>
      <c r="O571" s="48"/>
      <c r="P571" s="24"/>
      <c r="Q571" s="78"/>
    </row>
    <row r="572" spans="5:17">
      <c r="E572" s="48"/>
      <c r="F572" s="88"/>
      <c r="G572" s="78"/>
      <c r="L572" s="146"/>
      <c r="O572" s="48"/>
      <c r="P572" s="24"/>
      <c r="Q572" s="78"/>
    </row>
    <row r="573" spans="5:17">
      <c r="E573" s="48"/>
      <c r="F573" s="88"/>
      <c r="G573" s="78"/>
      <c r="L573" s="146"/>
      <c r="O573" s="48"/>
      <c r="P573" s="24"/>
      <c r="Q573" s="78"/>
    </row>
    <row r="574" spans="5:17">
      <c r="E574" s="48"/>
      <c r="F574" s="88"/>
      <c r="G574" s="78"/>
      <c r="L574" s="146"/>
      <c r="O574" s="48"/>
      <c r="P574" s="24"/>
      <c r="Q574" s="78"/>
    </row>
    <row r="575" spans="5:17">
      <c r="E575" s="48"/>
      <c r="F575" s="88"/>
      <c r="G575" s="78"/>
      <c r="L575" s="146"/>
      <c r="O575" s="48"/>
      <c r="P575" s="24"/>
      <c r="Q575" s="78"/>
    </row>
    <row r="576" spans="5:17">
      <c r="E576" s="48"/>
      <c r="F576" s="88"/>
      <c r="G576" s="78"/>
      <c r="L576" s="146"/>
      <c r="O576" s="48"/>
      <c r="P576" s="24"/>
      <c r="Q576" s="78"/>
    </row>
    <row r="577" spans="5:17">
      <c r="E577" s="48"/>
      <c r="F577" s="88"/>
      <c r="G577" s="78"/>
      <c r="L577" s="146"/>
      <c r="O577" s="48"/>
      <c r="P577" s="24"/>
      <c r="Q577" s="78"/>
    </row>
    <row r="578" spans="5:17">
      <c r="E578" s="48"/>
      <c r="F578" s="88"/>
      <c r="G578" s="78"/>
      <c r="L578" s="146"/>
      <c r="O578" s="48"/>
      <c r="P578" s="24"/>
      <c r="Q578" s="78"/>
    </row>
    <row r="579" spans="5:17">
      <c r="E579" s="48"/>
      <c r="F579" s="88"/>
      <c r="G579" s="78"/>
      <c r="L579" s="146"/>
      <c r="O579" s="48"/>
      <c r="P579" s="24"/>
      <c r="Q579" s="78"/>
    </row>
    <row r="580" spans="5:17">
      <c r="E580" s="48"/>
      <c r="F580" s="88"/>
      <c r="G580" s="78"/>
      <c r="L580" s="146"/>
      <c r="O580" s="48"/>
      <c r="P580" s="24"/>
      <c r="Q580" s="78"/>
    </row>
    <row r="581" spans="5:17">
      <c r="E581" s="48"/>
      <c r="F581" s="88"/>
      <c r="G581" s="78"/>
      <c r="L581" s="146"/>
      <c r="O581" s="48"/>
      <c r="P581" s="24"/>
      <c r="Q581" s="78"/>
    </row>
    <row r="582" spans="5:17">
      <c r="E582" s="48"/>
      <c r="F582" s="88"/>
      <c r="G582" s="78"/>
      <c r="L582" s="146"/>
      <c r="O582" s="48"/>
      <c r="P582" s="24"/>
      <c r="Q582" s="78"/>
    </row>
    <row r="583" spans="5:17">
      <c r="E583" s="48"/>
      <c r="F583" s="88"/>
      <c r="G583" s="78"/>
      <c r="L583" s="146"/>
      <c r="O583" s="48"/>
      <c r="P583" s="24"/>
      <c r="Q583" s="78"/>
    </row>
    <row r="584" spans="5:17">
      <c r="E584" s="48"/>
      <c r="F584" s="88"/>
      <c r="G584" s="78"/>
      <c r="L584" s="146"/>
      <c r="O584" s="48"/>
      <c r="P584" s="24"/>
      <c r="Q584" s="78"/>
    </row>
    <row r="585" spans="5:17">
      <c r="E585" s="48"/>
      <c r="F585" s="88"/>
      <c r="G585" s="78"/>
      <c r="L585" s="146"/>
      <c r="O585" s="48"/>
      <c r="P585" s="24"/>
      <c r="Q585" s="78"/>
    </row>
    <row r="586" spans="5:17">
      <c r="E586" s="48"/>
      <c r="F586" s="88"/>
      <c r="G586" s="78"/>
      <c r="L586" s="146"/>
      <c r="O586" s="48"/>
      <c r="P586" s="24"/>
      <c r="Q586" s="78"/>
    </row>
    <row r="587" spans="5:17">
      <c r="E587" s="48"/>
      <c r="F587" s="88"/>
      <c r="G587" s="78"/>
      <c r="L587" s="146"/>
      <c r="O587" s="48"/>
      <c r="P587" s="24"/>
      <c r="Q587" s="78"/>
    </row>
    <row r="588" spans="5:17">
      <c r="E588" s="48"/>
      <c r="F588" s="88"/>
      <c r="G588" s="78"/>
      <c r="L588" s="146"/>
      <c r="O588" s="48"/>
      <c r="P588" s="24"/>
      <c r="Q588" s="78"/>
    </row>
    <row r="589" spans="5:17">
      <c r="E589" s="48"/>
      <c r="F589" s="88"/>
      <c r="G589" s="78"/>
      <c r="L589" s="146"/>
      <c r="O589" s="48"/>
      <c r="P589" s="24"/>
      <c r="Q589" s="78"/>
    </row>
    <row r="590" spans="5:17">
      <c r="E590" s="48"/>
      <c r="F590" s="88"/>
      <c r="G590" s="78"/>
      <c r="L590" s="146"/>
      <c r="O590" s="48"/>
      <c r="P590" s="24"/>
      <c r="Q590" s="78"/>
    </row>
    <row r="591" spans="5:17">
      <c r="E591" s="48"/>
      <c r="F591" s="88"/>
      <c r="G591" s="78"/>
      <c r="L591" s="146"/>
      <c r="O591" s="48"/>
      <c r="P591" s="24"/>
      <c r="Q591" s="78"/>
    </row>
    <row r="592" spans="5:17">
      <c r="E592" s="48"/>
      <c r="F592" s="88"/>
      <c r="G592" s="78"/>
      <c r="L592" s="146"/>
      <c r="O592" s="48"/>
      <c r="P592" s="24"/>
      <c r="Q592" s="78"/>
    </row>
    <row r="593" spans="5:17">
      <c r="E593" s="48"/>
      <c r="F593" s="88"/>
      <c r="G593" s="78"/>
      <c r="L593" s="146"/>
      <c r="O593" s="48"/>
      <c r="P593" s="24"/>
      <c r="Q593" s="78"/>
    </row>
    <row r="594" spans="5:17">
      <c r="E594" s="48"/>
      <c r="F594" s="88"/>
      <c r="G594" s="78"/>
      <c r="L594" s="146"/>
      <c r="O594" s="48"/>
      <c r="P594" s="24"/>
      <c r="Q594" s="78"/>
    </row>
    <row r="595" spans="5:17">
      <c r="E595" s="48"/>
      <c r="F595" s="88"/>
      <c r="G595" s="78"/>
      <c r="L595" s="146"/>
      <c r="O595" s="48"/>
      <c r="P595" s="24"/>
      <c r="Q595" s="78"/>
    </row>
    <row r="596" spans="5:17">
      <c r="E596" s="48"/>
      <c r="F596" s="88"/>
      <c r="G596" s="78"/>
      <c r="L596" s="146"/>
      <c r="O596" s="48"/>
      <c r="P596" s="24"/>
      <c r="Q596" s="78"/>
    </row>
    <row r="597" spans="5:17">
      <c r="E597" s="48"/>
      <c r="F597" s="88"/>
      <c r="G597" s="78"/>
      <c r="L597" s="146"/>
      <c r="O597" s="48"/>
      <c r="P597" s="24"/>
      <c r="Q597" s="78"/>
    </row>
    <row r="598" spans="5:17">
      <c r="E598" s="48"/>
      <c r="F598" s="88"/>
      <c r="G598" s="78"/>
      <c r="L598" s="146"/>
      <c r="O598" s="48"/>
      <c r="P598" s="24"/>
      <c r="Q598" s="78"/>
    </row>
    <row r="599" spans="5:17">
      <c r="E599" s="48"/>
      <c r="F599" s="88"/>
      <c r="G599" s="78"/>
      <c r="L599" s="146"/>
      <c r="O599" s="48"/>
      <c r="P599" s="24"/>
      <c r="Q599" s="78"/>
    </row>
    <row r="600" spans="5:17">
      <c r="E600" s="48"/>
      <c r="F600" s="88"/>
      <c r="G600" s="78"/>
      <c r="L600" s="146"/>
      <c r="O600" s="48"/>
      <c r="P600" s="24"/>
      <c r="Q600" s="78"/>
    </row>
    <row r="601" spans="5:17">
      <c r="E601" s="48"/>
      <c r="F601" s="88"/>
      <c r="G601" s="78"/>
      <c r="L601" s="146"/>
      <c r="O601" s="48"/>
      <c r="P601" s="24"/>
      <c r="Q601" s="78"/>
    </row>
    <row r="602" spans="5:17">
      <c r="E602" s="48"/>
      <c r="F602" s="88"/>
      <c r="G602" s="78"/>
      <c r="L602" s="146"/>
      <c r="O602" s="48"/>
      <c r="P602" s="24"/>
      <c r="Q602" s="78"/>
    </row>
    <row r="603" spans="5:17">
      <c r="E603" s="48"/>
      <c r="F603" s="88"/>
      <c r="G603" s="78"/>
      <c r="L603" s="146"/>
      <c r="O603" s="48"/>
      <c r="P603" s="24"/>
      <c r="Q603" s="78"/>
    </row>
    <row r="604" spans="5:17">
      <c r="E604" s="48"/>
      <c r="F604" s="88"/>
      <c r="G604" s="78"/>
      <c r="L604" s="146"/>
      <c r="O604" s="48"/>
      <c r="P604" s="24"/>
      <c r="Q604" s="78"/>
    </row>
    <row r="605" spans="5:17">
      <c r="E605" s="48"/>
      <c r="F605" s="88"/>
      <c r="G605" s="78"/>
      <c r="L605" s="146"/>
      <c r="O605" s="48"/>
      <c r="P605" s="24"/>
      <c r="Q605" s="78"/>
    </row>
    <row r="606" spans="5:17">
      <c r="E606" s="48"/>
      <c r="F606" s="88"/>
      <c r="G606" s="78"/>
      <c r="L606" s="146"/>
      <c r="O606" s="48"/>
      <c r="P606" s="24"/>
      <c r="Q606" s="78"/>
    </row>
    <row r="607" spans="5:17">
      <c r="E607" s="48"/>
      <c r="F607" s="88"/>
      <c r="G607" s="78"/>
      <c r="L607" s="146"/>
      <c r="O607" s="48"/>
      <c r="P607" s="24"/>
      <c r="Q607" s="78"/>
    </row>
    <row r="608" spans="5:17">
      <c r="E608" s="48"/>
      <c r="F608" s="88"/>
      <c r="G608" s="78"/>
      <c r="L608" s="146"/>
      <c r="O608" s="48"/>
      <c r="P608" s="24"/>
      <c r="Q608" s="78"/>
    </row>
    <row r="609" spans="5:17">
      <c r="E609" s="48"/>
      <c r="F609" s="88"/>
      <c r="G609" s="78"/>
      <c r="L609" s="146"/>
      <c r="O609" s="48"/>
      <c r="P609" s="24"/>
      <c r="Q609" s="78"/>
    </row>
    <row r="610" spans="5:17">
      <c r="E610" s="48"/>
      <c r="F610" s="88"/>
      <c r="G610" s="78"/>
      <c r="L610" s="146"/>
      <c r="O610" s="48"/>
      <c r="P610" s="24"/>
      <c r="Q610" s="78"/>
    </row>
    <row r="611" spans="5:17">
      <c r="E611" s="48"/>
      <c r="F611" s="88"/>
      <c r="G611" s="78"/>
      <c r="L611" s="146"/>
      <c r="O611" s="48"/>
      <c r="P611" s="24"/>
      <c r="Q611" s="78"/>
    </row>
    <row r="612" spans="5:17">
      <c r="E612" s="48"/>
      <c r="F612" s="88"/>
      <c r="G612" s="78"/>
      <c r="L612" s="146"/>
      <c r="O612" s="48"/>
      <c r="P612" s="24"/>
      <c r="Q612" s="78"/>
    </row>
    <row r="613" spans="5:17">
      <c r="E613" s="48"/>
      <c r="F613" s="88"/>
      <c r="G613" s="78"/>
      <c r="L613" s="146"/>
      <c r="O613" s="48"/>
      <c r="P613" s="24"/>
      <c r="Q613" s="78"/>
    </row>
    <row r="614" spans="5:17">
      <c r="E614" s="48"/>
      <c r="F614" s="88"/>
      <c r="G614" s="78"/>
      <c r="L614" s="146"/>
      <c r="O614" s="48"/>
      <c r="P614" s="24"/>
      <c r="Q614" s="78"/>
    </row>
    <row r="615" spans="5:17">
      <c r="E615" s="48"/>
      <c r="F615" s="88"/>
      <c r="G615" s="78"/>
      <c r="L615" s="146"/>
      <c r="O615" s="48"/>
      <c r="P615" s="24"/>
      <c r="Q615" s="78"/>
    </row>
    <row r="616" spans="5:17">
      <c r="E616" s="48"/>
      <c r="F616" s="88"/>
      <c r="G616" s="78"/>
      <c r="L616" s="146"/>
      <c r="O616" s="48"/>
      <c r="P616" s="24"/>
      <c r="Q616" s="78"/>
    </row>
    <row r="617" spans="5:17">
      <c r="E617" s="48"/>
      <c r="F617" s="88"/>
      <c r="G617" s="78"/>
      <c r="L617" s="146"/>
      <c r="O617" s="48"/>
      <c r="P617" s="24"/>
      <c r="Q617" s="78"/>
    </row>
    <row r="618" spans="5:17">
      <c r="E618" s="48"/>
      <c r="F618" s="88"/>
      <c r="G618" s="78"/>
      <c r="L618" s="146"/>
      <c r="O618" s="48"/>
      <c r="P618" s="24"/>
      <c r="Q618" s="78"/>
    </row>
    <row r="619" spans="5:17">
      <c r="E619" s="48"/>
      <c r="F619" s="88"/>
      <c r="G619" s="78"/>
      <c r="L619" s="146"/>
      <c r="O619" s="48"/>
      <c r="P619" s="24"/>
      <c r="Q619" s="78"/>
    </row>
    <row r="620" spans="5:17">
      <c r="E620" s="48"/>
      <c r="F620" s="88"/>
      <c r="G620" s="78"/>
      <c r="L620" s="146"/>
      <c r="O620" s="48"/>
      <c r="P620" s="24"/>
      <c r="Q620" s="78"/>
    </row>
    <row r="621" spans="5:17">
      <c r="E621" s="48"/>
      <c r="F621" s="88"/>
      <c r="G621" s="78"/>
      <c r="L621" s="146"/>
      <c r="O621" s="48"/>
      <c r="P621" s="24"/>
      <c r="Q621" s="78"/>
    </row>
    <row r="622" spans="5:17">
      <c r="E622" s="48"/>
      <c r="F622" s="88"/>
      <c r="G622" s="78"/>
      <c r="L622" s="146"/>
      <c r="O622" s="48"/>
      <c r="P622" s="24"/>
      <c r="Q622" s="78"/>
    </row>
    <row r="623" spans="5:17">
      <c r="E623" s="48"/>
      <c r="F623" s="88"/>
      <c r="G623" s="78"/>
      <c r="L623" s="146"/>
      <c r="O623" s="48"/>
      <c r="P623" s="24"/>
      <c r="Q623" s="78"/>
    </row>
    <row r="624" spans="5:17">
      <c r="E624" s="48"/>
      <c r="F624" s="88"/>
      <c r="G624" s="78"/>
      <c r="L624" s="146"/>
      <c r="O624" s="48"/>
      <c r="P624" s="24"/>
      <c r="Q624" s="78"/>
    </row>
    <row r="625" spans="5:17">
      <c r="E625" s="48"/>
      <c r="F625" s="88"/>
      <c r="G625" s="78"/>
      <c r="L625" s="146"/>
      <c r="O625" s="48"/>
      <c r="P625" s="24"/>
      <c r="Q625" s="78"/>
    </row>
    <row r="626" spans="5:17">
      <c r="E626" s="48"/>
      <c r="F626" s="88"/>
      <c r="G626" s="78"/>
      <c r="L626" s="146"/>
      <c r="O626" s="48"/>
      <c r="P626" s="24"/>
      <c r="Q626" s="78"/>
    </row>
    <row r="627" spans="5:17">
      <c r="E627" s="48"/>
      <c r="F627" s="88"/>
      <c r="G627" s="78"/>
      <c r="L627" s="146"/>
      <c r="O627" s="48"/>
      <c r="P627" s="24"/>
      <c r="Q627" s="78"/>
    </row>
    <row r="628" spans="5:17">
      <c r="E628" s="48"/>
      <c r="F628" s="88"/>
      <c r="G628" s="78"/>
      <c r="L628" s="146"/>
      <c r="O628" s="48"/>
      <c r="P628" s="24"/>
      <c r="Q628" s="78"/>
    </row>
    <row r="629" spans="5:17">
      <c r="E629" s="48"/>
      <c r="F629" s="88"/>
      <c r="G629" s="78"/>
      <c r="L629" s="146"/>
      <c r="O629" s="48"/>
      <c r="P629" s="24"/>
      <c r="Q629" s="78"/>
    </row>
    <row r="630" spans="5:17">
      <c r="E630" s="48"/>
      <c r="F630" s="88"/>
      <c r="G630" s="78"/>
      <c r="L630" s="146"/>
      <c r="O630" s="48"/>
      <c r="P630" s="24"/>
      <c r="Q630" s="78"/>
    </row>
    <row r="631" spans="5:17">
      <c r="E631" s="48"/>
      <c r="F631" s="88"/>
      <c r="G631" s="78"/>
      <c r="L631" s="146"/>
      <c r="O631" s="48"/>
      <c r="P631" s="24"/>
      <c r="Q631" s="78"/>
    </row>
    <row r="632" spans="5:17">
      <c r="E632" s="48"/>
      <c r="F632" s="88"/>
      <c r="G632" s="78"/>
      <c r="L632" s="146"/>
      <c r="O632" s="48"/>
      <c r="P632" s="24"/>
      <c r="Q632" s="78"/>
    </row>
    <row r="633" spans="5:17">
      <c r="E633" s="48"/>
      <c r="F633" s="88"/>
      <c r="G633" s="78"/>
      <c r="L633" s="146"/>
      <c r="O633" s="48"/>
      <c r="P633" s="24"/>
      <c r="Q633" s="78"/>
    </row>
    <row r="634" spans="5:17">
      <c r="E634" s="48"/>
      <c r="F634" s="88"/>
      <c r="G634" s="78"/>
      <c r="L634" s="146"/>
      <c r="O634" s="48"/>
      <c r="P634" s="24"/>
      <c r="Q634" s="78"/>
    </row>
    <row r="635" spans="5:17">
      <c r="E635" s="48"/>
      <c r="F635" s="88"/>
      <c r="G635" s="78"/>
      <c r="L635" s="146"/>
      <c r="O635" s="48"/>
      <c r="P635" s="24"/>
      <c r="Q635" s="78"/>
    </row>
    <row r="636" spans="5:17">
      <c r="E636" s="48"/>
      <c r="F636" s="88"/>
      <c r="G636" s="78"/>
      <c r="L636" s="146"/>
      <c r="O636" s="48"/>
      <c r="P636" s="24"/>
      <c r="Q636" s="78"/>
    </row>
    <row r="637" spans="5:17">
      <c r="E637" s="48"/>
      <c r="F637" s="88"/>
      <c r="G637" s="78"/>
      <c r="L637" s="146"/>
      <c r="O637" s="48"/>
      <c r="P637" s="24"/>
      <c r="Q637" s="78"/>
    </row>
    <row r="638" spans="5:17">
      <c r="E638" s="48"/>
      <c r="F638" s="88"/>
      <c r="G638" s="78"/>
      <c r="L638" s="146"/>
      <c r="O638" s="48"/>
      <c r="P638" s="24"/>
      <c r="Q638" s="78"/>
    </row>
    <row r="639" spans="5:17">
      <c r="E639" s="48"/>
      <c r="F639" s="88"/>
      <c r="G639" s="78"/>
      <c r="L639" s="146"/>
      <c r="O639" s="48"/>
      <c r="P639" s="24"/>
      <c r="Q639" s="78"/>
    </row>
    <row r="640" spans="5:17">
      <c r="E640" s="48"/>
      <c r="F640" s="88"/>
      <c r="G640" s="78"/>
      <c r="L640" s="146"/>
      <c r="O640" s="48"/>
      <c r="P640" s="24"/>
      <c r="Q640" s="78"/>
    </row>
    <row r="641" spans="5:17">
      <c r="E641" s="48"/>
      <c r="F641" s="88"/>
      <c r="G641" s="78"/>
      <c r="L641" s="146"/>
      <c r="O641" s="48"/>
      <c r="P641" s="24"/>
      <c r="Q641" s="78"/>
    </row>
    <row r="642" spans="5:17">
      <c r="E642" s="48"/>
      <c r="F642" s="88"/>
      <c r="G642" s="78"/>
      <c r="L642" s="146"/>
      <c r="O642" s="48"/>
      <c r="P642" s="24"/>
      <c r="Q642" s="78"/>
    </row>
    <row r="643" spans="5:17">
      <c r="E643" s="48"/>
      <c r="F643" s="88"/>
      <c r="G643" s="78"/>
      <c r="L643" s="146"/>
      <c r="O643" s="48"/>
      <c r="P643" s="24"/>
      <c r="Q643" s="78"/>
    </row>
    <row r="644" spans="5:17">
      <c r="E644" s="48"/>
      <c r="F644" s="88"/>
      <c r="G644" s="78"/>
      <c r="L644" s="146"/>
      <c r="O644" s="48"/>
      <c r="P644" s="24"/>
      <c r="Q644" s="78"/>
    </row>
    <row r="645" spans="5:17">
      <c r="E645" s="48"/>
      <c r="F645" s="88"/>
      <c r="G645" s="78"/>
      <c r="L645" s="146"/>
      <c r="O645" s="48"/>
      <c r="P645" s="24"/>
      <c r="Q645" s="78"/>
    </row>
    <row r="646" spans="5:17">
      <c r="E646" s="48"/>
      <c r="F646" s="88"/>
      <c r="G646" s="78"/>
      <c r="L646" s="146"/>
      <c r="O646" s="48"/>
      <c r="P646" s="24"/>
      <c r="Q646" s="78"/>
    </row>
    <row r="647" spans="5:17">
      <c r="E647" s="48"/>
      <c r="F647" s="88"/>
      <c r="G647" s="78"/>
      <c r="L647" s="146"/>
      <c r="O647" s="48"/>
      <c r="P647" s="24"/>
      <c r="Q647" s="78"/>
    </row>
    <row r="648" spans="5:17">
      <c r="E648" s="48"/>
      <c r="F648" s="88"/>
      <c r="G648" s="78"/>
      <c r="L648" s="146"/>
      <c r="O648" s="48"/>
      <c r="P648" s="24"/>
      <c r="Q648" s="78"/>
    </row>
    <row r="649" spans="5:17">
      <c r="E649" s="48"/>
      <c r="F649" s="88"/>
      <c r="G649" s="78"/>
      <c r="L649" s="146"/>
      <c r="O649" s="48"/>
      <c r="P649" s="24"/>
      <c r="Q649" s="78"/>
    </row>
    <row r="650" spans="5:17">
      <c r="E650" s="48"/>
      <c r="F650" s="88"/>
      <c r="G650" s="78"/>
      <c r="L650" s="146"/>
      <c r="O650" s="48"/>
      <c r="P650" s="24"/>
      <c r="Q650" s="78"/>
    </row>
    <row r="651" spans="5:17">
      <c r="E651" s="48"/>
      <c r="F651" s="88"/>
      <c r="G651" s="78"/>
      <c r="L651" s="146"/>
      <c r="O651" s="48"/>
      <c r="P651" s="24"/>
      <c r="Q651" s="78"/>
    </row>
    <row r="652" spans="5:17">
      <c r="E652" s="48"/>
      <c r="F652" s="88"/>
      <c r="G652" s="78"/>
      <c r="L652" s="146"/>
      <c r="O652" s="48"/>
      <c r="P652" s="24"/>
      <c r="Q652" s="78"/>
    </row>
    <row r="653" spans="5:17">
      <c r="E653" s="48"/>
      <c r="F653" s="88"/>
      <c r="G653" s="78"/>
      <c r="L653" s="146"/>
      <c r="O653" s="48"/>
      <c r="P653" s="24"/>
      <c r="Q653" s="78"/>
    </row>
    <row r="654" spans="5:17">
      <c r="E654" s="48"/>
      <c r="F654" s="88"/>
      <c r="G654" s="78"/>
      <c r="L654" s="146"/>
      <c r="O654" s="48"/>
      <c r="P654" s="24"/>
      <c r="Q654" s="78"/>
    </row>
    <row r="655" spans="5:17">
      <c r="E655" s="48"/>
      <c r="F655" s="88"/>
      <c r="G655" s="78"/>
      <c r="L655" s="146"/>
      <c r="O655" s="48"/>
      <c r="P655" s="24"/>
      <c r="Q655" s="78"/>
    </row>
    <row r="656" spans="5:17">
      <c r="E656" s="48"/>
      <c r="F656" s="88"/>
      <c r="G656" s="78"/>
      <c r="L656" s="146"/>
      <c r="O656" s="48"/>
      <c r="P656" s="24"/>
      <c r="Q656" s="78"/>
    </row>
    <row r="657" spans="5:17">
      <c r="E657" s="48"/>
      <c r="F657" s="88"/>
      <c r="G657" s="78"/>
      <c r="L657" s="146"/>
      <c r="O657" s="48"/>
      <c r="P657" s="24"/>
      <c r="Q657" s="78"/>
    </row>
    <row r="658" spans="5:17">
      <c r="E658" s="48"/>
      <c r="F658" s="88"/>
      <c r="G658" s="78"/>
      <c r="L658" s="146"/>
      <c r="O658" s="48"/>
      <c r="P658" s="24"/>
      <c r="Q658" s="78"/>
    </row>
    <row r="659" spans="5:17">
      <c r="E659" s="48"/>
      <c r="F659" s="88"/>
      <c r="G659" s="78"/>
      <c r="L659" s="146"/>
      <c r="O659" s="48"/>
      <c r="P659" s="24"/>
      <c r="Q659" s="78"/>
    </row>
    <row r="660" spans="5:17">
      <c r="E660" s="48"/>
      <c r="F660" s="88"/>
      <c r="G660" s="78"/>
      <c r="L660" s="146"/>
      <c r="O660" s="48"/>
      <c r="P660" s="24"/>
      <c r="Q660" s="78"/>
    </row>
    <row r="661" spans="5:17">
      <c r="E661" s="48"/>
      <c r="F661" s="88"/>
      <c r="G661" s="78"/>
      <c r="L661" s="146"/>
      <c r="O661" s="48"/>
      <c r="P661" s="24"/>
      <c r="Q661" s="78"/>
    </row>
    <row r="662" spans="5:17">
      <c r="E662" s="48"/>
      <c r="F662" s="88"/>
      <c r="G662" s="78"/>
      <c r="L662" s="146"/>
      <c r="O662" s="48"/>
      <c r="P662" s="24"/>
      <c r="Q662" s="78"/>
    </row>
    <row r="663" spans="5:17">
      <c r="E663" s="48"/>
      <c r="F663" s="88"/>
      <c r="G663" s="78"/>
      <c r="L663" s="146"/>
      <c r="O663" s="48"/>
      <c r="P663" s="24"/>
      <c r="Q663" s="78"/>
    </row>
    <row r="664" spans="5:17">
      <c r="E664" s="48"/>
      <c r="F664" s="88"/>
      <c r="G664" s="78"/>
      <c r="L664" s="146"/>
      <c r="O664" s="48"/>
      <c r="P664" s="24"/>
      <c r="Q664" s="78"/>
    </row>
    <row r="665" spans="5:17">
      <c r="E665" s="48"/>
      <c r="F665" s="88"/>
      <c r="G665" s="78"/>
      <c r="L665" s="146"/>
      <c r="O665" s="48"/>
      <c r="P665" s="24"/>
      <c r="Q665" s="78"/>
    </row>
    <row r="666" spans="5:17">
      <c r="E666" s="48"/>
      <c r="F666" s="88"/>
      <c r="G666" s="78"/>
      <c r="L666" s="146"/>
      <c r="O666" s="48"/>
      <c r="P666" s="24"/>
      <c r="Q666" s="78"/>
    </row>
    <row r="667" spans="5:17">
      <c r="E667" s="48"/>
      <c r="F667" s="88"/>
      <c r="G667" s="78"/>
      <c r="L667" s="146"/>
      <c r="O667" s="48"/>
      <c r="P667" s="24"/>
      <c r="Q667" s="78"/>
    </row>
    <row r="668" spans="5:17">
      <c r="E668" s="48"/>
      <c r="F668" s="88"/>
      <c r="G668" s="78"/>
      <c r="L668" s="146"/>
      <c r="O668" s="48"/>
      <c r="P668" s="24"/>
      <c r="Q668" s="78"/>
    </row>
    <row r="669" spans="5:17">
      <c r="E669" s="48"/>
      <c r="F669" s="88"/>
      <c r="G669" s="78"/>
      <c r="L669" s="146"/>
      <c r="O669" s="48"/>
      <c r="P669" s="24"/>
      <c r="Q669" s="78"/>
    </row>
    <row r="670" spans="5:17">
      <c r="E670" s="48"/>
      <c r="F670" s="88"/>
      <c r="G670" s="78"/>
      <c r="L670" s="146"/>
      <c r="O670" s="48"/>
      <c r="P670" s="24"/>
      <c r="Q670" s="78"/>
    </row>
    <row r="671" spans="5:17">
      <c r="E671" s="48"/>
      <c r="F671" s="88"/>
      <c r="G671" s="78"/>
      <c r="L671" s="146"/>
      <c r="O671" s="48"/>
      <c r="P671" s="24"/>
      <c r="Q671" s="78"/>
    </row>
    <row r="672" spans="5:17">
      <c r="E672" s="48"/>
      <c r="F672" s="88"/>
      <c r="G672" s="78"/>
      <c r="L672" s="146"/>
      <c r="O672" s="48"/>
      <c r="P672" s="24"/>
      <c r="Q672" s="78"/>
    </row>
    <row r="673" spans="5:17">
      <c r="E673" s="48"/>
      <c r="F673" s="88"/>
      <c r="G673" s="78"/>
      <c r="L673" s="146"/>
      <c r="O673" s="48"/>
      <c r="P673" s="24"/>
      <c r="Q673" s="78"/>
    </row>
    <row r="674" spans="5:17">
      <c r="E674" s="48"/>
      <c r="F674" s="88"/>
      <c r="G674" s="78"/>
      <c r="L674" s="146"/>
      <c r="O674" s="48"/>
      <c r="P674" s="24"/>
      <c r="Q674" s="78"/>
    </row>
    <row r="675" spans="5:17">
      <c r="E675" s="48"/>
      <c r="F675" s="88"/>
      <c r="G675" s="78"/>
      <c r="L675" s="146"/>
      <c r="O675" s="48"/>
      <c r="P675" s="24"/>
      <c r="Q675" s="78"/>
    </row>
    <row r="676" spans="5:17">
      <c r="E676" s="48"/>
      <c r="F676" s="88"/>
      <c r="G676" s="78"/>
      <c r="L676" s="146"/>
      <c r="O676" s="48"/>
      <c r="P676" s="24"/>
      <c r="Q676" s="78"/>
    </row>
    <row r="677" spans="5:17">
      <c r="E677" s="48"/>
      <c r="F677" s="88"/>
      <c r="G677" s="78"/>
      <c r="L677" s="146"/>
      <c r="O677" s="48"/>
      <c r="P677" s="24"/>
      <c r="Q677" s="78"/>
    </row>
    <row r="678" spans="5:17">
      <c r="E678" s="48"/>
      <c r="F678" s="88"/>
      <c r="G678" s="78"/>
      <c r="L678" s="146"/>
      <c r="O678" s="48"/>
      <c r="P678" s="24"/>
      <c r="Q678" s="78"/>
    </row>
    <row r="679" spans="5:17">
      <c r="E679" s="48"/>
      <c r="F679" s="88"/>
      <c r="G679" s="78"/>
      <c r="L679" s="146"/>
      <c r="O679" s="48"/>
      <c r="P679" s="24"/>
      <c r="Q679" s="78"/>
    </row>
    <row r="680" spans="5:17">
      <c r="E680" s="48"/>
      <c r="F680" s="88"/>
      <c r="G680" s="78"/>
      <c r="L680" s="146"/>
      <c r="O680" s="48"/>
      <c r="P680" s="24"/>
      <c r="Q680" s="78"/>
    </row>
    <row r="681" spans="5:17">
      <c r="E681" s="48"/>
      <c r="F681" s="88"/>
      <c r="G681" s="78"/>
      <c r="L681" s="146"/>
      <c r="O681" s="48"/>
      <c r="P681" s="24"/>
      <c r="Q681" s="78"/>
    </row>
    <row r="682" spans="5:17">
      <c r="E682" s="48"/>
      <c r="F682" s="88"/>
      <c r="G682" s="78"/>
      <c r="L682" s="146"/>
      <c r="O682" s="48"/>
      <c r="P682" s="24"/>
      <c r="Q682" s="78"/>
    </row>
    <row r="683" spans="5:17">
      <c r="E683" s="48"/>
      <c r="F683" s="88"/>
      <c r="G683" s="78"/>
      <c r="L683" s="146"/>
      <c r="O683" s="48"/>
      <c r="P683" s="24"/>
      <c r="Q683" s="78"/>
    </row>
    <row r="684" spans="5:17">
      <c r="E684" s="48"/>
      <c r="F684" s="88"/>
      <c r="G684" s="78"/>
      <c r="L684" s="146"/>
      <c r="O684" s="48"/>
      <c r="P684" s="24"/>
      <c r="Q684" s="78"/>
    </row>
    <row r="685" spans="5:17">
      <c r="E685" s="48"/>
      <c r="F685" s="88"/>
      <c r="G685" s="78"/>
      <c r="L685" s="146"/>
      <c r="O685" s="48"/>
      <c r="P685" s="24"/>
      <c r="Q685" s="78"/>
    </row>
    <row r="686" spans="5:17">
      <c r="E686" s="48"/>
      <c r="F686" s="88"/>
      <c r="G686" s="78"/>
      <c r="L686" s="146"/>
      <c r="O686" s="48"/>
      <c r="P686" s="24"/>
      <c r="Q686" s="78"/>
    </row>
    <row r="687" spans="5:17">
      <c r="E687" s="48"/>
      <c r="F687" s="88"/>
      <c r="G687" s="78"/>
      <c r="L687" s="146"/>
      <c r="O687" s="48"/>
      <c r="P687" s="24"/>
      <c r="Q687" s="78"/>
    </row>
    <row r="688" spans="5:17">
      <c r="E688" s="48"/>
      <c r="F688" s="88"/>
      <c r="G688" s="78"/>
      <c r="L688" s="146"/>
      <c r="O688" s="48"/>
      <c r="P688" s="24"/>
      <c r="Q688" s="78"/>
    </row>
    <row r="689" spans="5:17">
      <c r="E689" s="48"/>
      <c r="F689" s="88"/>
      <c r="G689" s="78"/>
      <c r="L689" s="146"/>
      <c r="O689" s="48"/>
      <c r="P689" s="24"/>
      <c r="Q689" s="78"/>
    </row>
    <row r="690" spans="5:17">
      <c r="E690" s="48"/>
      <c r="F690" s="88"/>
      <c r="G690" s="78"/>
      <c r="L690" s="146"/>
      <c r="O690" s="48"/>
      <c r="P690" s="24"/>
      <c r="Q690" s="78"/>
    </row>
    <row r="691" spans="5:17">
      <c r="E691" s="48"/>
      <c r="F691" s="88"/>
      <c r="G691" s="78"/>
      <c r="L691" s="146"/>
      <c r="O691" s="48"/>
      <c r="P691" s="24"/>
      <c r="Q691" s="78"/>
    </row>
    <row r="692" spans="5:17">
      <c r="E692" s="48"/>
      <c r="F692" s="88"/>
      <c r="G692" s="78"/>
      <c r="L692" s="146"/>
      <c r="O692" s="48"/>
      <c r="P692" s="24"/>
      <c r="Q692" s="78"/>
    </row>
    <row r="693" spans="5:17">
      <c r="E693" s="48"/>
      <c r="F693" s="88"/>
      <c r="G693" s="78"/>
      <c r="L693" s="146"/>
      <c r="O693" s="48"/>
      <c r="P693" s="24"/>
      <c r="Q693" s="78"/>
    </row>
    <row r="694" spans="5:17">
      <c r="E694" s="48"/>
      <c r="F694" s="88"/>
      <c r="G694" s="78"/>
      <c r="L694" s="146"/>
      <c r="O694" s="48"/>
      <c r="P694" s="24"/>
      <c r="Q694" s="78"/>
    </row>
    <row r="695" spans="5:17">
      <c r="E695" s="48"/>
      <c r="F695" s="88"/>
      <c r="G695" s="78"/>
      <c r="L695" s="146"/>
      <c r="O695" s="48"/>
      <c r="P695" s="24"/>
      <c r="Q695" s="78"/>
    </row>
    <row r="696" spans="5:17">
      <c r="E696" s="48"/>
      <c r="F696" s="88"/>
      <c r="G696" s="78"/>
      <c r="L696" s="146"/>
      <c r="O696" s="48"/>
      <c r="P696" s="24"/>
      <c r="Q696" s="78"/>
    </row>
    <row r="697" spans="5:17">
      <c r="E697" s="48"/>
      <c r="F697" s="88"/>
      <c r="G697" s="78"/>
      <c r="L697" s="146"/>
      <c r="O697" s="48"/>
      <c r="P697" s="24"/>
      <c r="Q697" s="78"/>
    </row>
    <row r="698" spans="5:17">
      <c r="E698" s="48"/>
      <c r="F698" s="88"/>
      <c r="G698" s="78"/>
      <c r="L698" s="146"/>
      <c r="O698" s="48"/>
      <c r="P698" s="24"/>
      <c r="Q698" s="78"/>
    </row>
    <row r="699" spans="5:17">
      <c r="E699" s="48"/>
      <c r="F699" s="88"/>
      <c r="G699" s="78"/>
      <c r="L699" s="146"/>
      <c r="O699" s="48"/>
      <c r="P699" s="24"/>
      <c r="Q699" s="78"/>
    </row>
    <row r="700" spans="5:17">
      <c r="E700" s="48"/>
      <c r="F700" s="88"/>
      <c r="G700" s="78"/>
      <c r="L700" s="146"/>
      <c r="O700" s="48"/>
      <c r="P700" s="24"/>
      <c r="Q700" s="78"/>
    </row>
    <row r="701" spans="5:17">
      <c r="E701" s="48"/>
      <c r="F701" s="88"/>
      <c r="G701" s="78"/>
      <c r="L701" s="146"/>
      <c r="O701" s="48"/>
      <c r="P701" s="24"/>
      <c r="Q701" s="78"/>
    </row>
    <row r="702" spans="5:17">
      <c r="E702" s="48"/>
      <c r="F702" s="88"/>
      <c r="G702" s="78"/>
      <c r="L702" s="146"/>
      <c r="O702" s="48"/>
      <c r="P702" s="24"/>
      <c r="Q702" s="78"/>
    </row>
    <row r="703" spans="5:17">
      <c r="E703" s="48"/>
      <c r="F703" s="88"/>
      <c r="G703" s="78"/>
      <c r="L703" s="146"/>
      <c r="O703" s="48"/>
      <c r="P703" s="24"/>
      <c r="Q703" s="78"/>
    </row>
    <row r="704" spans="5:17">
      <c r="E704" s="48"/>
      <c r="F704" s="88"/>
      <c r="G704" s="78"/>
      <c r="L704" s="146"/>
      <c r="O704" s="48"/>
      <c r="P704" s="24"/>
      <c r="Q704" s="78"/>
    </row>
    <row r="705" spans="5:17">
      <c r="E705" s="48"/>
      <c r="F705" s="88"/>
      <c r="G705" s="78"/>
      <c r="L705" s="146"/>
      <c r="O705" s="48"/>
      <c r="P705" s="24"/>
      <c r="Q705" s="78"/>
    </row>
    <row r="706" spans="5:17">
      <c r="E706" s="48"/>
      <c r="F706" s="88"/>
      <c r="G706" s="78"/>
      <c r="L706" s="146"/>
      <c r="O706" s="48"/>
      <c r="P706" s="24"/>
      <c r="Q706" s="78"/>
    </row>
    <row r="707" spans="5:17">
      <c r="E707" s="48"/>
      <c r="F707" s="88"/>
      <c r="G707" s="78"/>
      <c r="L707" s="146"/>
      <c r="O707" s="48"/>
      <c r="P707" s="24"/>
      <c r="Q707" s="78"/>
    </row>
    <row r="708" spans="5:17">
      <c r="E708" s="48"/>
      <c r="F708" s="88"/>
      <c r="G708" s="78"/>
      <c r="L708" s="146"/>
      <c r="O708" s="48"/>
      <c r="P708" s="24"/>
      <c r="Q708" s="78"/>
    </row>
    <row r="709" spans="5:17">
      <c r="E709" s="48"/>
      <c r="F709" s="88"/>
      <c r="G709" s="78"/>
      <c r="L709" s="146"/>
      <c r="O709" s="48"/>
      <c r="P709" s="24"/>
      <c r="Q709" s="78"/>
    </row>
    <row r="710" spans="5:17">
      <c r="E710" s="48"/>
      <c r="F710" s="88"/>
      <c r="G710" s="78"/>
      <c r="L710" s="146"/>
      <c r="O710" s="48"/>
      <c r="P710" s="24"/>
      <c r="Q710" s="78"/>
    </row>
    <row r="711" spans="5:17">
      <c r="E711" s="48"/>
      <c r="F711" s="88"/>
      <c r="G711" s="78"/>
      <c r="L711" s="146"/>
      <c r="O711" s="48"/>
      <c r="P711" s="24"/>
      <c r="Q711" s="78"/>
    </row>
    <row r="712" spans="5:17">
      <c r="E712" s="48"/>
      <c r="F712" s="88"/>
      <c r="G712" s="78"/>
      <c r="L712" s="146"/>
      <c r="O712" s="48"/>
      <c r="P712" s="24"/>
      <c r="Q712" s="78"/>
    </row>
    <row r="713" spans="5:17">
      <c r="E713" s="48"/>
      <c r="F713" s="88"/>
      <c r="G713" s="78"/>
      <c r="L713" s="146"/>
      <c r="O713" s="48"/>
      <c r="P713" s="24"/>
      <c r="Q713" s="78"/>
    </row>
    <row r="714" spans="5:17">
      <c r="E714" s="48"/>
      <c r="F714" s="88"/>
      <c r="G714" s="78"/>
      <c r="L714" s="146"/>
      <c r="O714" s="48"/>
      <c r="P714" s="24"/>
      <c r="Q714" s="78"/>
    </row>
    <row r="715" spans="5:17">
      <c r="E715" s="48"/>
      <c r="F715" s="88"/>
      <c r="G715" s="78"/>
      <c r="L715" s="146"/>
      <c r="O715" s="48"/>
      <c r="P715" s="24"/>
      <c r="Q715" s="78"/>
    </row>
    <row r="716" spans="5:17">
      <c r="E716" s="48"/>
      <c r="F716" s="88"/>
      <c r="G716" s="78"/>
      <c r="L716" s="146"/>
      <c r="O716" s="48"/>
      <c r="P716" s="24"/>
      <c r="Q716" s="78"/>
    </row>
    <row r="717" spans="5:17">
      <c r="E717" s="48"/>
      <c r="F717" s="88"/>
      <c r="G717" s="78"/>
      <c r="L717" s="146"/>
      <c r="O717" s="48"/>
      <c r="P717" s="24"/>
      <c r="Q717" s="78"/>
    </row>
    <row r="718" spans="5:17">
      <c r="E718" s="48"/>
      <c r="F718" s="88"/>
      <c r="G718" s="78"/>
      <c r="L718" s="146"/>
      <c r="O718" s="48"/>
      <c r="P718" s="24"/>
      <c r="Q718" s="78"/>
    </row>
    <row r="719" spans="5:17">
      <c r="E719" s="48"/>
      <c r="F719" s="88"/>
      <c r="G719" s="78"/>
      <c r="L719" s="146"/>
      <c r="O719" s="48"/>
      <c r="P719" s="24"/>
      <c r="Q719" s="78"/>
    </row>
    <row r="720" spans="5:17">
      <c r="E720" s="48"/>
      <c r="F720" s="88"/>
      <c r="G720" s="78"/>
      <c r="L720" s="146"/>
      <c r="O720" s="48"/>
      <c r="P720" s="24"/>
      <c r="Q720" s="78"/>
    </row>
    <row r="721" spans="5:17">
      <c r="E721" s="48"/>
      <c r="F721" s="88"/>
      <c r="G721" s="78"/>
      <c r="L721" s="146"/>
      <c r="O721" s="48"/>
      <c r="P721" s="24"/>
      <c r="Q721" s="78"/>
    </row>
    <row r="722" spans="5:17">
      <c r="E722" s="48"/>
      <c r="F722" s="88"/>
      <c r="G722" s="78"/>
      <c r="L722" s="146"/>
      <c r="O722" s="48"/>
      <c r="P722" s="24"/>
      <c r="Q722" s="78"/>
    </row>
    <row r="723" spans="5:17">
      <c r="E723" s="48"/>
      <c r="F723" s="88"/>
      <c r="G723" s="78"/>
      <c r="L723" s="146"/>
      <c r="O723" s="48"/>
      <c r="P723" s="24"/>
      <c r="Q723" s="78"/>
    </row>
    <row r="724" spans="5:17">
      <c r="E724" s="48"/>
      <c r="F724" s="88"/>
      <c r="G724" s="78"/>
      <c r="L724" s="146"/>
      <c r="O724" s="48"/>
      <c r="P724" s="24"/>
      <c r="Q724" s="78"/>
    </row>
    <row r="725" spans="5:17">
      <c r="E725" s="48"/>
      <c r="F725" s="88"/>
      <c r="G725" s="78"/>
      <c r="L725" s="146"/>
      <c r="O725" s="48"/>
      <c r="P725" s="24"/>
      <c r="Q725" s="78"/>
    </row>
    <row r="727" spans="5:17" ht="13.5">
      <c r="E727" s="149"/>
      <c r="F727" s="151"/>
      <c r="G727" s="150">
        <f>SUM(G58:G726)</f>
        <v>0</v>
      </c>
      <c r="O727" s="149"/>
      <c r="P727" s="151"/>
      <c r="Q727" s="150">
        <f>SUM(Q58:Q726)</f>
        <v>0</v>
      </c>
    </row>
  </sheetData>
  <mergeCells count="8">
    <mergeCell ref="A56:G56"/>
    <mergeCell ref="J56:Q56"/>
    <mergeCell ref="B3:B4"/>
    <mergeCell ref="C3:C4"/>
    <mergeCell ref="E3:G3"/>
    <mergeCell ref="I3:K3"/>
    <mergeCell ref="M3:M4"/>
    <mergeCell ref="N3:N4"/>
  </mergeCells>
  <conditionalFormatting sqref="J54">
    <cfRule type="containsText" dxfId="20" priority="4" operator="containsText" text="ERROR">
      <formula>NOT(ISERROR(SEARCH("ERROR",J54)))</formula>
    </cfRule>
  </conditionalFormatting>
  <conditionalFormatting sqref="W15">
    <cfRule type="containsText" dxfId="19" priority="3" operator="containsText" text="ERROR">
      <formula>NOT(ISERROR(SEARCH("ERROR",W15)))</formula>
    </cfRule>
  </conditionalFormatting>
  <conditionalFormatting sqref="T38">
    <cfRule type="containsText" dxfId="18" priority="2" operator="containsText" text="ERROR">
      <formula>NOT(ISERROR(SEARCH("ERROR",T38)))</formula>
    </cfRule>
  </conditionalFormatting>
  <conditionalFormatting sqref="T13">
    <cfRule type="containsText" dxfId="17" priority="1" operator="containsText" text="ERROR">
      <formula>NOT(ISERROR(SEARCH("ERROR",T13)))</formula>
    </cfRule>
  </conditionalFormatting>
  <conditionalFormatting sqref="F54">
    <cfRule type="containsText" dxfId="16" priority="5" operator="containsText" text="ERROR">
      <formula>NOT(ISERROR(SEARCH("ERROR",F54)))</formula>
    </cfRule>
  </conditionalFormatting>
  <dataValidations count="5">
    <dataValidation type="list" allowBlank="1" showErrorMessage="1" errorTitle="Taxes" error="Non valid entry. Please check the tax list" promptTitle="Taxes" prompt="Please select the tax subject to adjustment" sqref="A213:A725 A94:A210">
      <formula1>Taxes</formula1>
    </dataValidation>
    <dataValidation type="list" allowBlank="1" showInputMessage="1" showErrorMessage="1" sqref="C58:C725">
      <formula1>Compadjust</formula1>
    </dataValidation>
    <dataValidation type="list" allowBlank="1" showInputMessage="1" showErrorMessage="1" sqref="M69:M71 A211:A212 M107:M724 K76:L724 K73:M74 K58:L72 J58:J724">
      <formula1>Taxes</formula1>
    </dataValidation>
    <dataValidation type="list" allowBlank="1" showInputMessage="1" showErrorMessage="1" sqref="N58:N725">
      <formula1>Govadjust</formula1>
    </dataValidation>
    <dataValidation type="list" allowBlank="1" showInputMessage="1" showErrorMessage="1" sqref="N49:N53 N6:N47">
      <formula1>FinalDiff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A58:A93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BM727"/>
  <sheetViews>
    <sheetView topLeftCell="A19" zoomScaleNormal="100" workbookViewId="0">
      <selection activeCell="I21" sqref="I21"/>
    </sheetView>
  </sheetViews>
  <sheetFormatPr baseColWidth="10" defaultRowHeight="11.25"/>
  <cols>
    <col min="1" max="1" width="4" style="166" customWidth="1"/>
    <col min="2" max="2" width="6.85546875" style="48" customWidth="1"/>
    <col min="3" max="3" width="38.85546875" style="146" bestFit="1" customWidth="1"/>
    <col min="4" max="4" width="0.85546875" style="152" customWidth="1"/>
    <col min="5" max="5" width="15.5703125" style="146" customWidth="1"/>
    <col min="6" max="6" width="12.7109375" style="48" customWidth="1"/>
    <col min="7" max="7" width="17.28515625" style="146" bestFit="1" customWidth="1"/>
    <col min="8" max="8" width="0.85546875" style="152" customWidth="1"/>
    <col min="9" max="9" width="13.140625" style="146" bestFit="1" customWidth="1"/>
    <col min="10" max="10" width="15.5703125" style="146" customWidth="1"/>
    <col min="11" max="11" width="13.7109375" style="146" customWidth="1"/>
    <col min="12" max="12" width="0.85546875" style="152" customWidth="1"/>
    <col min="13" max="13" width="14.85546875" style="146" customWidth="1"/>
    <col min="14" max="14" width="41.7109375" style="166" bestFit="1" customWidth="1"/>
    <col min="15" max="15" width="11.5703125" style="146"/>
    <col min="16" max="16" width="12.85546875" style="48" customWidth="1"/>
    <col min="17" max="17" width="17.28515625" style="146" bestFit="1" customWidth="1"/>
    <col min="18" max="18" width="38.28515625" style="146" bestFit="1" customWidth="1"/>
    <col min="19" max="19" width="12" style="146" bestFit="1" customWidth="1"/>
    <col min="20" max="20" width="7.85546875" style="146" customWidth="1"/>
    <col min="21" max="21" width="41.7109375" style="146" bestFit="1" customWidth="1"/>
    <col min="22" max="24" width="11.5703125" style="146"/>
    <col min="25" max="25" width="5.140625" style="147" customWidth="1"/>
    <col min="26" max="26" width="38.85546875" style="157" bestFit="1" customWidth="1"/>
    <col min="27" max="36" width="11.7109375" style="148" customWidth="1"/>
    <col min="37" max="38" width="11.5703125" style="146"/>
    <col min="39" max="39" width="5.140625" style="147" customWidth="1"/>
    <col min="40" max="40" width="38.85546875" style="157" bestFit="1" customWidth="1"/>
    <col min="41" max="49" width="11.7109375" style="148" customWidth="1"/>
    <col min="50" max="51" width="11.5703125" style="146"/>
    <col min="52" max="52" width="5.42578125" style="146" customWidth="1"/>
    <col min="53" max="53" width="41.140625" style="146" customWidth="1"/>
    <col min="54" max="55" width="11.5703125" style="146"/>
    <col min="56" max="56" width="12.7109375" style="146" customWidth="1"/>
    <col min="57" max="57" width="11.5703125" style="146"/>
    <col min="58" max="58" width="10.42578125" style="146" bestFit="1" customWidth="1"/>
    <col min="59" max="64" width="11.5703125" style="146"/>
    <col min="65" max="65" width="7.7109375" style="146" bestFit="1" customWidth="1"/>
    <col min="66" max="16384" width="11.42578125" style="146"/>
  </cols>
  <sheetData>
    <row r="1" spans="1:65" ht="79.5" thickBot="1">
      <c r="C1" s="8" t="s">
        <v>34</v>
      </c>
      <c r="E1" s="45">
        <f>+Companies!B29</f>
        <v>0</v>
      </c>
      <c r="F1" s="8" t="s">
        <v>182</v>
      </c>
      <c r="G1" s="79"/>
      <c r="J1" s="8" t="s">
        <v>35</v>
      </c>
      <c r="K1" s="79">
        <f>+Lists!A3</f>
        <v>2017</v>
      </c>
      <c r="Y1" s="162" t="s">
        <v>7</v>
      </c>
      <c r="Z1" s="43" t="s">
        <v>18</v>
      </c>
      <c r="AA1" s="162" t="str">
        <f>Lists!$A$54</f>
        <v>Taxes payées non reportées</v>
      </c>
      <c r="AB1" s="162" t="str">
        <f>Lists!$A$55</f>
        <v>Taxes payées hors période de réconciliation</v>
      </c>
      <c r="AC1" s="162" t="str">
        <f>Lists!$A$56</f>
        <v>Taxes hors périmètre de réconciliation</v>
      </c>
      <c r="AD1" s="162" t="str">
        <f>Lists!$A$57</f>
        <v>Erreur de reporting (montant et détail)</v>
      </c>
      <c r="AE1" s="162" t="str">
        <f>Lists!$A$58</f>
        <v>Taxes reportées non payées</v>
      </c>
      <c r="AF1" s="162" t="str">
        <f>Lists!$A$59</f>
        <v>Montant doublement déclaré</v>
      </c>
      <c r="AG1" s="162" t="str">
        <f>Lists!$A$60</f>
        <v>Erreure de classification</v>
      </c>
      <c r="AH1" s="162" t="str">
        <f>Lists!$A$61</f>
        <v>Taxes payées sous un autre NIF</v>
      </c>
      <c r="AI1" s="162" t="str">
        <f>Lists!$A$62</f>
        <v>Différence de change</v>
      </c>
      <c r="AJ1" s="162" t="s">
        <v>9</v>
      </c>
      <c r="AM1" s="162" t="s">
        <v>7</v>
      </c>
      <c r="AN1" s="43" t="s">
        <v>18</v>
      </c>
      <c r="AO1" s="162" t="str">
        <f>Lists!$A$66</f>
        <v>Taxes non reportés par l'Etat</v>
      </c>
      <c r="AP1" s="162" t="str">
        <f>Lists!$A$67</f>
        <v>Montant doublement déclaré</v>
      </c>
      <c r="AQ1" s="162" t="str">
        <f>Lists!$A$68</f>
        <v>Taxes perçues hors de la période de réconciliation</v>
      </c>
      <c r="AR1" s="162" t="str">
        <f>Lists!$A$69</f>
        <v>Erreure de reporting (montant et détail)</v>
      </c>
      <c r="AS1" s="162" t="str">
        <f>Lists!$A$70</f>
        <v>Taxe reporté par l'Etat non réellement encaissée</v>
      </c>
      <c r="AT1" s="162" t="str">
        <f>Lists!$A$71</f>
        <v>Erreure de classification</v>
      </c>
      <c r="AU1" s="162" t="str">
        <f>Lists!$A$72</f>
        <v>Taxes payées par la Ste sur un autre NIF non reporté par l'Etat</v>
      </c>
      <c r="AV1" s="162" t="str">
        <f>Lists!$A$73</f>
        <v>Taxes hors périmètre de réconciliation</v>
      </c>
      <c r="AW1" s="162" t="s">
        <v>10</v>
      </c>
      <c r="AZ1" s="167" t="s">
        <v>7</v>
      </c>
      <c r="BA1" s="44" t="s">
        <v>22</v>
      </c>
      <c r="BB1" s="168" t="str">
        <f>Lists!$A$77</f>
        <v>FD non soumis par la Société</v>
      </c>
      <c r="BC1" s="168" t="str">
        <f>Lists!$A$78</f>
        <v>FD non soumis par l'Etat</v>
      </c>
      <c r="BD1" s="168" t="str">
        <f>Lists!$A$79</f>
        <v>Différences provenant des détails soumis par une partie et non confirmés par l'autre</v>
      </c>
      <c r="BE1" s="168" t="str">
        <f>Lists!$A$80</f>
        <v>FD soumis hors delais</v>
      </c>
      <c r="BF1" s="168" t="str">
        <f>Lists!$A$81</f>
        <v xml:space="preserve">Détail par quittance non soumis par l'Entreprise Extractive </v>
      </c>
      <c r="BG1" s="168" t="str">
        <f>Lists!$A$82</f>
        <v>Détail non soumis par l'Etat</v>
      </c>
      <c r="BH1" s="168" t="str">
        <f>Lists!$A$83</f>
        <v>Taxes non reportées par l'Entreprise Extractive</v>
      </c>
      <c r="BI1" s="168" t="str">
        <f>Lists!$A$84</f>
        <v>Taxes non reportées par l'Etat</v>
      </c>
      <c r="BJ1" s="168" t="str">
        <f>Lists!$A$85</f>
        <v>Montants soumis par l'Etat non confirmés par la société</v>
      </c>
      <c r="BK1" s="168" t="str">
        <f>Lists!$A$86</f>
        <v>Différence de classification</v>
      </c>
      <c r="BL1" s="168" t="str">
        <f>Lists!$A$87</f>
        <v>Quittances rapportées par l'Etat non confirmées par l'Entreprise Extractive</v>
      </c>
      <c r="BM1" s="168" t="str">
        <f>Lists!$A$88</f>
        <v>Non significatif &lt; 500 000 FCFA</v>
      </c>
    </row>
    <row r="2" spans="1:65" ht="12" thickTop="1">
      <c r="C2" s="49"/>
      <c r="F2" s="146"/>
      <c r="Q2" s="14"/>
      <c r="R2" s="13" t="s">
        <v>15</v>
      </c>
      <c r="S2" s="15" t="s">
        <v>4</v>
      </c>
      <c r="U2" s="13" t="s">
        <v>21</v>
      </c>
      <c r="V2" s="15" t="s">
        <v>4</v>
      </c>
      <c r="Y2" s="169"/>
      <c r="Z2" s="169" t="str">
        <f>C9</f>
        <v>DGE</v>
      </c>
      <c r="AA2" s="82">
        <f>SUM(AA3:AA5)</f>
        <v>0</v>
      </c>
      <c r="AB2" s="82">
        <f t="shared" ref="AB2:AI2" si="0">SUM(AB3:AB5)</f>
        <v>0</v>
      </c>
      <c r="AC2" s="82">
        <f t="shared" si="0"/>
        <v>0</v>
      </c>
      <c r="AD2" s="82">
        <f t="shared" si="0"/>
        <v>0</v>
      </c>
      <c r="AE2" s="82">
        <f t="shared" si="0"/>
        <v>0</v>
      </c>
      <c r="AF2" s="82">
        <f t="shared" si="0"/>
        <v>0</v>
      </c>
      <c r="AG2" s="82">
        <f t="shared" si="0"/>
        <v>0</v>
      </c>
      <c r="AH2" s="82">
        <f t="shared" si="0"/>
        <v>0</v>
      </c>
      <c r="AI2" s="82">
        <f t="shared" si="0"/>
        <v>0</v>
      </c>
      <c r="AJ2" s="82">
        <f>SUM(AJ3:AJ5)</f>
        <v>0</v>
      </c>
      <c r="AM2" s="169"/>
      <c r="AN2" s="169" t="str">
        <f>C5</f>
        <v>DND</v>
      </c>
      <c r="AO2" s="82">
        <f>SUM(AO3:AO5)</f>
        <v>0</v>
      </c>
      <c r="AP2" s="82">
        <f t="shared" ref="AP2:AV2" si="1">SUM(AP3:AP5)</f>
        <v>0</v>
      </c>
      <c r="AQ2" s="82">
        <f t="shared" si="1"/>
        <v>0</v>
      </c>
      <c r="AR2" s="82">
        <f t="shared" si="1"/>
        <v>0</v>
      </c>
      <c r="AS2" s="82">
        <f t="shared" si="1"/>
        <v>0</v>
      </c>
      <c r="AT2" s="82">
        <f t="shared" si="1"/>
        <v>0</v>
      </c>
      <c r="AU2" s="82">
        <f t="shared" si="1"/>
        <v>0</v>
      </c>
      <c r="AV2" s="82">
        <f t="shared" si="1"/>
        <v>0</v>
      </c>
      <c r="AW2" s="82">
        <f>SUM(AW3:AW5)</f>
        <v>0</v>
      </c>
      <c r="AX2" s="52"/>
      <c r="AZ2" s="169"/>
      <c r="BA2" s="169" t="str">
        <f>C9</f>
        <v>DGE</v>
      </c>
      <c r="BB2" s="82">
        <f ca="1">SUM(BB3:BB5)</f>
        <v>0</v>
      </c>
      <c r="BC2" s="82">
        <f t="shared" ref="BC2:BM2" ca="1" si="2">SUM(BC3:BC5)</f>
        <v>0</v>
      </c>
      <c r="BD2" s="82">
        <f t="shared" ca="1" si="2"/>
        <v>0</v>
      </c>
      <c r="BE2" s="82">
        <f t="shared" ca="1" si="2"/>
        <v>0</v>
      </c>
      <c r="BF2" s="82">
        <f t="shared" ca="1" si="2"/>
        <v>0</v>
      </c>
      <c r="BG2" s="82">
        <f t="shared" ca="1" si="2"/>
        <v>0</v>
      </c>
      <c r="BH2" s="82">
        <f t="shared" ca="1" si="2"/>
        <v>0</v>
      </c>
      <c r="BI2" s="82">
        <f t="shared" ca="1" si="2"/>
        <v>0</v>
      </c>
      <c r="BJ2" s="82">
        <f t="shared" ca="1" si="2"/>
        <v>0</v>
      </c>
      <c r="BK2" s="82">
        <f t="shared" ca="1" si="2"/>
        <v>0</v>
      </c>
      <c r="BL2" s="82">
        <f t="shared" ca="1" si="2"/>
        <v>0</v>
      </c>
      <c r="BM2" s="82">
        <f t="shared" ca="1" si="2"/>
        <v>0</v>
      </c>
    </row>
    <row r="3" spans="1:65">
      <c r="B3" s="354" t="s">
        <v>6</v>
      </c>
      <c r="C3" s="356" t="s">
        <v>28</v>
      </c>
      <c r="E3" s="358" t="s">
        <v>80</v>
      </c>
      <c r="F3" s="358"/>
      <c r="G3" s="358"/>
      <c r="I3" s="358" t="s">
        <v>31</v>
      </c>
      <c r="J3" s="358"/>
      <c r="K3" s="358"/>
      <c r="M3" s="359" t="s">
        <v>32</v>
      </c>
      <c r="N3" s="361" t="s">
        <v>33</v>
      </c>
      <c r="Q3" s="14"/>
      <c r="R3" s="146" t="str">
        <f>Lists!A54</f>
        <v>Taxes payées non reportées</v>
      </c>
      <c r="S3" s="78">
        <f t="shared" ref="S3:S11" si="3">SUMIF($C$58:$C$725,R3,$G$58:$G$725)</f>
        <v>0</v>
      </c>
      <c r="U3" s="146" t="str">
        <f>Lists!A77</f>
        <v>FD non soumis par la Société</v>
      </c>
      <c r="V3" s="78">
        <f t="shared" ref="V3:V14" si="4">SUMIF($N$5:$N$46,U3,$M$5:$M$46)</f>
        <v>0</v>
      </c>
      <c r="Y3" s="29">
        <f>B6</f>
        <v>1</v>
      </c>
      <c r="Z3" s="165" t="str">
        <f>C6</f>
        <v>Taxe ad valorem</v>
      </c>
      <c r="AA3" s="163">
        <f t="shared" ref="AA3:AI5" si="5">SUMPRODUCT(($A$58:$A$725=$Y3&amp;"- "&amp;$Z3)*($C$58:$C$725=AA$1)*($G$58:$G$725))</f>
        <v>0</v>
      </c>
      <c r="AB3" s="163">
        <f t="shared" si="5"/>
        <v>0</v>
      </c>
      <c r="AC3" s="163">
        <f t="shared" si="5"/>
        <v>0</v>
      </c>
      <c r="AD3" s="163">
        <f t="shared" si="5"/>
        <v>0</v>
      </c>
      <c r="AE3" s="163">
        <f t="shared" si="5"/>
        <v>0</v>
      </c>
      <c r="AF3" s="163">
        <f t="shared" si="5"/>
        <v>0</v>
      </c>
      <c r="AG3" s="163">
        <f t="shared" si="5"/>
        <v>0</v>
      </c>
      <c r="AH3" s="163">
        <f t="shared" si="5"/>
        <v>0</v>
      </c>
      <c r="AI3" s="163">
        <f t="shared" si="5"/>
        <v>0</v>
      </c>
      <c r="AJ3" s="163">
        <f>SUM(AA3:AI3)</f>
        <v>0</v>
      </c>
      <c r="AM3" s="29">
        <f>B6</f>
        <v>1</v>
      </c>
      <c r="AN3" s="165" t="str">
        <f>C6</f>
        <v>Taxe ad valorem</v>
      </c>
      <c r="AO3" s="163">
        <f t="shared" ref="AO3:AV5" si="6">SUMPRODUCT(($J$58:$M$724=$AM3&amp;"- "&amp;$AN3)*($N$58:$N$724=AO$1)*($Q$58:$Q$724))</f>
        <v>0</v>
      </c>
      <c r="AP3" s="163">
        <f t="shared" si="6"/>
        <v>0</v>
      </c>
      <c r="AQ3" s="163">
        <f t="shared" si="6"/>
        <v>0</v>
      </c>
      <c r="AR3" s="163">
        <f t="shared" si="6"/>
        <v>0</v>
      </c>
      <c r="AS3" s="163">
        <f t="shared" si="6"/>
        <v>0</v>
      </c>
      <c r="AT3" s="163">
        <f t="shared" si="6"/>
        <v>0</v>
      </c>
      <c r="AU3" s="163">
        <f t="shared" si="6"/>
        <v>0</v>
      </c>
      <c r="AV3" s="163">
        <f t="shared" si="6"/>
        <v>0</v>
      </c>
      <c r="AW3" s="163">
        <f>SUM(AO3:AV3)</f>
        <v>0</v>
      </c>
      <c r="AX3" s="78"/>
      <c r="AZ3" s="29">
        <f>B6</f>
        <v>1</v>
      </c>
      <c r="BA3" s="165" t="str">
        <f>C6</f>
        <v>Taxe ad valorem</v>
      </c>
      <c r="BB3" s="163">
        <f t="shared" ref="BB3:BM5" ca="1" si="7">SUMPRODUCT(($C$6:$C$46=$BA3)*($N$6:$N$46=BB$1)*($M$6:$M$46))</f>
        <v>0</v>
      </c>
      <c r="BC3" s="163">
        <f t="shared" ca="1" si="7"/>
        <v>0</v>
      </c>
      <c r="BD3" s="163">
        <f t="shared" ca="1" si="7"/>
        <v>0</v>
      </c>
      <c r="BE3" s="163">
        <f t="shared" ca="1" si="7"/>
        <v>0</v>
      </c>
      <c r="BF3" s="163">
        <f t="shared" ca="1" si="7"/>
        <v>0</v>
      </c>
      <c r="BG3" s="163">
        <f t="shared" ca="1" si="7"/>
        <v>0</v>
      </c>
      <c r="BH3" s="163">
        <f t="shared" ca="1" si="7"/>
        <v>0</v>
      </c>
      <c r="BI3" s="163">
        <f t="shared" ca="1" si="7"/>
        <v>0</v>
      </c>
      <c r="BJ3" s="163">
        <f t="shared" ca="1" si="7"/>
        <v>0</v>
      </c>
      <c r="BK3" s="163">
        <f t="shared" ca="1" si="7"/>
        <v>0</v>
      </c>
      <c r="BL3" s="163">
        <f t="shared" ca="1" si="7"/>
        <v>0</v>
      </c>
      <c r="BM3" s="163">
        <f t="shared" ca="1" si="7"/>
        <v>0</v>
      </c>
    </row>
    <row r="4" spans="1:65" ht="12" thickBot="1">
      <c r="B4" s="355"/>
      <c r="C4" s="357"/>
      <c r="E4" s="162" t="s">
        <v>29</v>
      </c>
      <c r="F4" s="162" t="s">
        <v>30</v>
      </c>
      <c r="G4" s="162" t="s">
        <v>3</v>
      </c>
      <c r="I4" s="162" t="s">
        <v>29</v>
      </c>
      <c r="J4" s="162" t="s">
        <v>30</v>
      </c>
      <c r="K4" s="162" t="s">
        <v>3</v>
      </c>
      <c r="M4" s="360"/>
      <c r="N4" s="362"/>
      <c r="Q4" s="14"/>
      <c r="R4" s="146" t="str">
        <f>Lists!A55</f>
        <v>Taxes payées hors période de réconciliation</v>
      </c>
      <c r="S4" s="78">
        <f t="shared" si="3"/>
        <v>0</v>
      </c>
      <c r="U4" s="146" t="str">
        <f>Lists!A78</f>
        <v>FD non soumis par l'Etat</v>
      </c>
      <c r="V4" s="78">
        <f t="shared" si="4"/>
        <v>0</v>
      </c>
      <c r="Y4" s="29">
        <f t="shared" ref="Y4:Z6" si="8">B7</f>
        <v>2</v>
      </c>
      <c r="Z4" s="165" t="str">
        <f t="shared" si="8"/>
        <v>Dividendes</v>
      </c>
      <c r="AA4" s="163">
        <f t="shared" si="5"/>
        <v>0</v>
      </c>
      <c r="AB4" s="163">
        <f t="shared" si="5"/>
        <v>0</v>
      </c>
      <c r="AC4" s="163">
        <f t="shared" si="5"/>
        <v>0</v>
      </c>
      <c r="AD4" s="163">
        <f t="shared" si="5"/>
        <v>0</v>
      </c>
      <c r="AE4" s="163">
        <f t="shared" si="5"/>
        <v>0</v>
      </c>
      <c r="AF4" s="163">
        <f t="shared" si="5"/>
        <v>0</v>
      </c>
      <c r="AG4" s="163">
        <f t="shared" si="5"/>
        <v>0</v>
      </c>
      <c r="AH4" s="163">
        <f t="shared" si="5"/>
        <v>0</v>
      </c>
      <c r="AI4" s="163">
        <f t="shared" si="5"/>
        <v>0</v>
      </c>
      <c r="AJ4" s="163">
        <f>SUM(AA4:AI4)</f>
        <v>0</v>
      </c>
      <c r="AM4" s="29">
        <f t="shared" ref="AM4:AN7" si="9">B7</f>
        <v>2</v>
      </c>
      <c r="AN4" s="165" t="str">
        <f t="shared" si="9"/>
        <v>Dividendes</v>
      </c>
      <c r="AO4" s="163">
        <f t="shared" si="6"/>
        <v>0</v>
      </c>
      <c r="AP4" s="163">
        <f t="shared" si="6"/>
        <v>0</v>
      </c>
      <c r="AQ4" s="163">
        <f t="shared" si="6"/>
        <v>0</v>
      </c>
      <c r="AR4" s="163">
        <f t="shared" si="6"/>
        <v>0</v>
      </c>
      <c r="AS4" s="163">
        <f t="shared" si="6"/>
        <v>0</v>
      </c>
      <c r="AT4" s="163">
        <f t="shared" si="6"/>
        <v>0</v>
      </c>
      <c r="AU4" s="163">
        <f t="shared" si="6"/>
        <v>0</v>
      </c>
      <c r="AV4" s="163">
        <f t="shared" si="6"/>
        <v>0</v>
      </c>
      <c r="AW4" s="163">
        <f t="shared" ref="AW4:AW44" si="10">SUM(AO4:AV4)</f>
        <v>0</v>
      </c>
      <c r="AX4" s="78"/>
      <c r="AZ4" s="29">
        <f t="shared" ref="AZ4:BA6" si="11">B7</f>
        <v>2</v>
      </c>
      <c r="BA4" s="165" t="str">
        <f t="shared" si="11"/>
        <v>Dividendes</v>
      </c>
      <c r="BB4" s="163">
        <f t="shared" ca="1" si="7"/>
        <v>0</v>
      </c>
      <c r="BC4" s="163">
        <f t="shared" ca="1" si="7"/>
        <v>0</v>
      </c>
      <c r="BD4" s="163">
        <f t="shared" ca="1" si="7"/>
        <v>0</v>
      </c>
      <c r="BE4" s="163">
        <f t="shared" ca="1" si="7"/>
        <v>0</v>
      </c>
      <c r="BF4" s="163">
        <f t="shared" ca="1" si="7"/>
        <v>0</v>
      </c>
      <c r="BG4" s="163">
        <f t="shared" ca="1" si="7"/>
        <v>0</v>
      </c>
      <c r="BH4" s="163">
        <f t="shared" ca="1" si="7"/>
        <v>0</v>
      </c>
      <c r="BI4" s="163">
        <f t="shared" ca="1" si="7"/>
        <v>0</v>
      </c>
      <c r="BJ4" s="163">
        <f t="shared" ca="1" si="7"/>
        <v>0</v>
      </c>
      <c r="BK4" s="163">
        <f t="shared" ca="1" si="7"/>
        <v>0</v>
      </c>
      <c r="BL4" s="163">
        <f t="shared" ca="1" si="7"/>
        <v>0</v>
      </c>
      <c r="BM4" s="163">
        <f t="shared" ca="1" si="7"/>
        <v>0</v>
      </c>
    </row>
    <row r="5" spans="1:65" ht="12" thickTop="1">
      <c r="B5" s="169"/>
      <c r="C5" s="142" t="str">
        <f>+Taxes!B2</f>
        <v>DND</v>
      </c>
      <c r="E5" s="82">
        <f>SUM(E6:E8)</f>
        <v>0</v>
      </c>
      <c r="F5" s="82">
        <f>SUM(F6:F8)</f>
        <v>0</v>
      </c>
      <c r="G5" s="82">
        <f>SUM(G6:G8)</f>
        <v>0</v>
      </c>
      <c r="I5" s="82">
        <f>SUM(I6:I8)</f>
        <v>0</v>
      </c>
      <c r="J5" s="82">
        <f ca="1">SUM(J6:J8)</f>
        <v>0</v>
      </c>
      <c r="K5" s="82">
        <f ca="1">SUM(K6:K8)</f>
        <v>0</v>
      </c>
      <c r="M5" s="82">
        <f ca="1">SUM(M6:M8)</f>
        <v>0</v>
      </c>
      <c r="N5" s="21"/>
      <c r="Q5" s="14"/>
      <c r="R5" s="146" t="str">
        <f>Lists!A56</f>
        <v>Taxes hors périmètre de réconciliation</v>
      </c>
      <c r="S5" s="78">
        <f t="shared" si="3"/>
        <v>0</v>
      </c>
      <c r="U5" s="146" t="str">
        <f>Lists!A79</f>
        <v>Différences provenant des détails soumis par une partie et non confirmés par l'autre</v>
      </c>
      <c r="V5" s="78">
        <f t="shared" si="4"/>
        <v>0</v>
      </c>
      <c r="Y5" s="29">
        <f t="shared" si="8"/>
        <v>3</v>
      </c>
      <c r="Z5" s="165" t="str">
        <f t="shared" si="8"/>
        <v>Redevance superficiaire</v>
      </c>
      <c r="AA5" s="163">
        <f t="shared" si="5"/>
        <v>0</v>
      </c>
      <c r="AB5" s="163">
        <f t="shared" si="5"/>
        <v>0</v>
      </c>
      <c r="AC5" s="163">
        <f t="shared" si="5"/>
        <v>0</v>
      </c>
      <c r="AD5" s="163">
        <f t="shared" si="5"/>
        <v>0</v>
      </c>
      <c r="AE5" s="163">
        <f t="shared" si="5"/>
        <v>0</v>
      </c>
      <c r="AF5" s="163">
        <f t="shared" si="5"/>
        <v>0</v>
      </c>
      <c r="AG5" s="163">
        <f t="shared" si="5"/>
        <v>0</v>
      </c>
      <c r="AH5" s="163">
        <f t="shared" si="5"/>
        <v>0</v>
      </c>
      <c r="AI5" s="163">
        <f t="shared" si="5"/>
        <v>0</v>
      </c>
      <c r="AJ5" s="163">
        <f>SUM(AA5:AI5)</f>
        <v>0</v>
      </c>
      <c r="AM5" s="29">
        <f t="shared" si="9"/>
        <v>3</v>
      </c>
      <c r="AN5" s="165" t="str">
        <f t="shared" si="9"/>
        <v>Redevance superficiaire</v>
      </c>
      <c r="AO5" s="163">
        <f t="shared" si="6"/>
        <v>0</v>
      </c>
      <c r="AP5" s="163">
        <f t="shared" si="6"/>
        <v>0</v>
      </c>
      <c r="AQ5" s="163">
        <f t="shared" si="6"/>
        <v>0</v>
      </c>
      <c r="AR5" s="163">
        <f t="shared" si="6"/>
        <v>0</v>
      </c>
      <c r="AS5" s="163">
        <f t="shared" si="6"/>
        <v>0</v>
      </c>
      <c r="AT5" s="163">
        <f t="shared" si="6"/>
        <v>0</v>
      </c>
      <c r="AU5" s="163">
        <f t="shared" si="6"/>
        <v>0</v>
      </c>
      <c r="AV5" s="163">
        <f t="shared" si="6"/>
        <v>0</v>
      </c>
      <c r="AW5" s="163">
        <f t="shared" si="10"/>
        <v>0</v>
      </c>
      <c r="AX5" s="78"/>
      <c r="AZ5" s="29">
        <f t="shared" si="11"/>
        <v>3</v>
      </c>
      <c r="BA5" s="165" t="str">
        <f t="shared" si="11"/>
        <v>Redevance superficiaire</v>
      </c>
      <c r="BB5" s="163">
        <f t="shared" ca="1" si="7"/>
        <v>0</v>
      </c>
      <c r="BC5" s="163">
        <f t="shared" ca="1" si="7"/>
        <v>0</v>
      </c>
      <c r="BD5" s="163">
        <f t="shared" ca="1" si="7"/>
        <v>0</v>
      </c>
      <c r="BE5" s="163">
        <f t="shared" ca="1" si="7"/>
        <v>0</v>
      </c>
      <c r="BF5" s="163">
        <f t="shared" ca="1" si="7"/>
        <v>0</v>
      </c>
      <c r="BG5" s="163">
        <f t="shared" ca="1" si="7"/>
        <v>0</v>
      </c>
      <c r="BH5" s="163">
        <f t="shared" ca="1" si="7"/>
        <v>0</v>
      </c>
      <c r="BI5" s="163">
        <f t="shared" ca="1" si="7"/>
        <v>0</v>
      </c>
      <c r="BJ5" s="163">
        <f t="shared" ca="1" si="7"/>
        <v>0</v>
      </c>
      <c r="BK5" s="163">
        <f t="shared" ca="1" si="7"/>
        <v>0</v>
      </c>
      <c r="BL5" s="163">
        <f t="shared" ca="1" si="7"/>
        <v>0</v>
      </c>
      <c r="BM5" s="163">
        <f t="shared" ca="1" si="7"/>
        <v>0</v>
      </c>
    </row>
    <row r="6" spans="1:65">
      <c r="B6" s="29">
        <f>Taxes!A3</f>
        <v>1</v>
      </c>
      <c r="C6" s="7" t="str">
        <f>Taxes!B3</f>
        <v>Taxe ad valorem</v>
      </c>
      <c r="E6" s="163">
        <v>0</v>
      </c>
      <c r="F6" s="163">
        <f>SUMIF($A$58:$A$726,B6&amp;"- "&amp;C6,$G$58:$G$726)</f>
        <v>0</v>
      </c>
      <c r="G6" s="163">
        <f t="shared" ref="G6:G47" si="12">E6+F6</f>
        <v>0</v>
      </c>
      <c r="I6" s="163">
        <v>0</v>
      </c>
      <c r="J6" s="163">
        <f ca="1">SUMIF($J$58:$M$726,B6&amp;"- "&amp;C6,$Q$58:$Q$726)</f>
        <v>0</v>
      </c>
      <c r="K6" s="163">
        <f t="shared" ref="K6:K47" ca="1" si="13">I6+J6</f>
        <v>0</v>
      </c>
      <c r="M6" s="163">
        <f ca="1">G6-K6</f>
        <v>0</v>
      </c>
      <c r="N6" s="83"/>
      <c r="O6" s="22" t="str">
        <f ca="1">IF(M6=0,"",IF(N6=0,"ERROR",""))</f>
        <v/>
      </c>
      <c r="P6" s="23" t="str">
        <f ca="1">IF(O6="ERROR","Please insert comment","")</f>
        <v/>
      </c>
      <c r="Q6" s="14"/>
      <c r="R6" s="146" t="str">
        <f>Lists!A57</f>
        <v>Erreur de reporting (montant et détail)</v>
      </c>
      <c r="S6" s="78">
        <f t="shared" si="3"/>
        <v>0</v>
      </c>
      <c r="U6" s="146" t="str">
        <f>Lists!A80</f>
        <v>FD soumis hors delais</v>
      </c>
      <c r="V6" s="78">
        <f t="shared" si="4"/>
        <v>0</v>
      </c>
      <c r="Y6" s="169"/>
      <c r="Z6" s="169" t="str">
        <f t="shared" si="8"/>
        <v>DGE</v>
      </c>
      <c r="AA6" s="82">
        <f t="shared" ref="AA6:AJ6" si="14">SUM(AA7:AA22)</f>
        <v>0</v>
      </c>
      <c r="AB6" s="82">
        <f t="shared" si="14"/>
        <v>0</v>
      </c>
      <c r="AC6" s="82">
        <f t="shared" si="14"/>
        <v>0</v>
      </c>
      <c r="AD6" s="82">
        <f t="shared" si="14"/>
        <v>0</v>
      </c>
      <c r="AE6" s="82">
        <f t="shared" si="14"/>
        <v>0</v>
      </c>
      <c r="AF6" s="82">
        <f t="shared" si="14"/>
        <v>0</v>
      </c>
      <c r="AG6" s="82">
        <f t="shared" si="14"/>
        <v>0</v>
      </c>
      <c r="AH6" s="82">
        <f t="shared" si="14"/>
        <v>0</v>
      </c>
      <c r="AI6" s="82">
        <f t="shared" si="14"/>
        <v>0</v>
      </c>
      <c r="AJ6" s="82">
        <f t="shared" si="14"/>
        <v>0</v>
      </c>
      <c r="AM6" s="169"/>
      <c r="AN6" s="169" t="str">
        <f t="shared" si="9"/>
        <v>DGE</v>
      </c>
      <c r="AO6" s="82">
        <f t="shared" ref="AO6:AW6" si="15">SUM(AO7:AO22)</f>
        <v>0</v>
      </c>
      <c r="AP6" s="82">
        <f t="shared" si="15"/>
        <v>0</v>
      </c>
      <c r="AQ6" s="82">
        <f t="shared" si="15"/>
        <v>0</v>
      </c>
      <c r="AR6" s="82">
        <f t="shared" si="15"/>
        <v>0</v>
      </c>
      <c r="AS6" s="82">
        <f t="shared" si="15"/>
        <v>0</v>
      </c>
      <c r="AT6" s="82">
        <f t="shared" si="15"/>
        <v>0</v>
      </c>
      <c r="AU6" s="82">
        <f t="shared" si="15"/>
        <v>0</v>
      </c>
      <c r="AV6" s="82">
        <f t="shared" si="15"/>
        <v>0</v>
      </c>
      <c r="AW6" s="82">
        <f t="shared" si="15"/>
        <v>0</v>
      </c>
      <c r="AX6" s="52"/>
      <c r="AZ6" s="169"/>
      <c r="BA6" s="169" t="str">
        <f t="shared" si="11"/>
        <v>DGE</v>
      </c>
      <c r="BB6" s="82">
        <f t="shared" ref="BB6:BM6" ca="1" si="16">SUM(BB7:BB22)</f>
        <v>0</v>
      </c>
      <c r="BC6" s="82">
        <f t="shared" ca="1" si="16"/>
        <v>0</v>
      </c>
      <c r="BD6" s="82">
        <f t="shared" ca="1" si="16"/>
        <v>0</v>
      </c>
      <c r="BE6" s="82">
        <f t="shared" ca="1" si="16"/>
        <v>0</v>
      </c>
      <c r="BF6" s="82">
        <f t="shared" ca="1" si="16"/>
        <v>0</v>
      </c>
      <c r="BG6" s="82">
        <f t="shared" ca="1" si="16"/>
        <v>0</v>
      </c>
      <c r="BH6" s="82">
        <f t="shared" ca="1" si="16"/>
        <v>0</v>
      </c>
      <c r="BI6" s="82">
        <f t="shared" ca="1" si="16"/>
        <v>0</v>
      </c>
      <c r="BJ6" s="82">
        <f t="shared" ca="1" si="16"/>
        <v>0</v>
      </c>
      <c r="BK6" s="82">
        <f t="shared" ca="1" si="16"/>
        <v>0</v>
      </c>
      <c r="BL6" s="82">
        <f t="shared" ca="1" si="16"/>
        <v>0</v>
      </c>
      <c r="BM6" s="82">
        <f t="shared" ca="1" si="16"/>
        <v>0</v>
      </c>
    </row>
    <row r="7" spans="1:65">
      <c r="B7" s="2">
        <f>Taxes!A4</f>
        <v>2</v>
      </c>
      <c r="C7" s="6" t="str">
        <f>Taxes!B4</f>
        <v>Dividendes</v>
      </c>
      <c r="E7" s="78">
        <v>0</v>
      </c>
      <c r="F7" s="78">
        <f>SUMIF($A$58:$A$726,B7&amp;"- "&amp;C7,$G$58:$G$726)</f>
        <v>0</v>
      </c>
      <c r="G7" s="78">
        <f t="shared" si="12"/>
        <v>0</v>
      </c>
      <c r="I7" s="78">
        <v>0</v>
      </c>
      <c r="J7" s="78">
        <f ca="1">SUMIF($J$58:$M$726,B7&amp;"- "&amp;C7,$Q$58:$Q$726)</f>
        <v>0</v>
      </c>
      <c r="K7" s="78">
        <f t="shared" ca="1" si="13"/>
        <v>0</v>
      </c>
      <c r="M7" s="78">
        <f ca="1">G7-K7</f>
        <v>0</v>
      </c>
      <c r="N7" s="84"/>
      <c r="O7" s="22" t="str">
        <f ca="1">IF(M7=0,"",IF(N7=0,"ERROR",""))</f>
        <v/>
      </c>
      <c r="P7" s="23" t="str">
        <f ca="1">IF(O7="ERROR","Please insert comment","")</f>
        <v/>
      </c>
      <c r="Q7" s="14"/>
      <c r="R7" s="146" t="str">
        <f>Lists!A58</f>
        <v>Taxes reportées non payées</v>
      </c>
      <c r="S7" s="78">
        <f t="shared" si="3"/>
        <v>0</v>
      </c>
      <c r="U7" s="146" t="str">
        <f>Lists!A81</f>
        <v xml:space="preserve">Détail par quittance non soumis par l'Entreprise Extractive </v>
      </c>
      <c r="V7" s="78">
        <f t="shared" si="4"/>
        <v>0</v>
      </c>
      <c r="Y7" s="29">
        <f t="shared" ref="Y7:Z9" si="17">B10</f>
        <v>4</v>
      </c>
      <c r="Z7" s="165" t="str">
        <f t="shared" si="17"/>
        <v>Contribution pour prestation de service rendu</v>
      </c>
      <c r="AA7" s="163">
        <f t="shared" ref="AA7:AI16" si="18">SUMPRODUCT(($A$58:$A$725=$Y7&amp;"- "&amp;$Z7)*($C$58:$C$725=AA$1)*($G$58:$G$725))</f>
        <v>0</v>
      </c>
      <c r="AB7" s="163">
        <f t="shared" si="18"/>
        <v>0</v>
      </c>
      <c r="AC7" s="163">
        <f t="shared" si="18"/>
        <v>0</v>
      </c>
      <c r="AD7" s="163">
        <f t="shared" si="18"/>
        <v>0</v>
      </c>
      <c r="AE7" s="163">
        <f t="shared" si="18"/>
        <v>0</v>
      </c>
      <c r="AF7" s="163">
        <f t="shared" si="18"/>
        <v>0</v>
      </c>
      <c r="AG7" s="163">
        <f t="shared" si="18"/>
        <v>0</v>
      </c>
      <c r="AH7" s="163">
        <f t="shared" si="18"/>
        <v>0</v>
      </c>
      <c r="AI7" s="163">
        <f t="shared" si="18"/>
        <v>0</v>
      </c>
      <c r="AJ7" s="163">
        <f t="shared" ref="AJ7:AJ22" si="19">SUM(AA7:AI7)</f>
        <v>0</v>
      </c>
      <c r="AM7" s="29">
        <f>B10</f>
        <v>4</v>
      </c>
      <c r="AN7" s="165" t="str">
        <f t="shared" si="9"/>
        <v>Contribution pour prestation de service rendu</v>
      </c>
      <c r="AO7" s="163">
        <f t="shared" ref="AO7:AV16" si="20">SUMPRODUCT(($J$58:$M$724=$AM7&amp;"- "&amp;$AN7)*($N$58:$N$724=AO$1)*($Q$58:$Q$724))</f>
        <v>0</v>
      </c>
      <c r="AP7" s="163">
        <f t="shared" si="20"/>
        <v>0</v>
      </c>
      <c r="AQ7" s="163">
        <f t="shared" si="20"/>
        <v>0</v>
      </c>
      <c r="AR7" s="163">
        <f t="shared" si="20"/>
        <v>0</v>
      </c>
      <c r="AS7" s="163">
        <f t="shared" si="20"/>
        <v>0</v>
      </c>
      <c r="AT7" s="163">
        <f t="shared" si="20"/>
        <v>0</v>
      </c>
      <c r="AU7" s="163">
        <f t="shared" si="20"/>
        <v>0</v>
      </c>
      <c r="AV7" s="163">
        <f t="shared" si="20"/>
        <v>0</v>
      </c>
      <c r="AW7" s="163">
        <f t="shared" si="10"/>
        <v>0</v>
      </c>
      <c r="AX7" s="78"/>
      <c r="AZ7" s="29">
        <f t="shared" ref="AZ7:BA9" si="21">B10</f>
        <v>4</v>
      </c>
      <c r="BA7" s="165" t="str">
        <f t="shared" si="21"/>
        <v>Contribution pour prestation de service rendu</v>
      </c>
      <c r="BB7" s="163">
        <f t="shared" ref="BB7:BM16" ca="1" si="22">SUMPRODUCT(($C$6:$C$46=$BA7)*($N$6:$N$46=BB$1)*($M$6:$M$46))</f>
        <v>0</v>
      </c>
      <c r="BC7" s="163">
        <f t="shared" ca="1" si="22"/>
        <v>0</v>
      </c>
      <c r="BD7" s="163">
        <f t="shared" ca="1" si="22"/>
        <v>0</v>
      </c>
      <c r="BE7" s="163">
        <f t="shared" ca="1" si="22"/>
        <v>0</v>
      </c>
      <c r="BF7" s="163">
        <f t="shared" ca="1" si="22"/>
        <v>0</v>
      </c>
      <c r="BG7" s="163">
        <f t="shared" ca="1" si="22"/>
        <v>0</v>
      </c>
      <c r="BH7" s="163">
        <f t="shared" ca="1" si="22"/>
        <v>0</v>
      </c>
      <c r="BI7" s="163">
        <f t="shared" ca="1" si="22"/>
        <v>0</v>
      </c>
      <c r="BJ7" s="163">
        <f t="shared" ca="1" si="22"/>
        <v>0</v>
      </c>
      <c r="BK7" s="163">
        <f t="shared" ca="1" si="22"/>
        <v>0</v>
      </c>
      <c r="BL7" s="163">
        <f t="shared" ca="1" si="22"/>
        <v>0</v>
      </c>
      <c r="BM7" s="163">
        <f t="shared" ca="1" si="22"/>
        <v>0</v>
      </c>
    </row>
    <row r="8" spans="1:65">
      <c r="B8" s="29">
        <f>+Taxes!A5</f>
        <v>3</v>
      </c>
      <c r="C8" s="7" t="str">
        <f>+Taxes!B5</f>
        <v>Redevance superficiaire</v>
      </c>
      <c r="E8" s="163">
        <v>0</v>
      </c>
      <c r="F8" s="163">
        <f>SUMIF($A$58:$A$726,B8&amp;"- "&amp;C8,$G$58:$G$726)</f>
        <v>0</v>
      </c>
      <c r="G8" s="163">
        <f t="shared" si="12"/>
        <v>0</v>
      </c>
      <c r="I8" s="163">
        <v>0</v>
      </c>
      <c r="J8" s="163">
        <f ca="1">SUMIF($J$58:$M$726,B8&amp;"- "&amp;C8,$Q$58:$Q$726)</f>
        <v>0</v>
      </c>
      <c r="K8" s="163">
        <f t="shared" ca="1" si="13"/>
        <v>0</v>
      </c>
      <c r="M8" s="163">
        <f ca="1">G8-K8</f>
        <v>0</v>
      </c>
      <c r="N8" s="163"/>
      <c r="O8" s="22" t="str">
        <f ca="1">IF(M8=0,"",IF(N8=0,"ERROR",""))</f>
        <v/>
      </c>
      <c r="P8" s="23" t="str">
        <f ca="1">IF(O8="ERROR","Please insert comment","")</f>
        <v/>
      </c>
      <c r="Q8" s="14"/>
      <c r="R8" s="146" t="str">
        <f>Lists!A59</f>
        <v>Montant doublement déclaré</v>
      </c>
      <c r="S8" s="78">
        <f t="shared" si="3"/>
        <v>0</v>
      </c>
      <c r="U8" s="146" t="str">
        <f>Lists!A82</f>
        <v>Détail non soumis par l'Etat</v>
      </c>
      <c r="V8" s="78">
        <f t="shared" si="4"/>
        <v>0</v>
      </c>
      <c r="Y8" s="29">
        <f t="shared" si="17"/>
        <v>5</v>
      </c>
      <c r="Z8" s="206" t="str">
        <f t="shared" si="17"/>
        <v>Droit de Timbre</v>
      </c>
      <c r="AA8" s="163">
        <f t="shared" si="18"/>
        <v>0</v>
      </c>
      <c r="AB8" s="163">
        <f t="shared" si="18"/>
        <v>0</v>
      </c>
      <c r="AC8" s="163">
        <f t="shared" si="18"/>
        <v>0</v>
      </c>
      <c r="AD8" s="163">
        <f t="shared" si="18"/>
        <v>0</v>
      </c>
      <c r="AE8" s="163">
        <f t="shared" si="18"/>
        <v>0</v>
      </c>
      <c r="AF8" s="163">
        <f t="shared" si="18"/>
        <v>0</v>
      </c>
      <c r="AG8" s="163">
        <f t="shared" si="18"/>
        <v>0</v>
      </c>
      <c r="AH8" s="163">
        <f t="shared" si="18"/>
        <v>0</v>
      </c>
      <c r="AI8" s="163">
        <f t="shared" si="18"/>
        <v>0</v>
      </c>
      <c r="AJ8" s="163">
        <f>SUM(AA8:AI8)</f>
        <v>0</v>
      </c>
      <c r="AM8" s="29">
        <f>B11</f>
        <v>5</v>
      </c>
      <c r="AN8" s="206" t="str">
        <f>C11</f>
        <v>Droit de Timbre</v>
      </c>
      <c r="AO8" s="163">
        <f t="shared" si="20"/>
        <v>0</v>
      </c>
      <c r="AP8" s="163">
        <f t="shared" si="20"/>
        <v>0</v>
      </c>
      <c r="AQ8" s="163">
        <f t="shared" si="20"/>
        <v>0</v>
      </c>
      <c r="AR8" s="163">
        <f t="shared" si="20"/>
        <v>0</v>
      </c>
      <c r="AS8" s="163">
        <f t="shared" si="20"/>
        <v>0</v>
      </c>
      <c r="AT8" s="163">
        <f t="shared" si="20"/>
        <v>0</v>
      </c>
      <c r="AU8" s="163">
        <f t="shared" si="20"/>
        <v>0</v>
      </c>
      <c r="AV8" s="163">
        <f t="shared" si="20"/>
        <v>0</v>
      </c>
      <c r="AW8" s="163">
        <f>SUM(AO8:AV8)</f>
        <v>0</v>
      </c>
      <c r="AX8" s="78"/>
      <c r="AZ8" s="29">
        <f t="shared" si="21"/>
        <v>5</v>
      </c>
      <c r="BA8" s="206" t="str">
        <f t="shared" si="21"/>
        <v>Droit de Timbre</v>
      </c>
      <c r="BB8" s="163">
        <f t="shared" ca="1" si="22"/>
        <v>0</v>
      </c>
      <c r="BC8" s="163">
        <f t="shared" ca="1" si="22"/>
        <v>0</v>
      </c>
      <c r="BD8" s="163">
        <f t="shared" ca="1" si="22"/>
        <v>0</v>
      </c>
      <c r="BE8" s="163">
        <f t="shared" ca="1" si="22"/>
        <v>0</v>
      </c>
      <c r="BF8" s="163">
        <f t="shared" ca="1" si="22"/>
        <v>0</v>
      </c>
      <c r="BG8" s="163">
        <f t="shared" ca="1" si="22"/>
        <v>0</v>
      </c>
      <c r="BH8" s="163">
        <f t="shared" ca="1" si="22"/>
        <v>0</v>
      </c>
      <c r="BI8" s="163">
        <f t="shared" ca="1" si="22"/>
        <v>0</v>
      </c>
      <c r="BJ8" s="163">
        <f t="shared" ca="1" si="22"/>
        <v>0</v>
      </c>
      <c r="BK8" s="163">
        <f t="shared" ca="1" si="22"/>
        <v>0</v>
      </c>
      <c r="BL8" s="163">
        <f t="shared" ca="1" si="22"/>
        <v>0</v>
      </c>
      <c r="BM8" s="163">
        <f t="shared" ca="1" si="22"/>
        <v>0</v>
      </c>
    </row>
    <row r="9" spans="1:65">
      <c r="B9" s="169"/>
      <c r="C9" s="142" t="str">
        <f>+Taxes!B6</f>
        <v>DGE</v>
      </c>
      <c r="E9" s="82">
        <f>SUM(E10:E25)</f>
        <v>0</v>
      </c>
      <c r="F9" s="82">
        <f>SUM(F10:F25)</f>
        <v>0</v>
      </c>
      <c r="G9" s="82">
        <f>SUM(G10:G25)</f>
        <v>0</v>
      </c>
      <c r="I9" s="82">
        <f>SUM(I10:I25)</f>
        <v>0</v>
      </c>
      <c r="J9" s="82">
        <f ca="1">SUM(J10:J25)</f>
        <v>0</v>
      </c>
      <c r="K9" s="82">
        <f ca="1">SUM(K10:K25)</f>
        <v>0</v>
      </c>
      <c r="M9" s="82">
        <f ca="1">SUM(M10:M25)</f>
        <v>0</v>
      </c>
      <c r="N9" s="21"/>
      <c r="O9" s="22"/>
      <c r="P9" s="23"/>
      <c r="Q9" s="14"/>
      <c r="R9" s="146" t="str">
        <f>Lists!A60</f>
        <v>Erreure de classification</v>
      </c>
      <c r="S9" s="78">
        <f t="shared" si="3"/>
        <v>0</v>
      </c>
      <c r="U9" s="146" t="str">
        <f>Lists!A83</f>
        <v>Taxes non reportées par l'Entreprise Extractive</v>
      </c>
      <c r="V9" s="78">
        <f t="shared" si="4"/>
        <v>0</v>
      </c>
      <c r="Y9" s="29">
        <f t="shared" si="17"/>
        <v>6</v>
      </c>
      <c r="Z9" s="206" t="str">
        <f t="shared" si="17"/>
        <v>Droit d'enregistrement</v>
      </c>
      <c r="AA9" s="163">
        <f t="shared" si="18"/>
        <v>0</v>
      </c>
      <c r="AB9" s="163">
        <f t="shared" si="18"/>
        <v>0</v>
      </c>
      <c r="AC9" s="163">
        <f t="shared" si="18"/>
        <v>0</v>
      </c>
      <c r="AD9" s="163">
        <f t="shared" si="18"/>
        <v>0</v>
      </c>
      <c r="AE9" s="163">
        <f t="shared" si="18"/>
        <v>0</v>
      </c>
      <c r="AF9" s="163">
        <f t="shared" si="18"/>
        <v>0</v>
      </c>
      <c r="AG9" s="163">
        <f t="shared" si="18"/>
        <v>0</v>
      </c>
      <c r="AH9" s="163">
        <f t="shared" si="18"/>
        <v>0</v>
      </c>
      <c r="AI9" s="163">
        <f t="shared" si="18"/>
        <v>0</v>
      </c>
      <c r="AJ9" s="163">
        <f>SUM(AA9:AI9)</f>
        <v>0</v>
      </c>
      <c r="AM9" s="29">
        <f>B12</f>
        <v>6</v>
      </c>
      <c r="AN9" s="206" t="str">
        <f>C12</f>
        <v>Droit d'enregistrement</v>
      </c>
      <c r="AO9" s="163">
        <f t="shared" si="20"/>
        <v>0</v>
      </c>
      <c r="AP9" s="163">
        <f t="shared" si="20"/>
        <v>0</v>
      </c>
      <c r="AQ9" s="163">
        <f t="shared" si="20"/>
        <v>0</v>
      </c>
      <c r="AR9" s="163">
        <f t="shared" si="20"/>
        <v>0</v>
      </c>
      <c r="AS9" s="163">
        <f t="shared" si="20"/>
        <v>0</v>
      </c>
      <c r="AT9" s="163">
        <f t="shared" si="20"/>
        <v>0</v>
      </c>
      <c r="AU9" s="163">
        <f t="shared" si="20"/>
        <v>0</v>
      </c>
      <c r="AV9" s="163">
        <f t="shared" si="20"/>
        <v>0</v>
      </c>
      <c r="AW9" s="163">
        <f>SUM(AO9:AV9)</f>
        <v>0</v>
      </c>
      <c r="AX9" s="78"/>
      <c r="AZ9" s="29">
        <f t="shared" si="21"/>
        <v>6</v>
      </c>
      <c r="BA9" s="206" t="str">
        <f t="shared" si="21"/>
        <v>Droit d'enregistrement</v>
      </c>
      <c r="BB9" s="163">
        <f t="shared" ca="1" si="22"/>
        <v>0</v>
      </c>
      <c r="BC9" s="163">
        <f t="shared" ca="1" si="22"/>
        <v>0</v>
      </c>
      <c r="BD9" s="163">
        <f t="shared" ca="1" si="22"/>
        <v>0</v>
      </c>
      <c r="BE9" s="163">
        <f t="shared" ca="1" si="22"/>
        <v>0</v>
      </c>
      <c r="BF9" s="163">
        <f t="shared" ca="1" si="22"/>
        <v>0</v>
      </c>
      <c r="BG9" s="163">
        <f t="shared" ca="1" si="22"/>
        <v>0</v>
      </c>
      <c r="BH9" s="163">
        <f t="shared" ca="1" si="22"/>
        <v>0</v>
      </c>
      <c r="BI9" s="163">
        <f t="shared" ca="1" si="22"/>
        <v>0</v>
      </c>
      <c r="BJ9" s="163">
        <f t="shared" ca="1" si="22"/>
        <v>0</v>
      </c>
      <c r="BK9" s="163">
        <f t="shared" ca="1" si="22"/>
        <v>0</v>
      </c>
      <c r="BL9" s="163">
        <f t="shared" ca="1" si="22"/>
        <v>0</v>
      </c>
      <c r="BM9" s="163">
        <f t="shared" ca="1" si="22"/>
        <v>0</v>
      </c>
    </row>
    <row r="10" spans="1:65">
      <c r="B10" s="2">
        <f>+Taxes!A7</f>
        <v>4</v>
      </c>
      <c r="C10" s="6" t="str">
        <f>+Taxes!B7</f>
        <v>Contribution pour prestation de service rendu</v>
      </c>
      <c r="E10" s="78">
        <v>0</v>
      </c>
      <c r="F10" s="78">
        <f t="shared" ref="F10:F25" si="23">SUMIF($A$58:$A$726,B10&amp;"- "&amp;C10,$G$58:$G$726)</f>
        <v>0</v>
      </c>
      <c r="G10" s="78">
        <f t="shared" si="12"/>
        <v>0</v>
      </c>
      <c r="I10" s="78">
        <v>0</v>
      </c>
      <c r="J10" s="78">
        <f t="shared" ref="J10:J25" ca="1" si="24">SUMIF($J$58:$M$726,B10&amp;"- "&amp;C10,$Q$58:$Q$726)</f>
        <v>0</v>
      </c>
      <c r="K10" s="78">
        <f t="shared" ca="1" si="13"/>
        <v>0</v>
      </c>
      <c r="M10" s="78">
        <f t="shared" ref="M10:M25" ca="1" si="25">G10-K10</f>
        <v>0</v>
      </c>
      <c r="N10" s="84"/>
      <c r="O10" s="22" t="str">
        <f t="shared" ref="O10:O25" ca="1" si="26">IF(M10=0,"",IF(N10=0,"ERROR",""))</f>
        <v/>
      </c>
      <c r="P10" s="23" t="str">
        <f t="shared" ref="P10:P34" ca="1" si="27">IF(O10="ERROR","Please insert comment","")</f>
        <v/>
      </c>
      <c r="Q10" s="14"/>
      <c r="R10" s="146" t="str">
        <f>Lists!A61</f>
        <v>Taxes payées sous un autre NIF</v>
      </c>
      <c r="S10" s="78">
        <f t="shared" si="3"/>
        <v>0</v>
      </c>
      <c r="U10" s="146" t="str">
        <f>Lists!A84</f>
        <v>Taxes non reportées par l'Etat</v>
      </c>
      <c r="V10" s="78">
        <f t="shared" si="4"/>
        <v>0</v>
      </c>
      <c r="Y10" s="29">
        <f t="shared" ref="Y10:Y22" si="28">B13</f>
        <v>7</v>
      </c>
      <c r="Z10" s="165" t="str">
        <f t="shared" ref="Z10:Z22" si="29">C13</f>
        <v>Impôt spécial sur certains produits (ISCP)</v>
      </c>
      <c r="AA10" s="163">
        <f t="shared" si="18"/>
        <v>0</v>
      </c>
      <c r="AB10" s="163">
        <f t="shared" si="18"/>
        <v>0</v>
      </c>
      <c r="AC10" s="163">
        <f t="shared" si="18"/>
        <v>0</v>
      </c>
      <c r="AD10" s="163">
        <f t="shared" si="18"/>
        <v>0</v>
      </c>
      <c r="AE10" s="163">
        <f t="shared" si="18"/>
        <v>0</v>
      </c>
      <c r="AF10" s="163">
        <f t="shared" si="18"/>
        <v>0</v>
      </c>
      <c r="AG10" s="163">
        <f t="shared" si="18"/>
        <v>0</v>
      </c>
      <c r="AH10" s="163">
        <f t="shared" si="18"/>
        <v>0</v>
      </c>
      <c r="AI10" s="163">
        <f t="shared" si="18"/>
        <v>0</v>
      </c>
      <c r="AJ10" s="163">
        <f t="shared" si="19"/>
        <v>0</v>
      </c>
      <c r="AM10" s="29">
        <f t="shared" ref="AM10:AM22" si="30">B13</f>
        <v>7</v>
      </c>
      <c r="AN10" s="165" t="str">
        <f t="shared" ref="AN10:AN22" si="31">C13</f>
        <v>Impôt spécial sur certains produits (ISCP)</v>
      </c>
      <c r="AO10" s="163">
        <f t="shared" si="20"/>
        <v>0</v>
      </c>
      <c r="AP10" s="163">
        <f t="shared" si="20"/>
        <v>0</v>
      </c>
      <c r="AQ10" s="163">
        <f t="shared" si="20"/>
        <v>0</v>
      </c>
      <c r="AR10" s="163">
        <f t="shared" si="20"/>
        <v>0</v>
      </c>
      <c r="AS10" s="163">
        <f t="shared" si="20"/>
        <v>0</v>
      </c>
      <c r="AT10" s="163">
        <f t="shared" si="20"/>
        <v>0</v>
      </c>
      <c r="AU10" s="163">
        <f t="shared" si="20"/>
        <v>0</v>
      </c>
      <c r="AV10" s="163">
        <f t="shared" si="20"/>
        <v>0</v>
      </c>
      <c r="AW10" s="163">
        <f t="shared" si="10"/>
        <v>0</v>
      </c>
      <c r="AX10" s="78"/>
      <c r="AZ10" s="29">
        <f t="shared" ref="AZ10:AZ22" si="32">B13</f>
        <v>7</v>
      </c>
      <c r="BA10" s="165" t="str">
        <f t="shared" ref="BA10:BA22" si="33">C13</f>
        <v>Impôt spécial sur certains produits (ISCP)</v>
      </c>
      <c r="BB10" s="163">
        <f t="shared" ca="1" si="22"/>
        <v>0</v>
      </c>
      <c r="BC10" s="163">
        <f t="shared" ca="1" si="22"/>
        <v>0</v>
      </c>
      <c r="BD10" s="163">
        <f t="shared" ca="1" si="22"/>
        <v>0</v>
      </c>
      <c r="BE10" s="163">
        <f t="shared" ca="1" si="22"/>
        <v>0</v>
      </c>
      <c r="BF10" s="163">
        <f t="shared" ca="1" si="22"/>
        <v>0</v>
      </c>
      <c r="BG10" s="163">
        <f t="shared" ca="1" si="22"/>
        <v>0</v>
      </c>
      <c r="BH10" s="163">
        <f t="shared" ca="1" si="22"/>
        <v>0</v>
      </c>
      <c r="BI10" s="163">
        <f t="shared" ca="1" si="22"/>
        <v>0</v>
      </c>
      <c r="BJ10" s="163">
        <f t="shared" ca="1" si="22"/>
        <v>0</v>
      </c>
      <c r="BK10" s="163">
        <f t="shared" ca="1" si="22"/>
        <v>0</v>
      </c>
      <c r="BL10" s="163">
        <f t="shared" ca="1" si="22"/>
        <v>0</v>
      </c>
      <c r="BM10" s="163">
        <f t="shared" ca="1" si="22"/>
        <v>0</v>
      </c>
    </row>
    <row r="11" spans="1:65">
      <c r="A11" s="207"/>
      <c r="B11" s="29">
        <f>+Taxes!A8</f>
        <v>5</v>
      </c>
      <c r="C11" s="173" t="str">
        <f>+Taxes!B8</f>
        <v>Droit de Timbre</v>
      </c>
      <c r="E11" s="163">
        <v>0</v>
      </c>
      <c r="F11" s="163">
        <f t="shared" si="23"/>
        <v>0</v>
      </c>
      <c r="G11" s="163">
        <f>E11+F11</f>
        <v>0</v>
      </c>
      <c r="I11" s="163">
        <v>0</v>
      </c>
      <c r="J11" s="163">
        <f t="shared" ca="1" si="24"/>
        <v>0</v>
      </c>
      <c r="K11" s="163">
        <f ca="1">I11+J11</f>
        <v>0</v>
      </c>
      <c r="M11" s="163">
        <f ca="1">G11-K11</f>
        <v>0</v>
      </c>
      <c r="N11" s="163"/>
      <c r="O11" s="22" t="str">
        <f t="shared" ca="1" si="26"/>
        <v/>
      </c>
      <c r="P11" s="23" t="str">
        <f t="shared" ca="1" si="27"/>
        <v/>
      </c>
      <c r="Q11" s="14"/>
      <c r="R11" s="146" t="str">
        <f>Lists!A62</f>
        <v>Différence de change</v>
      </c>
      <c r="S11" s="78">
        <f t="shared" si="3"/>
        <v>0</v>
      </c>
      <c r="U11" s="146" t="str">
        <f>Lists!A85</f>
        <v>Montants soumis par l'Etat non confirmés par la société</v>
      </c>
      <c r="V11" s="78">
        <f t="shared" si="4"/>
        <v>0</v>
      </c>
      <c r="Y11" s="29">
        <f t="shared" si="28"/>
        <v>8</v>
      </c>
      <c r="Z11" s="165" t="str">
        <f t="shared" si="29"/>
        <v>IRVM</v>
      </c>
      <c r="AA11" s="163">
        <f t="shared" si="18"/>
        <v>0</v>
      </c>
      <c r="AB11" s="163">
        <f t="shared" si="18"/>
        <v>0</v>
      </c>
      <c r="AC11" s="163">
        <f t="shared" si="18"/>
        <v>0</v>
      </c>
      <c r="AD11" s="163">
        <f t="shared" si="18"/>
        <v>0</v>
      </c>
      <c r="AE11" s="163">
        <f t="shared" si="18"/>
        <v>0</v>
      </c>
      <c r="AF11" s="163">
        <f t="shared" si="18"/>
        <v>0</v>
      </c>
      <c r="AG11" s="163">
        <f t="shared" si="18"/>
        <v>0</v>
      </c>
      <c r="AH11" s="163">
        <f t="shared" si="18"/>
        <v>0</v>
      </c>
      <c r="AI11" s="163">
        <f t="shared" si="18"/>
        <v>0</v>
      </c>
      <c r="AJ11" s="163">
        <f t="shared" si="19"/>
        <v>0</v>
      </c>
      <c r="AM11" s="29">
        <f t="shared" si="30"/>
        <v>8</v>
      </c>
      <c r="AN11" s="165" t="str">
        <f t="shared" si="31"/>
        <v>IRVM</v>
      </c>
      <c r="AO11" s="163">
        <f t="shared" si="20"/>
        <v>0</v>
      </c>
      <c r="AP11" s="163">
        <f t="shared" si="20"/>
        <v>0</v>
      </c>
      <c r="AQ11" s="163">
        <f t="shared" si="20"/>
        <v>0</v>
      </c>
      <c r="AR11" s="163">
        <f t="shared" si="20"/>
        <v>0</v>
      </c>
      <c r="AS11" s="163">
        <f t="shared" si="20"/>
        <v>0</v>
      </c>
      <c r="AT11" s="163">
        <f t="shared" si="20"/>
        <v>0</v>
      </c>
      <c r="AU11" s="163">
        <f t="shared" si="20"/>
        <v>0</v>
      </c>
      <c r="AV11" s="163">
        <f t="shared" si="20"/>
        <v>0</v>
      </c>
      <c r="AW11" s="163">
        <f t="shared" si="10"/>
        <v>0</v>
      </c>
      <c r="AX11" s="78"/>
      <c r="AZ11" s="29">
        <f t="shared" si="32"/>
        <v>8</v>
      </c>
      <c r="BA11" s="165" t="str">
        <f t="shared" si="33"/>
        <v>IRVM</v>
      </c>
      <c r="BB11" s="163">
        <f t="shared" ca="1" si="22"/>
        <v>0</v>
      </c>
      <c r="BC11" s="163">
        <f t="shared" ca="1" si="22"/>
        <v>0</v>
      </c>
      <c r="BD11" s="163">
        <f t="shared" ca="1" si="22"/>
        <v>0</v>
      </c>
      <c r="BE11" s="163">
        <f t="shared" ca="1" si="22"/>
        <v>0</v>
      </c>
      <c r="BF11" s="163">
        <f t="shared" ca="1" si="22"/>
        <v>0</v>
      </c>
      <c r="BG11" s="163">
        <f t="shared" ca="1" si="22"/>
        <v>0</v>
      </c>
      <c r="BH11" s="163">
        <f t="shared" ca="1" si="22"/>
        <v>0</v>
      </c>
      <c r="BI11" s="163">
        <f t="shared" ca="1" si="22"/>
        <v>0</v>
      </c>
      <c r="BJ11" s="163">
        <f t="shared" ca="1" si="22"/>
        <v>0</v>
      </c>
      <c r="BK11" s="163">
        <f t="shared" ca="1" si="22"/>
        <v>0</v>
      </c>
      <c r="BL11" s="163">
        <f t="shared" ca="1" si="22"/>
        <v>0</v>
      </c>
      <c r="BM11" s="163">
        <f t="shared" ca="1" si="22"/>
        <v>0</v>
      </c>
    </row>
    <row r="12" spans="1:65">
      <c r="A12" s="207"/>
      <c r="B12" s="2">
        <f>+Taxes!A9</f>
        <v>6</v>
      </c>
      <c r="C12" s="174" t="str">
        <f>+Taxes!B9</f>
        <v>Droit d'enregistrement</v>
      </c>
      <c r="E12" s="78">
        <v>0</v>
      </c>
      <c r="F12" s="78">
        <f t="shared" si="23"/>
        <v>0</v>
      </c>
      <c r="G12" s="78">
        <f>E12+F12</f>
        <v>0</v>
      </c>
      <c r="I12" s="78">
        <v>0</v>
      </c>
      <c r="J12" s="78">
        <f t="shared" ca="1" si="24"/>
        <v>0</v>
      </c>
      <c r="K12" s="78">
        <f ca="1">I12+J12</f>
        <v>0</v>
      </c>
      <c r="M12" s="78">
        <f ca="1">G12-K12</f>
        <v>0</v>
      </c>
      <c r="N12" s="84"/>
      <c r="O12" s="22" t="str">
        <f t="shared" ca="1" si="26"/>
        <v/>
      </c>
      <c r="P12" s="23" t="str">
        <f t="shared" ca="1" si="27"/>
        <v/>
      </c>
      <c r="Q12" s="14"/>
      <c r="R12" s="16" t="s">
        <v>17</v>
      </c>
      <c r="S12" s="25">
        <f>SUM(S3:S11)</f>
        <v>0</v>
      </c>
      <c r="U12" s="146" t="str">
        <f>Lists!A86</f>
        <v>Différence de classification</v>
      </c>
      <c r="V12" s="78">
        <f t="shared" si="4"/>
        <v>0</v>
      </c>
      <c r="Y12" s="29">
        <f t="shared" si="28"/>
        <v>9</v>
      </c>
      <c r="Z12" s="165" t="str">
        <f t="shared" si="29"/>
        <v>Impôt sur les sociétés</v>
      </c>
      <c r="AA12" s="163">
        <f t="shared" si="18"/>
        <v>0</v>
      </c>
      <c r="AB12" s="163">
        <f t="shared" si="18"/>
        <v>0</v>
      </c>
      <c r="AC12" s="163">
        <f t="shared" si="18"/>
        <v>0</v>
      </c>
      <c r="AD12" s="163">
        <f t="shared" si="18"/>
        <v>0</v>
      </c>
      <c r="AE12" s="163">
        <f t="shared" si="18"/>
        <v>0</v>
      </c>
      <c r="AF12" s="163">
        <f t="shared" si="18"/>
        <v>0</v>
      </c>
      <c r="AG12" s="163">
        <f t="shared" si="18"/>
        <v>0</v>
      </c>
      <c r="AH12" s="163">
        <f t="shared" si="18"/>
        <v>0</v>
      </c>
      <c r="AI12" s="163">
        <f t="shared" si="18"/>
        <v>0</v>
      </c>
      <c r="AJ12" s="163">
        <f t="shared" si="19"/>
        <v>0</v>
      </c>
      <c r="AM12" s="29">
        <f t="shared" si="30"/>
        <v>9</v>
      </c>
      <c r="AN12" s="165" t="str">
        <f t="shared" si="31"/>
        <v>Impôt sur les sociétés</v>
      </c>
      <c r="AO12" s="163">
        <f t="shared" si="20"/>
        <v>0</v>
      </c>
      <c r="AP12" s="163">
        <f t="shared" si="20"/>
        <v>0</v>
      </c>
      <c r="AQ12" s="163">
        <f t="shared" si="20"/>
        <v>0</v>
      </c>
      <c r="AR12" s="163">
        <f t="shared" si="20"/>
        <v>0</v>
      </c>
      <c r="AS12" s="163">
        <f t="shared" si="20"/>
        <v>0</v>
      </c>
      <c r="AT12" s="163">
        <f t="shared" si="20"/>
        <v>0</v>
      </c>
      <c r="AU12" s="163">
        <f t="shared" si="20"/>
        <v>0</v>
      </c>
      <c r="AV12" s="163">
        <f t="shared" si="20"/>
        <v>0</v>
      </c>
      <c r="AW12" s="163">
        <f t="shared" si="10"/>
        <v>0</v>
      </c>
      <c r="AX12" s="78"/>
      <c r="AZ12" s="29">
        <f t="shared" si="32"/>
        <v>9</v>
      </c>
      <c r="BA12" s="165" t="str">
        <f t="shared" si="33"/>
        <v>Impôt sur les sociétés</v>
      </c>
      <c r="BB12" s="163">
        <f t="shared" ca="1" si="22"/>
        <v>0</v>
      </c>
      <c r="BC12" s="163">
        <f t="shared" ca="1" si="22"/>
        <v>0</v>
      </c>
      <c r="BD12" s="163">
        <f t="shared" ca="1" si="22"/>
        <v>0</v>
      </c>
      <c r="BE12" s="163">
        <f t="shared" ca="1" si="22"/>
        <v>0</v>
      </c>
      <c r="BF12" s="163">
        <f t="shared" ca="1" si="22"/>
        <v>0</v>
      </c>
      <c r="BG12" s="163">
        <f t="shared" ca="1" si="22"/>
        <v>0</v>
      </c>
      <c r="BH12" s="163">
        <f t="shared" ca="1" si="22"/>
        <v>0</v>
      </c>
      <c r="BI12" s="163">
        <f t="shared" ca="1" si="22"/>
        <v>0</v>
      </c>
      <c r="BJ12" s="163">
        <f t="shared" ca="1" si="22"/>
        <v>0</v>
      </c>
      <c r="BK12" s="163">
        <f t="shared" ca="1" si="22"/>
        <v>0</v>
      </c>
      <c r="BL12" s="163">
        <f t="shared" ca="1" si="22"/>
        <v>0</v>
      </c>
      <c r="BM12" s="163">
        <f t="shared" ca="1" si="22"/>
        <v>0</v>
      </c>
    </row>
    <row r="13" spans="1:65">
      <c r="B13" s="29">
        <f>+Taxes!A10</f>
        <v>7</v>
      </c>
      <c r="C13" s="7" t="str">
        <f>+Taxes!B10</f>
        <v>Impôt spécial sur certains produits (ISCP)</v>
      </c>
      <c r="E13" s="163">
        <v>0</v>
      </c>
      <c r="F13" s="163">
        <f t="shared" si="23"/>
        <v>0</v>
      </c>
      <c r="G13" s="163">
        <f t="shared" si="12"/>
        <v>0</v>
      </c>
      <c r="I13" s="163">
        <v>0</v>
      </c>
      <c r="J13" s="163">
        <f t="shared" ca="1" si="24"/>
        <v>0</v>
      </c>
      <c r="K13" s="163">
        <f t="shared" ca="1" si="13"/>
        <v>0</v>
      </c>
      <c r="M13" s="163">
        <f t="shared" ca="1" si="25"/>
        <v>0</v>
      </c>
      <c r="N13" s="163"/>
      <c r="O13" s="22" t="str">
        <f t="shared" ca="1" si="26"/>
        <v/>
      </c>
      <c r="P13" s="23" t="str">
        <f t="shared" ca="1" si="27"/>
        <v/>
      </c>
      <c r="Q13" s="14"/>
      <c r="T13" s="147" t="str">
        <f>IF(F48=S12,"","ERROR")</f>
        <v/>
      </c>
      <c r="U13" s="146" t="str">
        <f>Lists!A87</f>
        <v>Quittances rapportées par l'Etat non confirmées par l'Entreprise Extractive</v>
      </c>
      <c r="V13" s="78">
        <f t="shared" si="4"/>
        <v>0</v>
      </c>
      <c r="W13" s="8"/>
      <c r="Y13" s="29">
        <f t="shared" si="28"/>
        <v>10</v>
      </c>
      <c r="Z13" s="165" t="str">
        <f t="shared" si="29"/>
        <v>Taxe de logement</v>
      </c>
      <c r="AA13" s="163">
        <f t="shared" si="18"/>
        <v>0</v>
      </c>
      <c r="AB13" s="163">
        <f t="shared" si="18"/>
        <v>0</v>
      </c>
      <c r="AC13" s="163">
        <f t="shared" si="18"/>
        <v>0</v>
      </c>
      <c r="AD13" s="163">
        <f t="shared" si="18"/>
        <v>0</v>
      </c>
      <c r="AE13" s="163">
        <f t="shared" si="18"/>
        <v>0</v>
      </c>
      <c r="AF13" s="163">
        <f t="shared" si="18"/>
        <v>0</v>
      </c>
      <c r="AG13" s="163">
        <f t="shared" si="18"/>
        <v>0</v>
      </c>
      <c r="AH13" s="163">
        <f t="shared" si="18"/>
        <v>0</v>
      </c>
      <c r="AI13" s="163">
        <f t="shared" si="18"/>
        <v>0</v>
      </c>
      <c r="AJ13" s="163">
        <f t="shared" si="19"/>
        <v>0</v>
      </c>
      <c r="AM13" s="29">
        <f t="shared" si="30"/>
        <v>10</v>
      </c>
      <c r="AN13" s="165" t="str">
        <f t="shared" si="31"/>
        <v>Taxe de logement</v>
      </c>
      <c r="AO13" s="163">
        <f t="shared" si="20"/>
        <v>0</v>
      </c>
      <c r="AP13" s="163">
        <f t="shared" si="20"/>
        <v>0</v>
      </c>
      <c r="AQ13" s="163">
        <f t="shared" si="20"/>
        <v>0</v>
      </c>
      <c r="AR13" s="163">
        <f t="shared" si="20"/>
        <v>0</v>
      </c>
      <c r="AS13" s="163">
        <f t="shared" si="20"/>
        <v>0</v>
      </c>
      <c r="AT13" s="163">
        <f t="shared" si="20"/>
        <v>0</v>
      </c>
      <c r="AU13" s="163">
        <f t="shared" si="20"/>
        <v>0</v>
      </c>
      <c r="AV13" s="163">
        <f t="shared" si="20"/>
        <v>0</v>
      </c>
      <c r="AW13" s="163">
        <f t="shared" si="10"/>
        <v>0</v>
      </c>
      <c r="AX13" s="78"/>
      <c r="AZ13" s="29">
        <f t="shared" si="32"/>
        <v>10</v>
      </c>
      <c r="BA13" s="165" t="str">
        <f t="shared" si="33"/>
        <v>Taxe de logement</v>
      </c>
      <c r="BB13" s="163">
        <f t="shared" ca="1" si="22"/>
        <v>0</v>
      </c>
      <c r="BC13" s="163">
        <f t="shared" ca="1" si="22"/>
        <v>0</v>
      </c>
      <c r="BD13" s="163">
        <f t="shared" ca="1" si="22"/>
        <v>0</v>
      </c>
      <c r="BE13" s="163">
        <f t="shared" ca="1" si="22"/>
        <v>0</v>
      </c>
      <c r="BF13" s="163">
        <f t="shared" ca="1" si="22"/>
        <v>0</v>
      </c>
      <c r="BG13" s="163">
        <f t="shared" ca="1" si="22"/>
        <v>0</v>
      </c>
      <c r="BH13" s="163">
        <f t="shared" ca="1" si="22"/>
        <v>0</v>
      </c>
      <c r="BI13" s="163">
        <f t="shared" ca="1" si="22"/>
        <v>0</v>
      </c>
      <c r="BJ13" s="163">
        <f t="shared" ca="1" si="22"/>
        <v>0</v>
      </c>
      <c r="BK13" s="163">
        <f t="shared" ca="1" si="22"/>
        <v>0</v>
      </c>
      <c r="BL13" s="163">
        <f t="shared" ca="1" si="22"/>
        <v>0</v>
      </c>
      <c r="BM13" s="163">
        <f t="shared" ca="1" si="22"/>
        <v>0</v>
      </c>
    </row>
    <row r="14" spans="1:65">
      <c r="B14" s="2">
        <f>+Taxes!A11</f>
        <v>8</v>
      </c>
      <c r="C14" s="6" t="str">
        <f>+Taxes!B11</f>
        <v>IRVM</v>
      </c>
      <c r="E14" s="78">
        <v>0</v>
      </c>
      <c r="F14" s="78">
        <f t="shared" si="23"/>
        <v>0</v>
      </c>
      <c r="G14" s="78">
        <f t="shared" si="12"/>
        <v>0</v>
      </c>
      <c r="I14" s="78">
        <v>0</v>
      </c>
      <c r="J14" s="78">
        <f t="shared" ca="1" si="24"/>
        <v>0</v>
      </c>
      <c r="K14" s="78">
        <f t="shared" ca="1" si="13"/>
        <v>0</v>
      </c>
      <c r="M14" s="78">
        <f t="shared" ca="1" si="25"/>
        <v>0</v>
      </c>
      <c r="N14" s="84"/>
      <c r="O14" s="22" t="str">
        <f t="shared" ca="1" si="26"/>
        <v/>
      </c>
      <c r="P14" s="23" t="str">
        <f t="shared" ca="1" si="27"/>
        <v/>
      </c>
      <c r="Q14" s="14"/>
      <c r="U14" s="146" t="str">
        <f>Lists!A88</f>
        <v>Non significatif &lt; 500 000 FCFA</v>
      </c>
      <c r="V14" s="78">
        <f t="shared" si="4"/>
        <v>0</v>
      </c>
      <c r="Y14" s="29">
        <f t="shared" si="28"/>
        <v>11</v>
      </c>
      <c r="Z14" s="165" t="str">
        <f t="shared" si="29"/>
        <v>Taxe de formation professionnelle</v>
      </c>
      <c r="AA14" s="163">
        <f t="shared" si="18"/>
        <v>0</v>
      </c>
      <c r="AB14" s="163">
        <f t="shared" si="18"/>
        <v>0</v>
      </c>
      <c r="AC14" s="163">
        <f t="shared" si="18"/>
        <v>0</v>
      </c>
      <c r="AD14" s="163">
        <f t="shared" si="18"/>
        <v>0</v>
      </c>
      <c r="AE14" s="163">
        <f t="shared" si="18"/>
        <v>0</v>
      </c>
      <c r="AF14" s="163">
        <f t="shared" si="18"/>
        <v>0</v>
      </c>
      <c r="AG14" s="163">
        <f t="shared" si="18"/>
        <v>0</v>
      </c>
      <c r="AH14" s="163">
        <f t="shared" si="18"/>
        <v>0</v>
      </c>
      <c r="AI14" s="163">
        <f t="shared" si="18"/>
        <v>0</v>
      </c>
      <c r="AJ14" s="163">
        <f t="shared" si="19"/>
        <v>0</v>
      </c>
      <c r="AM14" s="29">
        <f t="shared" si="30"/>
        <v>11</v>
      </c>
      <c r="AN14" s="165" t="str">
        <f t="shared" si="31"/>
        <v>Taxe de formation professionnelle</v>
      </c>
      <c r="AO14" s="163">
        <f t="shared" si="20"/>
        <v>0</v>
      </c>
      <c r="AP14" s="163">
        <f t="shared" si="20"/>
        <v>0</v>
      </c>
      <c r="AQ14" s="163">
        <f t="shared" si="20"/>
        <v>0</v>
      </c>
      <c r="AR14" s="163">
        <f t="shared" si="20"/>
        <v>0</v>
      </c>
      <c r="AS14" s="163">
        <f t="shared" si="20"/>
        <v>0</v>
      </c>
      <c r="AT14" s="163">
        <f t="shared" si="20"/>
        <v>0</v>
      </c>
      <c r="AU14" s="163">
        <f t="shared" si="20"/>
        <v>0</v>
      </c>
      <c r="AV14" s="163">
        <f t="shared" si="20"/>
        <v>0</v>
      </c>
      <c r="AW14" s="163">
        <f t="shared" si="10"/>
        <v>0</v>
      </c>
      <c r="AX14" s="78"/>
      <c r="AZ14" s="29">
        <f t="shared" si="32"/>
        <v>11</v>
      </c>
      <c r="BA14" s="165" t="str">
        <f t="shared" si="33"/>
        <v>Taxe de formation professionnelle</v>
      </c>
      <c r="BB14" s="163">
        <f t="shared" ca="1" si="22"/>
        <v>0</v>
      </c>
      <c r="BC14" s="163">
        <f t="shared" ca="1" si="22"/>
        <v>0</v>
      </c>
      <c r="BD14" s="163">
        <f t="shared" ca="1" si="22"/>
        <v>0</v>
      </c>
      <c r="BE14" s="163">
        <f t="shared" ca="1" si="22"/>
        <v>0</v>
      </c>
      <c r="BF14" s="163">
        <f t="shared" ca="1" si="22"/>
        <v>0</v>
      </c>
      <c r="BG14" s="163">
        <f t="shared" ca="1" si="22"/>
        <v>0</v>
      </c>
      <c r="BH14" s="163">
        <f t="shared" ca="1" si="22"/>
        <v>0</v>
      </c>
      <c r="BI14" s="163">
        <f t="shared" ca="1" si="22"/>
        <v>0</v>
      </c>
      <c r="BJ14" s="163">
        <f t="shared" ca="1" si="22"/>
        <v>0</v>
      </c>
      <c r="BK14" s="163">
        <f t="shared" ca="1" si="22"/>
        <v>0</v>
      </c>
      <c r="BL14" s="163">
        <f t="shared" ca="1" si="22"/>
        <v>0</v>
      </c>
      <c r="BM14" s="163">
        <f t="shared" ca="1" si="22"/>
        <v>0</v>
      </c>
    </row>
    <row r="15" spans="1:65">
      <c r="B15" s="29">
        <f>+Taxes!A12</f>
        <v>9</v>
      </c>
      <c r="C15" s="7" t="str">
        <f>+Taxes!B12</f>
        <v>Impôt sur les sociétés</v>
      </c>
      <c r="E15" s="163">
        <v>0</v>
      </c>
      <c r="F15" s="163">
        <f t="shared" si="23"/>
        <v>0</v>
      </c>
      <c r="G15" s="163">
        <f t="shared" si="12"/>
        <v>0</v>
      </c>
      <c r="I15" s="163">
        <v>0</v>
      </c>
      <c r="J15" s="163">
        <f t="shared" ca="1" si="24"/>
        <v>0</v>
      </c>
      <c r="K15" s="163">
        <f t="shared" ca="1" si="13"/>
        <v>0</v>
      </c>
      <c r="M15" s="163">
        <f t="shared" ca="1" si="25"/>
        <v>0</v>
      </c>
      <c r="N15" s="163"/>
      <c r="O15" s="22" t="str">
        <f t="shared" ca="1" si="26"/>
        <v/>
      </c>
      <c r="P15" s="23" t="str">
        <f t="shared" ca="1" si="27"/>
        <v/>
      </c>
      <c r="Q15" s="14"/>
      <c r="U15" s="16" t="s">
        <v>8</v>
      </c>
      <c r="V15" s="25">
        <f>SUM(V3:V14)</f>
        <v>0</v>
      </c>
      <c r="Y15" s="29">
        <f t="shared" si="28"/>
        <v>12</v>
      </c>
      <c r="Z15" s="165" t="str">
        <f t="shared" si="29"/>
        <v>Contribution forfaitaire à la charge de l’employeur</v>
      </c>
      <c r="AA15" s="163">
        <f t="shared" si="18"/>
        <v>0</v>
      </c>
      <c r="AB15" s="163">
        <f t="shared" si="18"/>
        <v>0</v>
      </c>
      <c r="AC15" s="163">
        <f t="shared" si="18"/>
        <v>0</v>
      </c>
      <c r="AD15" s="163">
        <f t="shared" si="18"/>
        <v>0</v>
      </c>
      <c r="AE15" s="163">
        <f t="shared" si="18"/>
        <v>0</v>
      </c>
      <c r="AF15" s="163">
        <f t="shared" si="18"/>
        <v>0</v>
      </c>
      <c r="AG15" s="163">
        <f t="shared" si="18"/>
        <v>0</v>
      </c>
      <c r="AH15" s="163">
        <f t="shared" si="18"/>
        <v>0</v>
      </c>
      <c r="AI15" s="163">
        <f t="shared" si="18"/>
        <v>0</v>
      </c>
      <c r="AJ15" s="163">
        <f t="shared" si="19"/>
        <v>0</v>
      </c>
      <c r="AM15" s="29">
        <f t="shared" si="30"/>
        <v>12</v>
      </c>
      <c r="AN15" s="165" t="str">
        <f t="shared" si="31"/>
        <v>Contribution forfaitaire à la charge de l’employeur</v>
      </c>
      <c r="AO15" s="163">
        <f t="shared" si="20"/>
        <v>0</v>
      </c>
      <c r="AP15" s="163">
        <f t="shared" si="20"/>
        <v>0</v>
      </c>
      <c r="AQ15" s="163">
        <f t="shared" si="20"/>
        <v>0</v>
      </c>
      <c r="AR15" s="163">
        <f t="shared" si="20"/>
        <v>0</v>
      </c>
      <c r="AS15" s="163">
        <f t="shared" si="20"/>
        <v>0</v>
      </c>
      <c r="AT15" s="163">
        <f t="shared" si="20"/>
        <v>0</v>
      </c>
      <c r="AU15" s="163">
        <f t="shared" si="20"/>
        <v>0</v>
      </c>
      <c r="AV15" s="163">
        <f t="shared" si="20"/>
        <v>0</v>
      </c>
      <c r="AW15" s="163">
        <f t="shared" si="10"/>
        <v>0</v>
      </c>
      <c r="AX15" s="78"/>
      <c r="AZ15" s="29">
        <f t="shared" si="32"/>
        <v>12</v>
      </c>
      <c r="BA15" s="165" t="str">
        <f t="shared" si="33"/>
        <v>Contribution forfaitaire à la charge de l’employeur</v>
      </c>
      <c r="BB15" s="163">
        <f t="shared" ca="1" si="22"/>
        <v>0</v>
      </c>
      <c r="BC15" s="163">
        <f t="shared" ca="1" si="22"/>
        <v>0</v>
      </c>
      <c r="BD15" s="163">
        <f t="shared" ca="1" si="22"/>
        <v>0</v>
      </c>
      <c r="BE15" s="163">
        <f t="shared" ca="1" si="22"/>
        <v>0</v>
      </c>
      <c r="BF15" s="163">
        <f t="shared" ca="1" si="22"/>
        <v>0</v>
      </c>
      <c r="BG15" s="163">
        <f t="shared" ca="1" si="22"/>
        <v>0</v>
      </c>
      <c r="BH15" s="163">
        <f t="shared" ca="1" si="22"/>
        <v>0</v>
      </c>
      <c r="BI15" s="163">
        <f t="shared" ca="1" si="22"/>
        <v>0</v>
      </c>
      <c r="BJ15" s="163">
        <f t="shared" ca="1" si="22"/>
        <v>0</v>
      </c>
      <c r="BK15" s="163">
        <f t="shared" ca="1" si="22"/>
        <v>0</v>
      </c>
      <c r="BL15" s="163">
        <f t="shared" ca="1" si="22"/>
        <v>0</v>
      </c>
      <c r="BM15" s="163">
        <f t="shared" ca="1" si="22"/>
        <v>0</v>
      </c>
    </row>
    <row r="16" spans="1:65">
      <c r="B16" s="2">
        <f>+Taxes!A13</f>
        <v>10</v>
      </c>
      <c r="C16" s="6" t="str">
        <f>+Taxes!B13</f>
        <v>Taxe de logement</v>
      </c>
      <c r="E16" s="78">
        <v>0</v>
      </c>
      <c r="F16" s="78">
        <f t="shared" si="23"/>
        <v>0</v>
      </c>
      <c r="G16" s="78">
        <f t="shared" si="12"/>
        <v>0</v>
      </c>
      <c r="I16" s="78">
        <v>0</v>
      </c>
      <c r="J16" s="78">
        <f t="shared" ca="1" si="24"/>
        <v>0</v>
      </c>
      <c r="K16" s="78">
        <f t="shared" ca="1" si="13"/>
        <v>0</v>
      </c>
      <c r="M16" s="78">
        <f t="shared" ca="1" si="25"/>
        <v>0</v>
      </c>
      <c r="N16" s="84"/>
      <c r="O16" s="22" t="str">
        <f t="shared" ca="1" si="26"/>
        <v/>
      </c>
      <c r="P16" s="23" t="str">
        <f t="shared" ca="1" si="27"/>
        <v/>
      </c>
      <c r="Q16" s="14"/>
      <c r="U16" s="16"/>
      <c r="V16" s="25"/>
      <c r="Y16" s="29">
        <f t="shared" si="28"/>
        <v>13</v>
      </c>
      <c r="Z16" s="165" t="str">
        <f t="shared" si="29"/>
        <v>Taxe emploi jeune</v>
      </c>
      <c r="AA16" s="163">
        <f t="shared" si="18"/>
        <v>0</v>
      </c>
      <c r="AB16" s="163">
        <f t="shared" si="18"/>
        <v>0</v>
      </c>
      <c r="AC16" s="163">
        <f t="shared" si="18"/>
        <v>0</v>
      </c>
      <c r="AD16" s="163">
        <f t="shared" si="18"/>
        <v>0</v>
      </c>
      <c r="AE16" s="163">
        <f t="shared" si="18"/>
        <v>0</v>
      </c>
      <c r="AF16" s="163">
        <f t="shared" si="18"/>
        <v>0</v>
      </c>
      <c r="AG16" s="163">
        <f t="shared" si="18"/>
        <v>0</v>
      </c>
      <c r="AH16" s="163">
        <f t="shared" si="18"/>
        <v>0</v>
      </c>
      <c r="AI16" s="163">
        <f t="shared" si="18"/>
        <v>0</v>
      </c>
      <c r="AJ16" s="163">
        <f t="shared" si="19"/>
        <v>0</v>
      </c>
      <c r="AM16" s="29">
        <f t="shared" si="30"/>
        <v>13</v>
      </c>
      <c r="AN16" s="165" t="str">
        <f t="shared" si="31"/>
        <v>Taxe emploi jeune</v>
      </c>
      <c r="AO16" s="163">
        <f t="shared" si="20"/>
        <v>0</v>
      </c>
      <c r="AP16" s="163">
        <f t="shared" si="20"/>
        <v>0</v>
      </c>
      <c r="AQ16" s="163">
        <f t="shared" si="20"/>
        <v>0</v>
      </c>
      <c r="AR16" s="163">
        <f t="shared" si="20"/>
        <v>0</v>
      </c>
      <c r="AS16" s="163">
        <f t="shared" si="20"/>
        <v>0</v>
      </c>
      <c r="AT16" s="163">
        <f t="shared" si="20"/>
        <v>0</v>
      </c>
      <c r="AU16" s="163">
        <f t="shared" si="20"/>
        <v>0</v>
      </c>
      <c r="AV16" s="163">
        <f t="shared" si="20"/>
        <v>0</v>
      </c>
      <c r="AW16" s="163">
        <f t="shared" si="10"/>
        <v>0</v>
      </c>
      <c r="AX16" s="78"/>
      <c r="AZ16" s="29">
        <f t="shared" si="32"/>
        <v>13</v>
      </c>
      <c r="BA16" s="165" t="str">
        <f t="shared" si="33"/>
        <v>Taxe emploi jeune</v>
      </c>
      <c r="BB16" s="163">
        <f t="shared" ca="1" si="22"/>
        <v>0</v>
      </c>
      <c r="BC16" s="163">
        <f t="shared" ca="1" si="22"/>
        <v>0</v>
      </c>
      <c r="BD16" s="163">
        <f t="shared" ca="1" si="22"/>
        <v>0</v>
      </c>
      <c r="BE16" s="163">
        <f t="shared" ca="1" si="22"/>
        <v>0</v>
      </c>
      <c r="BF16" s="163">
        <f t="shared" ca="1" si="22"/>
        <v>0</v>
      </c>
      <c r="BG16" s="163">
        <f t="shared" ca="1" si="22"/>
        <v>0</v>
      </c>
      <c r="BH16" s="163">
        <f t="shared" ca="1" si="22"/>
        <v>0</v>
      </c>
      <c r="BI16" s="163">
        <f t="shared" ca="1" si="22"/>
        <v>0</v>
      </c>
      <c r="BJ16" s="163">
        <f t="shared" ca="1" si="22"/>
        <v>0</v>
      </c>
      <c r="BK16" s="163">
        <f t="shared" ca="1" si="22"/>
        <v>0</v>
      </c>
      <c r="BL16" s="163">
        <f t="shared" ca="1" si="22"/>
        <v>0</v>
      </c>
      <c r="BM16" s="163">
        <f t="shared" ca="1" si="22"/>
        <v>0</v>
      </c>
    </row>
    <row r="17" spans="2:65">
      <c r="B17" s="29">
        <f>+Taxes!A14</f>
        <v>11</v>
      </c>
      <c r="C17" s="7" t="str">
        <f>+Taxes!B14</f>
        <v>Taxe de formation professionnelle</v>
      </c>
      <c r="E17" s="163">
        <v>0</v>
      </c>
      <c r="F17" s="163">
        <f t="shared" si="23"/>
        <v>0</v>
      </c>
      <c r="G17" s="163">
        <f t="shared" si="12"/>
        <v>0</v>
      </c>
      <c r="I17" s="163">
        <v>0</v>
      </c>
      <c r="J17" s="163">
        <f t="shared" ca="1" si="24"/>
        <v>0</v>
      </c>
      <c r="K17" s="163">
        <f t="shared" ca="1" si="13"/>
        <v>0</v>
      </c>
      <c r="M17" s="163">
        <f t="shared" ca="1" si="25"/>
        <v>0</v>
      </c>
      <c r="N17" s="163"/>
      <c r="O17" s="22" t="str">
        <f t="shared" ca="1" si="26"/>
        <v/>
      </c>
      <c r="P17" s="23" t="str">
        <f t="shared" ca="1" si="27"/>
        <v/>
      </c>
      <c r="Q17" s="14"/>
      <c r="Y17" s="29">
        <f t="shared" si="28"/>
        <v>14</v>
      </c>
      <c r="Z17" s="165" t="str">
        <f t="shared" si="29"/>
        <v>TVA</v>
      </c>
      <c r="AA17" s="163">
        <f t="shared" ref="AA17:AI22" si="34">SUMPRODUCT(($A$58:$A$725=$Y17&amp;"- "&amp;$Z17)*($C$58:$C$725=AA$1)*($G$58:$G$725))</f>
        <v>0</v>
      </c>
      <c r="AB17" s="163">
        <f t="shared" si="34"/>
        <v>0</v>
      </c>
      <c r="AC17" s="163">
        <f t="shared" si="34"/>
        <v>0</v>
      </c>
      <c r="AD17" s="163">
        <f t="shared" si="34"/>
        <v>0</v>
      </c>
      <c r="AE17" s="163">
        <f t="shared" si="34"/>
        <v>0</v>
      </c>
      <c r="AF17" s="163">
        <f t="shared" si="34"/>
        <v>0</v>
      </c>
      <c r="AG17" s="163">
        <f t="shared" si="34"/>
        <v>0</v>
      </c>
      <c r="AH17" s="163">
        <f t="shared" si="34"/>
        <v>0</v>
      </c>
      <c r="AI17" s="163">
        <f t="shared" si="34"/>
        <v>0</v>
      </c>
      <c r="AJ17" s="163">
        <f t="shared" si="19"/>
        <v>0</v>
      </c>
      <c r="AM17" s="29">
        <f t="shared" si="30"/>
        <v>14</v>
      </c>
      <c r="AN17" s="165" t="str">
        <f t="shared" si="31"/>
        <v>TVA</v>
      </c>
      <c r="AO17" s="163">
        <f t="shared" ref="AO17:AV22" si="35">SUMPRODUCT(($J$58:$M$724=$AM17&amp;"- "&amp;$AN17)*($N$58:$N$724=AO$1)*($Q$58:$Q$724))</f>
        <v>0</v>
      </c>
      <c r="AP17" s="163">
        <f t="shared" si="35"/>
        <v>0</v>
      </c>
      <c r="AQ17" s="163">
        <f t="shared" si="35"/>
        <v>0</v>
      </c>
      <c r="AR17" s="163">
        <f t="shared" si="35"/>
        <v>0</v>
      </c>
      <c r="AS17" s="163">
        <f t="shared" si="35"/>
        <v>0</v>
      </c>
      <c r="AT17" s="163">
        <f t="shared" si="35"/>
        <v>0</v>
      </c>
      <c r="AU17" s="163">
        <f t="shared" si="35"/>
        <v>0</v>
      </c>
      <c r="AV17" s="163">
        <f t="shared" si="35"/>
        <v>0</v>
      </c>
      <c r="AW17" s="163">
        <f t="shared" si="10"/>
        <v>0</v>
      </c>
      <c r="AX17" s="78"/>
      <c r="AZ17" s="29">
        <f t="shared" si="32"/>
        <v>14</v>
      </c>
      <c r="BA17" s="165" t="str">
        <f t="shared" si="33"/>
        <v>TVA</v>
      </c>
      <c r="BB17" s="163">
        <f t="shared" ref="BB17:BM22" ca="1" si="36">SUMPRODUCT(($C$6:$C$46=$BA17)*($N$6:$N$46=BB$1)*($M$6:$M$46))</f>
        <v>0</v>
      </c>
      <c r="BC17" s="163">
        <f t="shared" ca="1" si="36"/>
        <v>0</v>
      </c>
      <c r="BD17" s="163">
        <f t="shared" ca="1" si="36"/>
        <v>0</v>
      </c>
      <c r="BE17" s="163">
        <f t="shared" ca="1" si="36"/>
        <v>0</v>
      </c>
      <c r="BF17" s="163">
        <f t="shared" ca="1" si="36"/>
        <v>0</v>
      </c>
      <c r="BG17" s="163">
        <f t="shared" ca="1" si="36"/>
        <v>0</v>
      </c>
      <c r="BH17" s="163">
        <f t="shared" ca="1" si="36"/>
        <v>0</v>
      </c>
      <c r="BI17" s="163">
        <f t="shared" ca="1" si="36"/>
        <v>0</v>
      </c>
      <c r="BJ17" s="163">
        <f t="shared" ca="1" si="36"/>
        <v>0</v>
      </c>
      <c r="BK17" s="163">
        <f t="shared" ca="1" si="36"/>
        <v>0</v>
      </c>
      <c r="BL17" s="163">
        <f t="shared" ca="1" si="36"/>
        <v>0</v>
      </c>
      <c r="BM17" s="163">
        <f t="shared" ca="1" si="36"/>
        <v>0</v>
      </c>
    </row>
    <row r="18" spans="2:65">
      <c r="B18" s="2">
        <f>+Taxes!A15</f>
        <v>12</v>
      </c>
      <c r="C18" s="6" t="str">
        <f>+Taxes!B15</f>
        <v>Contribution forfaitaire à la charge de l’employeur</v>
      </c>
      <c r="E18" s="78">
        <v>0</v>
      </c>
      <c r="F18" s="78">
        <f t="shared" si="23"/>
        <v>0</v>
      </c>
      <c r="G18" s="78">
        <f t="shared" si="12"/>
        <v>0</v>
      </c>
      <c r="I18" s="78">
        <v>0</v>
      </c>
      <c r="J18" s="78">
        <f t="shared" ca="1" si="24"/>
        <v>0</v>
      </c>
      <c r="K18" s="78">
        <f t="shared" ca="1" si="13"/>
        <v>0</v>
      </c>
      <c r="M18" s="78">
        <f t="shared" ca="1" si="25"/>
        <v>0</v>
      </c>
      <c r="N18" s="84"/>
      <c r="O18" s="22" t="str">
        <f t="shared" ca="1" si="26"/>
        <v/>
      </c>
      <c r="P18" s="23" t="str">
        <f t="shared" ca="1" si="27"/>
        <v/>
      </c>
      <c r="Q18" s="14"/>
      <c r="Y18" s="29">
        <f t="shared" si="28"/>
        <v>15</v>
      </c>
      <c r="Z18" s="165" t="str">
        <f t="shared" si="29"/>
        <v>Impôt sur le traitement des salaires</v>
      </c>
      <c r="AA18" s="163">
        <f t="shared" si="34"/>
        <v>0</v>
      </c>
      <c r="AB18" s="163">
        <f t="shared" si="34"/>
        <v>0</v>
      </c>
      <c r="AC18" s="163">
        <f t="shared" si="34"/>
        <v>0</v>
      </c>
      <c r="AD18" s="163">
        <f t="shared" si="34"/>
        <v>0</v>
      </c>
      <c r="AE18" s="163">
        <f t="shared" si="34"/>
        <v>0</v>
      </c>
      <c r="AF18" s="163">
        <f t="shared" si="34"/>
        <v>0</v>
      </c>
      <c r="AG18" s="163">
        <f t="shared" si="34"/>
        <v>0</v>
      </c>
      <c r="AH18" s="163">
        <f t="shared" si="34"/>
        <v>0</v>
      </c>
      <c r="AI18" s="163">
        <f t="shared" si="34"/>
        <v>0</v>
      </c>
      <c r="AJ18" s="163">
        <f t="shared" si="19"/>
        <v>0</v>
      </c>
      <c r="AM18" s="29">
        <f t="shared" si="30"/>
        <v>15</v>
      </c>
      <c r="AN18" s="165" t="str">
        <f t="shared" si="31"/>
        <v>Impôt sur le traitement des salaires</v>
      </c>
      <c r="AO18" s="163">
        <f t="shared" si="35"/>
        <v>0</v>
      </c>
      <c r="AP18" s="163">
        <f t="shared" si="35"/>
        <v>0</v>
      </c>
      <c r="AQ18" s="163">
        <f t="shared" si="35"/>
        <v>0</v>
      </c>
      <c r="AR18" s="163">
        <f t="shared" si="35"/>
        <v>0</v>
      </c>
      <c r="AS18" s="163">
        <f t="shared" si="35"/>
        <v>0</v>
      </c>
      <c r="AT18" s="163">
        <f t="shared" si="35"/>
        <v>0</v>
      </c>
      <c r="AU18" s="163">
        <f t="shared" si="35"/>
        <v>0</v>
      </c>
      <c r="AV18" s="163">
        <f t="shared" si="35"/>
        <v>0</v>
      </c>
      <c r="AW18" s="163">
        <f t="shared" si="10"/>
        <v>0</v>
      </c>
      <c r="AX18" s="78"/>
      <c r="AZ18" s="29">
        <f t="shared" si="32"/>
        <v>15</v>
      </c>
      <c r="BA18" s="165" t="str">
        <f t="shared" si="33"/>
        <v>Impôt sur le traitement des salaires</v>
      </c>
      <c r="BB18" s="163">
        <f t="shared" ca="1" si="36"/>
        <v>0</v>
      </c>
      <c r="BC18" s="163">
        <f t="shared" ca="1" si="36"/>
        <v>0</v>
      </c>
      <c r="BD18" s="163">
        <f t="shared" ca="1" si="36"/>
        <v>0</v>
      </c>
      <c r="BE18" s="163">
        <f t="shared" ca="1" si="36"/>
        <v>0</v>
      </c>
      <c r="BF18" s="163">
        <f t="shared" ca="1" si="36"/>
        <v>0</v>
      </c>
      <c r="BG18" s="163">
        <f t="shared" ca="1" si="36"/>
        <v>0</v>
      </c>
      <c r="BH18" s="163">
        <f t="shared" ca="1" si="36"/>
        <v>0</v>
      </c>
      <c r="BI18" s="163">
        <f t="shared" ca="1" si="36"/>
        <v>0</v>
      </c>
      <c r="BJ18" s="163">
        <f t="shared" ca="1" si="36"/>
        <v>0</v>
      </c>
      <c r="BK18" s="163">
        <f t="shared" ca="1" si="36"/>
        <v>0</v>
      </c>
      <c r="BL18" s="163">
        <f t="shared" ca="1" si="36"/>
        <v>0</v>
      </c>
      <c r="BM18" s="163">
        <f t="shared" ca="1" si="36"/>
        <v>0</v>
      </c>
    </row>
    <row r="19" spans="2:65">
      <c r="B19" s="29">
        <f>+Taxes!A16</f>
        <v>13</v>
      </c>
      <c r="C19" s="7" t="str">
        <f>+Taxes!B16</f>
        <v>Taxe emploi jeune</v>
      </c>
      <c r="E19" s="163">
        <v>0</v>
      </c>
      <c r="F19" s="163">
        <f t="shared" si="23"/>
        <v>0</v>
      </c>
      <c r="G19" s="163">
        <f t="shared" si="12"/>
        <v>0</v>
      </c>
      <c r="I19" s="163">
        <v>0</v>
      </c>
      <c r="J19" s="163">
        <f t="shared" ca="1" si="24"/>
        <v>0</v>
      </c>
      <c r="K19" s="163">
        <f t="shared" ca="1" si="13"/>
        <v>0</v>
      </c>
      <c r="M19" s="163">
        <f t="shared" ca="1" si="25"/>
        <v>0</v>
      </c>
      <c r="N19" s="163"/>
      <c r="O19" s="22" t="str">
        <f t="shared" ca="1" si="26"/>
        <v/>
      </c>
      <c r="P19" s="23" t="str">
        <f t="shared" ca="1" si="27"/>
        <v/>
      </c>
      <c r="Q19" s="14"/>
      <c r="Y19" s="29">
        <f t="shared" si="28"/>
        <v>16</v>
      </c>
      <c r="Z19" s="165" t="str">
        <f t="shared" si="29"/>
        <v>Retenues BIC</v>
      </c>
      <c r="AA19" s="163">
        <f t="shared" si="34"/>
        <v>0</v>
      </c>
      <c r="AB19" s="163">
        <f t="shared" si="34"/>
        <v>0</v>
      </c>
      <c r="AC19" s="163">
        <f t="shared" si="34"/>
        <v>0</v>
      </c>
      <c r="AD19" s="163">
        <f t="shared" si="34"/>
        <v>0</v>
      </c>
      <c r="AE19" s="163">
        <f t="shared" si="34"/>
        <v>0</v>
      </c>
      <c r="AF19" s="163">
        <f t="shared" si="34"/>
        <v>0</v>
      </c>
      <c r="AG19" s="163">
        <f t="shared" si="34"/>
        <v>0</v>
      </c>
      <c r="AH19" s="163">
        <f t="shared" si="34"/>
        <v>0</v>
      </c>
      <c r="AI19" s="163">
        <f t="shared" si="34"/>
        <v>0</v>
      </c>
      <c r="AJ19" s="163">
        <f t="shared" si="19"/>
        <v>0</v>
      </c>
      <c r="AM19" s="29">
        <f t="shared" si="30"/>
        <v>16</v>
      </c>
      <c r="AN19" s="165" t="str">
        <f t="shared" si="31"/>
        <v>Retenues BIC</v>
      </c>
      <c r="AO19" s="163">
        <f t="shared" si="35"/>
        <v>0</v>
      </c>
      <c r="AP19" s="163">
        <f t="shared" si="35"/>
        <v>0</v>
      </c>
      <c r="AQ19" s="163">
        <f t="shared" si="35"/>
        <v>0</v>
      </c>
      <c r="AR19" s="163">
        <f t="shared" si="35"/>
        <v>0</v>
      </c>
      <c r="AS19" s="163">
        <f t="shared" si="35"/>
        <v>0</v>
      </c>
      <c r="AT19" s="163">
        <f t="shared" si="35"/>
        <v>0</v>
      </c>
      <c r="AU19" s="163">
        <f t="shared" si="35"/>
        <v>0</v>
      </c>
      <c r="AV19" s="163">
        <f t="shared" si="35"/>
        <v>0</v>
      </c>
      <c r="AW19" s="163">
        <f t="shared" si="10"/>
        <v>0</v>
      </c>
      <c r="AX19" s="78"/>
      <c r="AZ19" s="29">
        <f t="shared" si="32"/>
        <v>16</v>
      </c>
      <c r="BA19" s="165" t="str">
        <f t="shared" si="33"/>
        <v>Retenues BIC</v>
      </c>
      <c r="BB19" s="163">
        <f t="shared" ca="1" si="36"/>
        <v>0</v>
      </c>
      <c r="BC19" s="163">
        <f t="shared" ca="1" si="36"/>
        <v>0</v>
      </c>
      <c r="BD19" s="163">
        <f t="shared" ca="1" si="36"/>
        <v>0</v>
      </c>
      <c r="BE19" s="163">
        <f t="shared" ca="1" si="36"/>
        <v>0</v>
      </c>
      <c r="BF19" s="163">
        <f t="shared" ca="1" si="36"/>
        <v>0</v>
      </c>
      <c r="BG19" s="163">
        <f t="shared" ca="1" si="36"/>
        <v>0</v>
      </c>
      <c r="BH19" s="163">
        <f t="shared" ca="1" si="36"/>
        <v>0</v>
      </c>
      <c r="BI19" s="163">
        <f t="shared" ca="1" si="36"/>
        <v>0</v>
      </c>
      <c r="BJ19" s="163">
        <f t="shared" ca="1" si="36"/>
        <v>0</v>
      </c>
      <c r="BK19" s="163">
        <f t="shared" ca="1" si="36"/>
        <v>0</v>
      </c>
      <c r="BL19" s="163">
        <f t="shared" ca="1" si="36"/>
        <v>0</v>
      </c>
      <c r="BM19" s="163">
        <f t="shared" ca="1" si="36"/>
        <v>0</v>
      </c>
    </row>
    <row r="20" spans="2:65">
      <c r="B20" s="2">
        <f>+Taxes!A17</f>
        <v>14</v>
      </c>
      <c r="C20" s="6" t="str">
        <f>+Taxes!B17</f>
        <v>TVA</v>
      </c>
      <c r="E20" s="78">
        <v>0</v>
      </c>
      <c r="F20" s="78">
        <f t="shared" si="23"/>
        <v>0</v>
      </c>
      <c r="G20" s="78">
        <f t="shared" si="12"/>
        <v>0</v>
      </c>
      <c r="I20" s="78">
        <v>0</v>
      </c>
      <c r="J20" s="78">
        <f t="shared" ca="1" si="24"/>
        <v>0</v>
      </c>
      <c r="K20" s="78">
        <f t="shared" ca="1" si="13"/>
        <v>0</v>
      </c>
      <c r="M20" s="78">
        <f t="shared" ca="1" si="25"/>
        <v>0</v>
      </c>
      <c r="N20" s="84"/>
      <c r="O20" s="22" t="str">
        <f t="shared" ca="1" si="26"/>
        <v/>
      </c>
      <c r="P20" s="23" t="str">
        <f t="shared" ca="1" si="27"/>
        <v/>
      </c>
      <c r="Q20" s="14"/>
      <c r="Y20" s="29">
        <f t="shared" si="28"/>
        <v>17</v>
      </c>
      <c r="Z20" s="165" t="str">
        <f t="shared" si="29"/>
        <v>Retenues TVA</v>
      </c>
      <c r="AA20" s="163">
        <f t="shared" si="34"/>
        <v>0</v>
      </c>
      <c r="AB20" s="163">
        <f t="shared" si="34"/>
        <v>0</v>
      </c>
      <c r="AC20" s="163">
        <f t="shared" si="34"/>
        <v>0</v>
      </c>
      <c r="AD20" s="163">
        <f t="shared" si="34"/>
        <v>0</v>
      </c>
      <c r="AE20" s="163">
        <f t="shared" si="34"/>
        <v>0</v>
      </c>
      <c r="AF20" s="163">
        <f t="shared" si="34"/>
        <v>0</v>
      </c>
      <c r="AG20" s="163">
        <f t="shared" si="34"/>
        <v>0</v>
      </c>
      <c r="AH20" s="163">
        <f t="shared" si="34"/>
        <v>0</v>
      </c>
      <c r="AI20" s="163">
        <f t="shared" si="34"/>
        <v>0</v>
      </c>
      <c r="AJ20" s="163">
        <f t="shared" si="19"/>
        <v>0</v>
      </c>
      <c r="AM20" s="29">
        <f t="shared" si="30"/>
        <v>17</v>
      </c>
      <c r="AN20" s="165" t="str">
        <f t="shared" si="31"/>
        <v>Retenues TVA</v>
      </c>
      <c r="AO20" s="163">
        <f t="shared" si="35"/>
        <v>0</v>
      </c>
      <c r="AP20" s="163">
        <f t="shared" si="35"/>
        <v>0</v>
      </c>
      <c r="AQ20" s="163">
        <f t="shared" si="35"/>
        <v>0</v>
      </c>
      <c r="AR20" s="163">
        <f t="shared" si="35"/>
        <v>0</v>
      </c>
      <c r="AS20" s="163">
        <f t="shared" si="35"/>
        <v>0</v>
      </c>
      <c r="AT20" s="163">
        <f t="shared" si="35"/>
        <v>0</v>
      </c>
      <c r="AU20" s="163">
        <f t="shared" si="35"/>
        <v>0</v>
      </c>
      <c r="AV20" s="163">
        <f t="shared" si="35"/>
        <v>0</v>
      </c>
      <c r="AW20" s="163">
        <f t="shared" si="10"/>
        <v>0</v>
      </c>
      <c r="AX20" s="78"/>
      <c r="AZ20" s="29">
        <f t="shared" si="32"/>
        <v>17</v>
      </c>
      <c r="BA20" s="165" t="str">
        <f t="shared" si="33"/>
        <v>Retenues TVA</v>
      </c>
      <c r="BB20" s="163">
        <f t="shared" ca="1" si="36"/>
        <v>0</v>
      </c>
      <c r="BC20" s="163">
        <f t="shared" ca="1" si="36"/>
        <v>0</v>
      </c>
      <c r="BD20" s="163">
        <f t="shared" ca="1" si="36"/>
        <v>0</v>
      </c>
      <c r="BE20" s="163">
        <f t="shared" ca="1" si="36"/>
        <v>0</v>
      </c>
      <c r="BF20" s="163">
        <f t="shared" ca="1" si="36"/>
        <v>0</v>
      </c>
      <c r="BG20" s="163">
        <f t="shared" ca="1" si="36"/>
        <v>0</v>
      </c>
      <c r="BH20" s="163">
        <f t="shared" ca="1" si="36"/>
        <v>0</v>
      </c>
      <c r="BI20" s="163">
        <f t="shared" ca="1" si="36"/>
        <v>0</v>
      </c>
      <c r="BJ20" s="163">
        <f t="shared" ca="1" si="36"/>
        <v>0</v>
      </c>
      <c r="BK20" s="163">
        <f t="shared" ca="1" si="36"/>
        <v>0</v>
      </c>
      <c r="BL20" s="163">
        <f t="shared" ca="1" si="36"/>
        <v>0</v>
      </c>
      <c r="BM20" s="163">
        <f t="shared" ca="1" si="36"/>
        <v>0</v>
      </c>
    </row>
    <row r="21" spans="2:65">
      <c r="B21" s="29">
        <f>+Taxes!A18</f>
        <v>15</v>
      </c>
      <c r="C21" s="7" t="str">
        <f>+Taxes!B18</f>
        <v>Impôt sur le traitement des salaires</v>
      </c>
      <c r="E21" s="163">
        <v>0</v>
      </c>
      <c r="F21" s="163">
        <f t="shared" si="23"/>
        <v>0</v>
      </c>
      <c r="G21" s="163">
        <f t="shared" si="12"/>
        <v>0</v>
      </c>
      <c r="I21" s="163">
        <v>0</v>
      </c>
      <c r="J21" s="163">
        <f t="shared" ca="1" si="24"/>
        <v>0</v>
      </c>
      <c r="K21" s="163">
        <f t="shared" ca="1" si="13"/>
        <v>0</v>
      </c>
      <c r="M21" s="163">
        <f t="shared" ca="1" si="25"/>
        <v>0</v>
      </c>
      <c r="N21" s="163"/>
      <c r="O21" s="22" t="str">
        <f t="shared" ca="1" si="26"/>
        <v/>
      </c>
      <c r="P21" s="23" t="str">
        <f t="shared" ca="1" si="27"/>
        <v/>
      </c>
      <c r="Q21" s="14"/>
      <c r="R21" s="13" t="s">
        <v>16</v>
      </c>
      <c r="S21" s="15" t="s">
        <v>4</v>
      </c>
      <c r="Y21" s="29">
        <f t="shared" si="28"/>
        <v>18</v>
      </c>
      <c r="Z21" s="165" t="str">
        <f t="shared" si="29"/>
        <v>Retenues IRF</v>
      </c>
      <c r="AA21" s="163">
        <f t="shared" si="34"/>
        <v>0</v>
      </c>
      <c r="AB21" s="163">
        <f t="shared" si="34"/>
        <v>0</v>
      </c>
      <c r="AC21" s="163">
        <f t="shared" si="34"/>
        <v>0</v>
      </c>
      <c r="AD21" s="163">
        <f t="shared" si="34"/>
        <v>0</v>
      </c>
      <c r="AE21" s="163">
        <f t="shared" si="34"/>
        <v>0</v>
      </c>
      <c r="AF21" s="163">
        <f t="shared" si="34"/>
        <v>0</v>
      </c>
      <c r="AG21" s="163">
        <f t="shared" si="34"/>
        <v>0</v>
      </c>
      <c r="AH21" s="163">
        <f t="shared" si="34"/>
        <v>0</v>
      </c>
      <c r="AI21" s="163">
        <f t="shared" si="34"/>
        <v>0</v>
      </c>
      <c r="AJ21" s="163">
        <f t="shared" si="19"/>
        <v>0</v>
      </c>
      <c r="AM21" s="29">
        <f t="shared" si="30"/>
        <v>18</v>
      </c>
      <c r="AN21" s="165" t="str">
        <f t="shared" si="31"/>
        <v>Retenues IRF</v>
      </c>
      <c r="AO21" s="163">
        <f t="shared" si="35"/>
        <v>0</v>
      </c>
      <c r="AP21" s="163">
        <f t="shared" si="35"/>
        <v>0</v>
      </c>
      <c r="AQ21" s="163">
        <f t="shared" si="35"/>
        <v>0</v>
      </c>
      <c r="AR21" s="163">
        <f t="shared" si="35"/>
        <v>0</v>
      </c>
      <c r="AS21" s="163">
        <f t="shared" si="35"/>
        <v>0</v>
      </c>
      <c r="AT21" s="163">
        <f t="shared" si="35"/>
        <v>0</v>
      </c>
      <c r="AU21" s="163">
        <f t="shared" si="35"/>
        <v>0</v>
      </c>
      <c r="AV21" s="163">
        <f t="shared" si="35"/>
        <v>0</v>
      </c>
      <c r="AW21" s="163">
        <f t="shared" si="10"/>
        <v>0</v>
      </c>
      <c r="AX21" s="78"/>
      <c r="AZ21" s="29">
        <f t="shared" si="32"/>
        <v>18</v>
      </c>
      <c r="BA21" s="165" t="str">
        <f t="shared" si="33"/>
        <v>Retenues IRF</v>
      </c>
      <c r="BB21" s="163">
        <f t="shared" ca="1" si="36"/>
        <v>0</v>
      </c>
      <c r="BC21" s="163">
        <f t="shared" ca="1" si="36"/>
        <v>0</v>
      </c>
      <c r="BD21" s="163">
        <f t="shared" ca="1" si="36"/>
        <v>0</v>
      </c>
      <c r="BE21" s="163">
        <f t="shared" ca="1" si="36"/>
        <v>0</v>
      </c>
      <c r="BF21" s="163">
        <f t="shared" ca="1" si="36"/>
        <v>0</v>
      </c>
      <c r="BG21" s="163">
        <f t="shared" ca="1" si="36"/>
        <v>0</v>
      </c>
      <c r="BH21" s="163">
        <f t="shared" ca="1" si="36"/>
        <v>0</v>
      </c>
      <c r="BI21" s="163">
        <f t="shared" ca="1" si="36"/>
        <v>0</v>
      </c>
      <c r="BJ21" s="163">
        <f t="shared" ca="1" si="36"/>
        <v>0</v>
      </c>
      <c r="BK21" s="163">
        <f t="shared" ca="1" si="36"/>
        <v>0</v>
      </c>
      <c r="BL21" s="163">
        <f t="shared" ca="1" si="36"/>
        <v>0</v>
      </c>
      <c r="BM21" s="163">
        <f t="shared" ca="1" si="36"/>
        <v>0</v>
      </c>
    </row>
    <row r="22" spans="2:65">
      <c r="B22" s="2">
        <f>+Taxes!A19</f>
        <v>16</v>
      </c>
      <c r="C22" s="6" t="str">
        <f>+Taxes!B19</f>
        <v>Retenues BIC</v>
      </c>
      <c r="E22" s="78">
        <v>0</v>
      </c>
      <c r="F22" s="78">
        <f t="shared" si="23"/>
        <v>0</v>
      </c>
      <c r="G22" s="78">
        <f t="shared" si="12"/>
        <v>0</v>
      </c>
      <c r="I22" s="78">
        <v>0</v>
      </c>
      <c r="J22" s="78">
        <f t="shared" ca="1" si="24"/>
        <v>0</v>
      </c>
      <c r="K22" s="78">
        <f t="shared" ca="1" si="13"/>
        <v>0</v>
      </c>
      <c r="M22" s="78">
        <f t="shared" ca="1" si="25"/>
        <v>0</v>
      </c>
      <c r="N22" s="84"/>
      <c r="O22" s="22" t="str">
        <f t="shared" ca="1" si="26"/>
        <v/>
      </c>
      <c r="P22" s="23" t="str">
        <f t="shared" ca="1" si="27"/>
        <v/>
      </c>
      <c r="Q22" s="14"/>
      <c r="R22" s="146" t="str">
        <f>Lists!A66</f>
        <v>Taxes non reportés par l'Etat</v>
      </c>
      <c r="S22" s="78">
        <f t="shared" ref="S22:S29" si="37">SUMIF($N$58:$N$725,R22,$Q$58:$Q$725)</f>
        <v>0</v>
      </c>
      <c r="Y22" s="29">
        <f t="shared" si="28"/>
        <v>19</v>
      </c>
      <c r="Z22" s="165" t="str">
        <f t="shared" si="29"/>
        <v>Autres retenues à la source</v>
      </c>
      <c r="AA22" s="163">
        <f t="shared" si="34"/>
        <v>0</v>
      </c>
      <c r="AB22" s="163">
        <f t="shared" si="34"/>
        <v>0</v>
      </c>
      <c r="AC22" s="163">
        <f t="shared" si="34"/>
        <v>0</v>
      </c>
      <c r="AD22" s="163">
        <f t="shared" si="34"/>
        <v>0</v>
      </c>
      <c r="AE22" s="163">
        <f t="shared" si="34"/>
        <v>0</v>
      </c>
      <c r="AF22" s="163">
        <f t="shared" si="34"/>
        <v>0</v>
      </c>
      <c r="AG22" s="163">
        <f t="shared" si="34"/>
        <v>0</v>
      </c>
      <c r="AH22" s="163">
        <f t="shared" si="34"/>
        <v>0</v>
      </c>
      <c r="AI22" s="163">
        <f t="shared" si="34"/>
        <v>0</v>
      </c>
      <c r="AJ22" s="163">
        <f t="shared" si="19"/>
        <v>0</v>
      </c>
      <c r="AM22" s="29">
        <f t="shared" si="30"/>
        <v>19</v>
      </c>
      <c r="AN22" s="165" t="str">
        <f t="shared" si="31"/>
        <v>Autres retenues à la source</v>
      </c>
      <c r="AO22" s="163">
        <f t="shared" si="35"/>
        <v>0</v>
      </c>
      <c r="AP22" s="163">
        <f t="shared" si="35"/>
        <v>0</v>
      </c>
      <c r="AQ22" s="163">
        <f t="shared" si="35"/>
        <v>0</v>
      </c>
      <c r="AR22" s="163">
        <f t="shared" si="35"/>
        <v>0</v>
      </c>
      <c r="AS22" s="163">
        <f t="shared" si="35"/>
        <v>0</v>
      </c>
      <c r="AT22" s="163">
        <f t="shared" si="35"/>
        <v>0</v>
      </c>
      <c r="AU22" s="163">
        <f t="shared" si="35"/>
        <v>0</v>
      </c>
      <c r="AV22" s="163">
        <f t="shared" si="35"/>
        <v>0</v>
      </c>
      <c r="AW22" s="163">
        <f t="shared" si="10"/>
        <v>0</v>
      </c>
      <c r="AX22" s="78"/>
      <c r="AZ22" s="29">
        <f t="shared" si="32"/>
        <v>19</v>
      </c>
      <c r="BA22" s="165" t="str">
        <f t="shared" si="33"/>
        <v>Autres retenues à la source</v>
      </c>
      <c r="BB22" s="163">
        <f t="shared" ca="1" si="36"/>
        <v>0</v>
      </c>
      <c r="BC22" s="163">
        <f t="shared" ca="1" si="36"/>
        <v>0</v>
      </c>
      <c r="BD22" s="163">
        <f t="shared" ca="1" si="36"/>
        <v>0</v>
      </c>
      <c r="BE22" s="163">
        <f t="shared" ca="1" si="36"/>
        <v>0</v>
      </c>
      <c r="BF22" s="163">
        <f t="shared" ca="1" si="36"/>
        <v>0</v>
      </c>
      <c r="BG22" s="163">
        <f t="shared" ca="1" si="36"/>
        <v>0</v>
      </c>
      <c r="BH22" s="163">
        <f t="shared" ca="1" si="36"/>
        <v>0</v>
      </c>
      <c r="BI22" s="163">
        <f t="shared" ca="1" si="36"/>
        <v>0</v>
      </c>
      <c r="BJ22" s="163">
        <f t="shared" ca="1" si="36"/>
        <v>0</v>
      </c>
      <c r="BK22" s="163">
        <f t="shared" ca="1" si="36"/>
        <v>0</v>
      </c>
      <c r="BL22" s="163">
        <f t="shared" ca="1" si="36"/>
        <v>0</v>
      </c>
      <c r="BM22" s="163">
        <f t="shared" ca="1" si="36"/>
        <v>0</v>
      </c>
    </row>
    <row r="23" spans="2:65">
      <c r="B23" s="29">
        <f>+Taxes!A20</f>
        <v>17</v>
      </c>
      <c r="C23" s="7" t="str">
        <f>+Taxes!B20</f>
        <v>Retenues TVA</v>
      </c>
      <c r="E23" s="163">
        <v>0</v>
      </c>
      <c r="F23" s="163">
        <f t="shared" si="23"/>
        <v>0</v>
      </c>
      <c r="G23" s="163">
        <f t="shared" si="12"/>
        <v>0</v>
      </c>
      <c r="I23" s="163">
        <v>0</v>
      </c>
      <c r="J23" s="163">
        <f t="shared" ca="1" si="24"/>
        <v>0</v>
      </c>
      <c r="K23" s="163">
        <f t="shared" ca="1" si="13"/>
        <v>0</v>
      </c>
      <c r="M23" s="163">
        <f t="shared" ca="1" si="25"/>
        <v>0</v>
      </c>
      <c r="N23" s="163"/>
      <c r="O23" s="22" t="str">
        <f t="shared" ca="1" si="26"/>
        <v/>
      </c>
      <c r="P23" s="23" t="str">
        <f t="shared" ca="1" si="27"/>
        <v/>
      </c>
      <c r="Q23" s="14"/>
      <c r="R23" s="146" t="str">
        <f>Lists!A67</f>
        <v>Montant doublement déclaré</v>
      </c>
      <c r="S23" s="78">
        <f t="shared" si="37"/>
        <v>0</v>
      </c>
      <c r="Y23" s="169"/>
      <c r="Z23" s="169" t="str">
        <f t="shared" ref="Z23:Z44" si="38">C26</f>
        <v>DNGM</v>
      </c>
      <c r="AA23" s="82">
        <f>SUM(AA24:AA31)</f>
        <v>0</v>
      </c>
      <c r="AB23" s="82">
        <f t="shared" ref="AB23:AJ23" si="39">SUM(AB24:AB31)</f>
        <v>0</v>
      </c>
      <c r="AC23" s="82">
        <f t="shared" si="39"/>
        <v>0</v>
      </c>
      <c r="AD23" s="82">
        <f t="shared" si="39"/>
        <v>0</v>
      </c>
      <c r="AE23" s="82">
        <f t="shared" si="39"/>
        <v>0</v>
      </c>
      <c r="AF23" s="82">
        <f t="shared" si="39"/>
        <v>0</v>
      </c>
      <c r="AG23" s="82">
        <f t="shared" si="39"/>
        <v>0</v>
      </c>
      <c r="AH23" s="82">
        <f t="shared" si="39"/>
        <v>0</v>
      </c>
      <c r="AI23" s="82">
        <f t="shared" si="39"/>
        <v>0</v>
      </c>
      <c r="AJ23" s="82">
        <f t="shared" si="39"/>
        <v>0</v>
      </c>
      <c r="AM23" s="169"/>
      <c r="AN23" s="169" t="str">
        <f t="shared" ref="AN23:AN44" si="40">C26</f>
        <v>DNGM</v>
      </c>
      <c r="AO23" s="82">
        <f>SUM(AO24:AO31)</f>
        <v>0</v>
      </c>
      <c r="AP23" s="82">
        <f t="shared" ref="AP23:AW23" si="41">SUM(AP24:AP31)</f>
        <v>0</v>
      </c>
      <c r="AQ23" s="82">
        <f t="shared" si="41"/>
        <v>0</v>
      </c>
      <c r="AR23" s="82">
        <f t="shared" si="41"/>
        <v>0</v>
      </c>
      <c r="AS23" s="82">
        <f t="shared" si="41"/>
        <v>0</v>
      </c>
      <c r="AT23" s="82">
        <f t="shared" si="41"/>
        <v>0</v>
      </c>
      <c r="AU23" s="82">
        <f t="shared" si="41"/>
        <v>0</v>
      </c>
      <c r="AV23" s="82">
        <f t="shared" si="41"/>
        <v>0</v>
      </c>
      <c r="AW23" s="82">
        <f t="shared" si="41"/>
        <v>0</v>
      </c>
      <c r="AX23" s="78"/>
      <c r="AZ23" s="169"/>
      <c r="BA23" s="169" t="str">
        <f t="shared" ref="BA23:BA44" si="42">C26</f>
        <v>DNGM</v>
      </c>
      <c r="BB23" s="82">
        <f ca="1">SUM(BB24:BB31)</f>
        <v>0</v>
      </c>
      <c r="BC23" s="82">
        <f t="shared" ref="BC23:BM23" ca="1" si="43">SUM(BC24:BC31)</f>
        <v>0</v>
      </c>
      <c r="BD23" s="82">
        <f t="shared" ca="1" si="43"/>
        <v>0</v>
      </c>
      <c r="BE23" s="82">
        <f t="shared" ca="1" si="43"/>
        <v>0</v>
      </c>
      <c r="BF23" s="82">
        <f t="shared" ca="1" si="43"/>
        <v>0</v>
      </c>
      <c r="BG23" s="82">
        <f t="shared" ca="1" si="43"/>
        <v>0</v>
      </c>
      <c r="BH23" s="82">
        <f t="shared" ca="1" si="43"/>
        <v>0</v>
      </c>
      <c r="BI23" s="82">
        <f t="shared" ca="1" si="43"/>
        <v>0</v>
      </c>
      <c r="BJ23" s="82">
        <f t="shared" ca="1" si="43"/>
        <v>0</v>
      </c>
      <c r="BK23" s="82">
        <f t="shared" ca="1" si="43"/>
        <v>0</v>
      </c>
      <c r="BL23" s="82">
        <f t="shared" ca="1" si="43"/>
        <v>0</v>
      </c>
      <c r="BM23" s="82">
        <f t="shared" ca="1" si="43"/>
        <v>0</v>
      </c>
    </row>
    <row r="24" spans="2:65">
      <c r="B24" s="2">
        <f>+Taxes!A21</f>
        <v>18</v>
      </c>
      <c r="C24" s="6" t="str">
        <f>+Taxes!B21</f>
        <v>Retenues IRF</v>
      </c>
      <c r="E24" s="78">
        <v>0</v>
      </c>
      <c r="F24" s="78">
        <f t="shared" si="23"/>
        <v>0</v>
      </c>
      <c r="G24" s="78">
        <f t="shared" si="12"/>
        <v>0</v>
      </c>
      <c r="I24" s="78">
        <v>0</v>
      </c>
      <c r="J24" s="78">
        <f t="shared" ca="1" si="24"/>
        <v>0</v>
      </c>
      <c r="K24" s="78">
        <f t="shared" ca="1" si="13"/>
        <v>0</v>
      </c>
      <c r="M24" s="78">
        <f t="shared" ca="1" si="25"/>
        <v>0</v>
      </c>
      <c r="N24" s="84"/>
      <c r="O24" s="22" t="str">
        <f t="shared" ca="1" si="26"/>
        <v/>
      </c>
      <c r="P24" s="23" t="str">
        <f t="shared" ca="1" si="27"/>
        <v/>
      </c>
      <c r="Q24" s="14"/>
      <c r="R24" s="146" t="str">
        <f>Lists!A68</f>
        <v>Taxes perçues hors de la période de réconciliation</v>
      </c>
      <c r="S24" s="78">
        <f t="shared" si="37"/>
        <v>0</v>
      </c>
      <c r="Y24" s="29">
        <f t="shared" ref="Y24:Y31" si="44">B27</f>
        <v>20</v>
      </c>
      <c r="Z24" s="165" t="str">
        <f t="shared" si="38"/>
        <v>Redevances superficiaires</v>
      </c>
      <c r="AA24" s="163">
        <f t="shared" ref="AA24:AI31" si="45">SUMPRODUCT(($A$58:$A$725=$Y24&amp;"- "&amp;$Z24)*($C$58:$C$725=AA$1)*($G$58:$G$725))</f>
        <v>0</v>
      </c>
      <c r="AB24" s="163">
        <f t="shared" si="45"/>
        <v>0</v>
      </c>
      <c r="AC24" s="163">
        <f t="shared" si="45"/>
        <v>0</v>
      </c>
      <c r="AD24" s="163">
        <f t="shared" si="45"/>
        <v>0</v>
      </c>
      <c r="AE24" s="163">
        <f t="shared" si="45"/>
        <v>0</v>
      </c>
      <c r="AF24" s="163">
        <f t="shared" si="45"/>
        <v>0</v>
      </c>
      <c r="AG24" s="163">
        <f t="shared" si="45"/>
        <v>0</v>
      </c>
      <c r="AH24" s="163">
        <f t="shared" si="45"/>
        <v>0</v>
      </c>
      <c r="AI24" s="163">
        <f t="shared" si="45"/>
        <v>0</v>
      </c>
      <c r="AJ24" s="163">
        <f t="shared" ref="AJ24:AJ31" si="46">SUM(AA24:AI24)</f>
        <v>0</v>
      </c>
      <c r="AM24" s="29">
        <f t="shared" ref="AM24:AM31" si="47">B27</f>
        <v>20</v>
      </c>
      <c r="AN24" s="165" t="str">
        <f t="shared" si="40"/>
        <v>Redevances superficiaires</v>
      </c>
      <c r="AO24" s="163">
        <f t="shared" ref="AO24:AV31" si="48">SUMPRODUCT(($J$58:$M$724=$AM24&amp;"- "&amp;$AN24)*($N$58:$N$724=AO$1)*($Q$58:$Q$724))</f>
        <v>0</v>
      </c>
      <c r="AP24" s="163">
        <f t="shared" si="48"/>
        <v>0</v>
      </c>
      <c r="AQ24" s="163">
        <f t="shared" si="48"/>
        <v>0</v>
      </c>
      <c r="AR24" s="163">
        <f t="shared" si="48"/>
        <v>0</v>
      </c>
      <c r="AS24" s="163">
        <f t="shared" si="48"/>
        <v>0</v>
      </c>
      <c r="AT24" s="163">
        <f t="shared" si="48"/>
        <v>0</v>
      </c>
      <c r="AU24" s="163">
        <f t="shared" si="48"/>
        <v>0</v>
      </c>
      <c r="AV24" s="163">
        <f t="shared" si="48"/>
        <v>0</v>
      </c>
      <c r="AW24" s="163">
        <f t="shared" si="10"/>
        <v>0</v>
      </c>
      <c r="AX24" s="78"/>
      <c r="AZ24" s="29">
        <f t="shared" ref="AZ24:AZ31" si="49">B27</f>
        <v>20</v>
      </c>
      <c r="BA24" s="165" t="str">
        <f t="shared" si="42"/>
        <v>Redevances superficiaires</v>
      </c>
      <c r="BB24" s="163">
        <f t="shared" ref="BB24:BM31" ca="1" si="50">SUMPRODUCT(($C$6:$C$46=$BA24)*($N$6:$N$46=BB$1)*($M$6:$M$46))</f>
        <v>0</v>
      </c>
      <c r="BC24" s="163">
        <f t="shared" ca="1" si="50"/>
        <v>0</v>
      </c>
      <c r="BD24" s="163">
        <f t="shared" ca="1" si="50"/>
        <v>0</v>
      </c>
      <c r="BE24" s="163">
        <f t="shared" ca="1" si="50"/>
        <v>0</v>
      </c>
      <c r="BF24" s="163">
        <f t="shared" ca="1" si="50"/>
        <v>0</v>
      </c>
      <c r="BG24" s="163">
        <f t="shared" ca="1" si="50"/>
        <v>0</v>
      </c>
      <c r="BH24" s="163">
        <f t="shared" ca="1" si="50"/>
        <v>0</v>
      </c>
      <c r="BI24" s="163">
        <f t="shared" ca="1" si="50"/>
        <v>0</v>
      </c>
      <c r="BJ24" s="163">
        <f t="shared" ca="1" si="50"/>
        <v>0</v>
      </c>
      <c r="BK24" s="163">
        <f t="shared" ca="1" si="50"/>
        <v>0</v>
      </c>
      <c r="BL24" s="163">
        <f t="shared" ca="1" si="50"/>
        <v>0</v>
      </c>
      <c r="BM24" s="163">
        <f t="shared" ca="1" si="50"/>
        <v>0</v>
      </c>
    </row>
    <row r="25" spans="2:65">
      <c r="B25" s="29">
        <f>+Taxes!A22</f>
        <v>19</v>
      </c>
      <c r="C25" s="7" t="str">
        <f>+Taxes!B22</f>
        <v>Autres retenues à la source</v>
      </c>
      <c r="E25" s="163">
        <v>0</v>
      </c>
      <c r="F25" s="163">
        <f t="shared" si="23"/>
        <v>0</v>
      </c>
      <c r="G25" s="163">
        <f t="shared" si="12"/>
        <v>0</v>
      </c>
      <c r="I25" s="163">
        <v>0</v>
      </c>
      <c r="J25" s="163">
        <f t="shared" ca="1" si="24"/>
        <v>0</v>
      </c>
      <c r="K25" s="163">
        <f t="shared" ca="1" si="13"/>
        <v>0</v>
      </c>
      <c r="M25" s="163">
        <f t="shared" ca="1" si="25"/>
        <v>0</v>
      </c>
      <c r="N25" s="163"/>
      <c r="O25" s="22" t="str">
        <f t="shared" ca="1" si="26"/>
        <v/>
      </c>
      <c r="P25" s="23" t="str">
        <f t="shared" ca="1" si="27"/>
        <v/>
      </c>
      <c r="Q25" s="14"/>
      <c r="R25" s="146" t="str">
        <f>Lists!A69</f>
        <v>Erreure de reporting (montant et détail)</v>
      </c>
      <c r="S25" s="78">
        <f t="shared" si="37"/>
        <v>0</v>
      </c>
      <c r="Y25" s="29">
        <f t="shared" si="44"/>
        <v>21</v>
      </c>
      <c r="Z25" s="165" t="str">
        <f t="shared" si="38"/>
        <v>Taxe de délivrance</v>
      </c>
      <c r="AA25" s="163">
        <f t="shared" si="45"/>
        <v>0</v>
      </c>
      <c r="AB25" s="163">
        <f t="shared" si="45"/>
        <v>0</v>
      </c>
      <c r="AC25" s="163">
        <f t="shared" si="45"/>
        <v>0</v>
      </c>
      <c r="AD25" s="163">
        <f t="shared" si="45"/>
        <v>0</v>
      </c>
      <c r="AE25" s="163">
        <f t="shared" si="45"/>
        <v>0</v>
      </c>
      <c r="AF25" s="163">
        <f t="shared" si="45"/>
        <v>0</v>
      </c>
      <c r="AG25" s="163">
        <f t="shared" si="45"/>
        <v>0</v>
      </c>
      <c r="AH25" s="163">
        <f t="shared" si="45"/>
        <v>0</v>
      </c>
      <c r="AI25" s="163">
        <f t="shared" si="45"/>
        <v>0</v>
      </c>
      <c r="AJ25" s="163">
        <f t="shared" si="46"/>
        <v>0</v>
      </c>
      <c r="AM25" s="29">
        <f t="shared" si="47"/>
        <v>21</v>
      </c>
      <c r="AN25" s="165" t="str">
        <f t="shared" si="40"/>
        <v>Taxe de délivrance</v>
      </c>
      <c r="AO25" s="163">
        <f t="shared" si="48"/>
        <v>0</v>
      </c>
      <c r="AP25" s="163">
        <f t="shared" si="48"/>
        <v>0</v>
      </c>
      <c r="AQ25" s="163">
        <f t="shared" si="48"/>
        <v>0</v>
      </c>
      <c r="AR25" s="163">
        <f t="shared" si="48"/>
        <v>0</v>
      </c>
      <c r="AS25" s="163">
        <f t="shared" si="48"/>
        <v>0</v>
      </c>
      <c r="AT25" s="163">
        <f t="shared" si="48"/>
        <v>0</v>
      </c>
      <c r="AU25" s="163">
        <f t="shared" si="48"/>
        <v>0</v>
      </c>
      <c r="AV25" s="163">
        <f t="shared" si="48"/>
        <v>0</v>
      </c>
      <c r="AW25" s="163">
        <f t="shared" si="10"/>
        <v>0</v>
      </c>
      <c r="AX25" s="52"/>
      <c r="AZ25" s="29">
        <f t="shared" si="49"/>
        <v>21</v>
      </c>
      <c r="BA25" s="165" t="str">
        <f t="shared" si="42"/>
        <v>Taxe de délivrance</v>
      </c>
      <c r="BB25" s="163">
        <f t="shared" ca="1" si="50"/>
        <v>0</v>
      </c>
      <c r="BC25" s="163">
        <f t="shared" ca="1" si="50"/>
        <v>0</v>
      </c>
      <c r="BD25" s="163">
        <f t="shared" ca="1" si="50"/>
        <v>0</v>
      </c>
      <c r="BE25" s="163">
        <f t="shared" ca="1" si="50"/>
        <v>0</v>
      </c>
      <c r="BF25" s="163">
        <f t="shared" ca="1" si="50"/>
        <v>0</v>
      </c>
      <c r="BG25" s="163">
        <f t="shared" ca="1" si="50"/>
        <v>0</v>
      </c>
      <c r="BH25" s="163">
        <f t="shared" ca="1" si="50"/>
        <v>0</v>
      </c>
      <c r="BI25" s="163">
        <f t="shared" ca="1" si="50"/>
        <v>0</v>
      </c>
      <c r="BJ25" s="163">
        <f t="shared" ca="1" si="50"/>
        <v>0</v>
      </c>
      <c r="BK25" s="163">
        <f t="shared" ca="1" si="50"/>
        <v>0</v>
      </c>
      <c r="BL25" s="163">
        <f t="shared" ca="1" si="50"/>
        <v>0</v>
      </c>
      <c r="BM25" s="163">
        <f t="shared" ca="1" si="50"/>
        <v>0</v>
      </c>
    </row>
    <row r="26" spans="2:65">
      <c r="B26" s="169"/>
      <c r="C26" s="142" t="str">
        <f>+Taxes!B23</f>
        <v>DNGM</v>
      </c>
      <c r="E26" s="82">
        <f>SUM(E27:E34)</f>
        <v>0</v>
      </c>
      <c r="F26" s="82">
        <f>SUM(F27:F34)</f>
        <v>0</v>
      </c>
      <c r="G26" s="82">
        <f>SUM(G27:G34)</f>
        <v>0</v>
      </c>
      <c r="I26" s="82">
        <f>SUM(I27:I34)</f>
        <v>0</v>
      </c>
      <c r="J26" s="82">
        <f ca="1">SUM(J27:J34)</f>
        <v>0</v>
      </c>
      <c r="K26" s="82">
        <f ca="1">SUM(K27:K34)</f>
        <v>0</v>
      </c>
      <c r="M26" s="82">
        <f ca="1">SUM(M27:M34)</f>
        <v>0</v>
      </c>
      <c r="N26" s="21"/>
      <c r="O26" s="22"/>
      <c r="P26" s="23"/>
      <c r="Q26" s="14"/>
      <c r="R26" s="146" t="str">
        <f>Lists!A70</f>
        <v>Taxe reporté par l'Etat non réellement encaissée</v>
      </c>
      <c r="S26" s="78">
        <f t="shared" si="37"/>
        <v>0</v>
      </c>
      <c r="Y26" s="29">
        <f t="shared" si="44"/>
        <v>22</v>
      </c>
      <c r="Z26" s="165" t="str">
        <f t="shared" si="38"/>
        <v>Taxe de renouvellement</v>
      </c>
      <c r="AA26" s="163">
        <f t="shared" si="45"/>
        <v>0</v>
      </c>
      <c r="AB26" s="163">
        <f t="shared" si="45"/>
        <v>0</v>
      </c>
      <c r="AC26" s="163">
        <f t="shared" si="45"/>
        <v>0</v>
      </c>
      <c r="AD26" s="163">
        <f t="shared" si="45"/>
        <v>0</v>
      </c>
      <c r="AE26" s="163">
        <f t="shared" si="45"/>
        <v>0</v>
      </c>
      <c r="AF26" s="163">
        <f t="shared" si="45"/>
        <v>0</v>
      </c>
      <c r="AG26" s="163">
        <f t="shared" si="45"/>
        <v>0</v>
      </c>
      <c r="AH26" s="163">
        <f t="shared" si="45"/>
        <v>0</v>
      </c>
      <c r="AI26" s="163">
        <f t="shared" si="45"/>
        <v>0</v>
      </c>
      <c r="AJ26" s="163">
        <f t="shared" si="46"/>
        <v>0</v>
      </c>
      <c r="AM26" s="29">
        <f t="shared" si="47"/>
        <v>22</v>
      </c>
      <c r="AN26" s="165" t="str">
        <f t="shared" si="40"/>
        <v>Taxe de renouvellement</v>
      </c>
      <c r="AO26" s="163">
        <f t="shared" si="48"/>
        <v>0</v>
      </c>
      <c r="AP26" s="163">
        <f t="shared" si="48"/>
        <v>0</v>
      </c>
      <c r="AQ26" s="163">
        <f t="shared" si="48"/>
        <v>0</v>
      </c>
      <c r="AR26" s="163">
        <f t="shared" si="48"/>
        <v>0</v>
      </c>
      <c r="AS26" s="163">
        <f t="shared" si="48"/>
        <v>0</v>
      </c>
      <c r="AT26" s="163">
        <f t="shared" si="48"/>
        <v>0</v>
      </c>
      <c r="AU26" s="163">
        <f t="shared" si="48"/>
        <v>0</v>
      </c>
      <c r="AV26" s="163">
        <f t="shared" si="48"/>
        <v>0</v>
      </c>
      <c r="AW26" s="163">
        <f t="shared" si="10"/>
        <v>0</v>
      </c>
      <c r="AX26" s="78"/>
      <c r="AZ26" s="29">
        <f t="shared" si="49"/>
        <v>22</v>
      </c>
      <c r="BA26" s="165" t="str">
        <f t="shared" si="42"/>
        <v>Taxe de renouvellement</v>
      </c>
      <c r="BB26" s="163">
        <f t="shared" ca="1" si="50"/>
        <v>0</v>
      </c>
      <c r="BC26" s="163">
        <f t="shared" ca="1" si="50"/>
        <v>0</v>
      </c>
      <c r="BD26" s="163">
        <f t="shared" ca="1" si="50"/>
        <v>0</v>
      </c>
      <c r="BE26" s="163">
        <f t="shared" ca="1" si="50"/>
        <v>0</v>
      </c>
      <c r="BF26" s="163">
        <f t="shared" ca="1" si="50"/>
        <v>0</v>
      </c>
      <c r="BG26" s="163">
        <f t="shared" ca="1" si="50"/>
        <v>0</v>
      </c>
      <c r="BH26" s="163">
        <f t="shared" ca="1" si="50"/>
        <v>0</v>
      </c>
      <c r="BI26" s="163">
        <f t="shared" ca="1" si="50"/>
        <v>0</v>
      </c>
      <c r="BJ26" s="163">
        <f t="shared" ca="1" si="50"/>
        <v>0</v>
      </c>
      <c r="BK26" s="163">
        <f t="shared" ca="1" si="50"/>
        <v>0</v>
      </c>
      <c r="BL26" s="163">
        <f t="shared" ca="1" si="50"/>
        <v>0</v>
      </c>
      <c r="BM26" s="163">
        <f t="shared" ca="1" si="50"/>
        <v>0</v>
      </c>
    </row>
    <row r="27" spans="2:65">
      <c r="B27" s="2">
        <f>+Taxes!A24</f>
        <v>20</v>
      </c>
      <c r="C27" s="6" t="str">
        <f>+Taxes!B24</f>
        <v>Redevances superficiaires</v>
      </c>
      <c r="E27" s="78">
        <v>0</v>
      </c>
      <c r="F27" s="78">
        <f t="shared" ref="F27:F34" si="51">SUMIF($A$58:$A$726,B27&amp;"- "&amp;C27,$G$58:$G$726)</f>
        <v>0</v>
      </c>
      <c r="G27" s="78">
        <f t="shared" si="12"/>
        <v>0</v>
      </c>
      <c r="I27" s="78">
        <v>0</v>
      </c>
      <c r="J27" s="78">
        <f t="shared" ref="J27:J34" ca="1" si="52">SUMIF($J$58:$M$726,B27&amp;"- "&amp;C27,$Q$58:$Q$726)</f>
        <v>0</v>
      </c>
      <c r="K27" s="78">
        <f t="shared" ca="1" si="13"/>
        <v>0</v>
      </c>
      <c r="M27" s="78">
        <f t="shared" ref="M27:M34" ca="1" si="53">G27-K27</f>
        <v>0</v>
      </c>
      <c r="N27" s="84"/>
      <c r="O27" s="22" t="str">
        <f t="shared" ref="O27:O47" ca="1" si="54">IF(M27=0,"",IF(N27=0,"ERROR",""))</f>
        <v/>
      </c>
      <c r="P27" s="23" t="str">
        <f t="shared" ca="1" si="27"/>
        <v/>
      </c>
      <c r="Q27" s="14"/>
      <c r="R27" s="146" t="str">
        <f>Lists!A71</f>
        <v>Erreure de classification</v>
      </c>
      <c r="S27" s="78">
        <f t="shared" si="37"/>
        <v>0</v>
      </c>
      <c r="Y27" s="29">
        <f t="shared" si="44"/>
        <v>23</v>
      </c>
      <c r="Z27" s="165" t="str">
        <f t="shared" si="38"/>
        <v>Taxe d’extraction (ramassage)</v>
      </c>
      <c r="AA27" s="163">
        <f t="shared" si="45"/>
        <v>0</v>
      </c>
      <c r="AB27" s="163">
        <f t="shared" si="45"/>
        <v>0</v>
      </c>
      <c r="AC27" s="163">
        <f t="shared" si="45"/>
        <v>0</v>
      </c>
      <c r="AD27" s="163">
        <f t="shared" si="45"/>
        <v>0</v>
      </c>
      <c r="AE27" s="163">
        <f t="shared" si="45"/>
        <v>0</v>
      </c>
      <c r="AF27" s="163">
        <f t="shared" si="45"/>
        <v>0</v>
      </c>
      <c r="AG27" s="163">
        <f t="shared" si="45"/>
        <v>0</v>
      </c>
      <c r="AH27" s="163">
        <f t="shared" si="45"/>
        <v>0</v>
      </c>
      <c r="AI27" s="163">
        <f t="shared" si="45"/>
        <v>0</v>
      </c>
      <c r="AJ27" s="163">
        <f t="shared" si="46"/>
        <v>0</v>
      </c>
      <c r="AM27" s="29">
        <f t="shared" si="47"/>
        <v>23</v>
      </c>
      <c r="AN27" s="165" t="str">
        <f t="shared" si="40"/>
        <v>Taxe d’extraction (ramassage)</v>
      </c>
      <c r="AO27" s="163">
        <f t="shared" si="48"/>
        <v>0</v>
      </c>
      <c r="AP27" s="163">
        <f t="shared" si="48"/>
        <v>0</v>
      </c>
      <c r="AQ27" s="163">
        <f t="shared" si="48"/>
        <v>0</v>
      </c>
      <c r="AR27" s="163">
        <f t="shared" si="48"/>
        <v>0</v>
      </c>
      <c r="AS27" s="163">
        <f t="shared" si="48"/>
        <v>0</v>
      </c>
      <c r="AT27" s="163">
        <f t="shared" si="48"/>
        <v>0</v>
      </c>
      <c r="AU27" s="163">
        <f t="shared" si="48"/>
        <v>0</v>
      </c>
      <c r="AV27" s="163">
        <f t="shared" si="48"/>
        <v>0</v>
      </c>
      <c r="AW27" s="163">
        <f t="shared" si="10"/>
        <v>0</v>
      </c>
      <c r="AX27" s="78"/>
      <c r="AZ27" s="29">
        <f t="shared" si="49"/>
        <v>23</v>
      </c>
      <c r="BA27" s="165" t="str">
        <f t="shared" si="42"/>
        <v>Taxe d’extraction (ramassage)</v>
      </c>
      <c r="BB27" s="163">
        <f t="shared" ca="1" si="50"/>
        <v>0</v>
      </c>
      <c r="BC27" s="163">
        <f t="shared" ca="1" si="50"/>
        <v>0</v>
      </c>
      <c r="BD27" s="163">
        <f t="shared" ca="1" si="50"/>
        <v>0</v>
      </c>
      <c r="BE27" s="163">
        <f t="shared" ca="1" si="50"/>
        <v>0</v>
      </c>
      <c r="BF27" s="163">
        <f t="shared" ca="1" si="50"/>
        <v>0</v>
      </c>
      <c r="BG27" s="163">
        <f t="shared" ca="1" si="50"/>
        <v>0</v>
      </c>
      <c r="BH27" s="163">
        <f t="shared" ca="1" si="50"/>
        <v>0</v>
      </c>
      <c r="BI27" s="163">
        <f t="shared" ca="1" si="50"/>
        <v>0</v>
      </c>
      <c r="BJ27" s="163">
        <f t="shared" ca="1" si="50"/>
        <v>0</v>
      </c>
      <c r="BK27" s="163">
        <f t="shared" ca="1" si="50"/>
        <v>0</v>
      </c>
      <c r="BL27" s="163">
        <f t="shared" ca="1" si="50"/>
        <v>0</v>
      </c>
      <c r="BM27" s="163">
        <f t="shared" ca="1" si="50"/>
        <v>0</v>
      </c>
    </row>
    <row r="28" spans="2:65">
      <c r="B28" s="29">
        <f>+Taxes!A25</f>
        <v>21</v>
      </c>
      <c r="C28" s="7" t="str">
        <f>+Taxes!B25</f>
        <v>Taxe de délivrance</v>
      </c>
      <c r="E28" s="163">
        <v>0</v>
      </c>
      <c r="F28" s="163">
        <f t="shared" si="51"/>
        <v>0</v>
      </c>
      <c r="G28" s="163">
        <f t="shared" si="12"/>
        <v>0</v>
      </c>
      <c r="I28" s="163">
        <v>0</v>
      </c>
      <c r="J28" s="163">
        <f t="shared" ca="1" si="52"/>
        <v>0</v>
      </c>
      <c r="K28" s="163">
        <f t="shared" ca="1" si="13"/>
        <v>0</v>
      </c>
      <c r="M28" s="163">
        <f t="shared" ca="1" si="53"/>
        <v>0</v>
      </c>
      <c r="N28" s="163"/>
      <c r="O28" s="22" t="str">
        <f t="shared" ca="1" si="54"/>
        <v/>
      </c>
      <c r="P28" s="23" t="str">
        <f t="shared" ca="1" si="27"/>
        <v/>
      </c>
      <c r="Q28" s="14"/>
      <c r="R28" s="146" t="str">
        <f>Lists!A72</f>
        <v>Taxes payées par la Ste sur un autre NIF non reporté par l'Etat</v>
      </c>
      <c r="S28" s="78">
        <f t="shared" si="37"/>
        <v>0</v>
      </c>
      <c r="Y28" s="29">
        <f t="shared" si="44"/>
        <v>24</v>
      </c>
      <c r="Z28" s="165" t="str">
        <f t="shared" si="38"/>
        <v>Taxe sur plus value sur transfert de titre</v>
      </c>
      <c r="AA28" s="163">
        <f t="shared" si="45"/>
        <v>0</v>
      </c>
      <c r="AB28" s="163">
        <f t="shared" si="45"/>
        <v>0</v>
      </c>
      <c r="AC28" s="163">
        <f t="shared" si="45"/>
        <v>0</v>
      </c>
      <c r="AD28" s="163">
        <f t="shared" si="45"/>
        <v>0</v>
      </c>
      <c r="AE28" s="163">
        <f t="shared" si="45"/>
        <v>0</v>
      </c>
      <c r="AF28" s="163">
        <f t="shared" si="45"/>
        <v>0</v>
      </c>
      <c r="AG28" s="163">
        <f t="shared" si="45"/>
        <v>0</v>
      </c>
      <c r="AH28" s="163">
        <f t="shared" si="45"/>
        <v>0</v>
      </c>
      <c r="AI28" s="163">
        <f t="shared" si="45"/>
        <v>0</v>
      </c>
      <c r="AJ28" s="163">
        <f t="shared" si="46"/>
        <v>0</v>
      </c>
      <c r="AM28" s="29">
        <f t="shared" si="47"/>
        <v>24</v>
      </c>
      <c r="AN28" s="165" t="str">
        <f t="shared" si="40"/>
        <v>Taxe sur plus value sur transfert de titre</v>
      </c>
      <c r="AO28" s="163">
        <f t="shared" si="48"/>
        <v>0</v>
      </c>
      <c r="AP28" s="163">
        <f t="shared" si="48"/>
        <v>0</v>
      </c>
      <c r="AQ28" s="163">
        <f t="shared" si="48"/>
        <v>0</v>
      </c>
      <c r="AR28" s="163">
        <f t="shared" si="48"/>
        <v>0</v>
      </c>
      <c r="AS28" s="163">
        <f t="shared" si="48"/>
        <v>0</v>
      </c>
      <c r="AT28" s="163">
        <f t="shared" si="48"/>
        <v>0</v>
      </c>
      <c r="AU28" s="163">
        <f t="shared" si="48"/>
        <v>0</v>
      </c>
      <c r="AV28" s="163">
        <f t="shared" si="48"/>
        <v>0</v>
      </c>
      <c r="AW28" s="163">
        <f t="shared" si="10"/>
        <v>0</v>
      </c>
      <c r="AX28" s="78"/>
      <c r="AZ28" s="29">
        <f t="shared" si="49"/>
        <v>24</v>
      </c>
      <c r="BA28" s="165" t="str">
        <f t="shared" si="42"/>
        <v>Taxe sur plus value sur transfert de titre</v>
      </c>
      <c r="BB28" s="163">
        <f t="shared" ca="1" si="50"/>
        <v>0</v>
      </c>
      <c r="BC28" s="163">
        <f t="shared" ca="1" si="50"/>
        <v>0</v>
      </c>
      <c r="BD28" s="163">
        <f t="shared" ca="1" si="50"/>
        <v>0</v>
      </c>
      <c r="BE28" s="163">
        <f t="shared" ca="1" si="50"/>
        <v>0</v>
      </c>
      <c r="BF28" s="163">
        <f t="shared" ca="1" si="50"/>
        <v>0</v>
      </c>
      <c r="BG28" s="163">
        <f t="shared" ca="1" si="50"/>
        <v>0</v>
      </c>
      <c r="BH28" s="163">
        <f t="shared" ca="1" si="50"/>
        <v>0</v>
      </c>
      <c r="BI28" s="163">
        <f t="shared" ca="1" si="50"/>
        <v>0</v>
      </c>
      <c r="BJ28" s="163">
        <f t="shared" ca="1" si="50"/>
        <v>0</v>
      </c>
      <c r="BK28" s="163">
        <f t="shared" ca="1" si="50"/>
        <v>0</v>
      </c>
      <c r="BL28" s="163">
        <f t="shared" ca="1" si="50"/>
        <v>0</v>
      </c>
      <c r="BM28" s="163">
        <f t="shared" ca="1" si="50"/>
        <v>0</v>
      </c>
    </row>
    <row r="29" spans="2:65">
      <c r="B29" s="2">
        <f>+Taxes!A26</f>
        <v>22</v>
      </c>
      <c r="C29" s="6" t="str">
        <f>+Taxes!B26</f>
        <v>Taxe de renouvellement</v>
      </c>
      <c r="E29" s="78">
        <v>0</v>
      </c>
      <c r="F29" s="78">
        <f t="shared" si="51"/>
        <v>0</v>
      </c>
      <c r="G29" s="78">
        <f t="shared" si="12"/>
        <v>0</v>
      </c>
      <c r="I29" s="78">
        <v>0</v>
      </c>
      <c r="J29" s="78">
        <f t="shared" ca="1" si="52"/>
        <v>0</v>
      </c>
      <c r="K29" s="78">
        <f t="shared" ca="1" si="13"/>
        <v>0</v>
      </c>
      <c r="M29" s="78">
        <f t="shared" ca="1" si="53"/>
        <v>0</v>
      </c>
      <c r="N29" s="84"/>
      <c r="O29" s="22" t="str">
        <f t="shared" ca="1" si="54"/>
        <v/>
      </c>
      <c r="P29" s="23" t="str">
        <f t="shared" ca="1" si="27"/>
        <v/>
      </c>
      <c r="Q29" s="14"/>
      <c r="R29" s="146" t="str">
        <f>Lists!A73</f>
        <v>Taxes hors périmètre de réconciliation</v>
      </c>
      <c r="S29" s="78">
        <f t="shared" si="37"/>
        <v>0</v>
      </c>
      <c r="Y29" s="29">
        <f t="shared" si="44"/>
        <v>25</v>
      </c>
      <c r="Z29" s="165" t="str">
        <f t="shared" si="38"/>
        <v>Taxe de convention</v>
      </c>
      <c r="AA29" s="163">
        <f t="shared" si="45"/>
        <v>0</v>
      </c>
      <c r="AB29" s="163">
        <f t="shared" si="45"/>
        <v>0</v>
      </c>
      <c r="AC29" s="163">
        <f t="shared" si="45"/>
        <v>0</v>
      </c>
      <c r="AD29" s="163">
        <f t="shared" si="45"/>
        <v>0</v>
      </c>
      <c r="AE29" s="163">
        <f t="shared" si="45"/>
        <v>0</v>
      </c>
      <c r="AF29" s="163">
        <f t="shared" si="45"/>
        <v>0</v>
      </c>
      <c r="AG29" s="163">
        <f t="shared" si="45"/>
        <v>0</v>
      </c>
      <c r="AH29" s="163">
        <f t="shared" si="45"/>
        <v>0</v>
      </c>
      <c r="AI29" s="163">
        <f t="shared" si="45"/>
        <v>0</v>
      </c>
      <c r="AJ29" s="163">
        <f t="shared" si="46"/>
        <v>0</v>
      </c>
      <c r="AM29" s="29">
        <f t="shared" si="47"/>
        <v>25</v>
      </c>
      <c r="AN29" s="165" t="str">
        <f t="shared" si="40"/>
        <v>Taxe de convention</v>
      </c>
      <c r="AO29" s="163">
        <f t="shared" si="48"/>
        <v>0</v>
      </c>
      <c r="AP29" s="163">
        <f t="shared" si="48"/>
        <v>0</v>
      </c>
      <c r="AQ29" s="163">
        <f t="shared" si="48"/>
        <v>0</v>
      </c>
      <c r="AR29" s="163">
        <f t="shared" si="48"/>
        <v>0</v>
      </c>
      <c r="AS29" s="163">
        <f t="shared" si="48"/>
        <v>0</v>
      </c>
      <c r="AT29" s="163">
        <f t="shared" si="48"/>
        <v>0</v>
      </c>
      <c r="AU29" s="163">
        <f t="shared" si="48"/>
        <v>0</v>
      </c>
      <c r="AV29" s="163">
        <f t="shared" si="48"/>
        <v>0</v>
      </c>
      <c r="AW29" s="163">
        <f t="shared" si="10"/>
        <v>0</v>
      </c>
      <c r="AX29" s="78"/>
      <c r="AZ29" s="29">
        <f t="shared" si="49"/>
        <v>25</v>
      </c>
      <c r="BA29" s="165" t="str">
        <f t="shared" si="42"/>
        <v>Taxe de convention</v>
      </c>
      <c r="BB29" s="163">
        <f t="shared" ca="1" si="50"/>
        <v>0</v>
      </c>
      <c r="BC29" s="163">
        <f t="shared" ca="1" si="50"/>
        <v>0</v>
      </c>
      <c r="BD29" s="163">
        <f t="shared" ca="1" si="50"/>
        <v>0</v>
      </c>
      <c r="BE29" s="163">
        <f t="shared" ca="1" si="50"/>
        <v>0</v>
      </c>
      <c r="BF29" s="163">
        <f t="shared" ca="1" si="50"/>
        <v>0</v>
      </c>
      <c r="BG29" s="163">
        <f t="shared" ca="1" si="50"/>
        <v>0</v>
      </c>
      <c r="BH29" s="163">
        <f t="shared" ca="1" si="50"/>
        <v>0</v>
      </c>
      <c r="BI29" s="163">
        <f t="shared" ca="1" si="50"/>
        <v>0</v>
      </c>
      <c r="BJ29" s="163">
        <f t="shared" ca="1" si="50"/>
        <v>0</v>
      </c>
      <c r="BK29" s="163">
        <f t="shared" ca="1" si="50"/>
        <v>0</v>
      </c>
      <c r="BL29" s="163">
        <f t="shared" ca="1" si="50"/>
        <v>0</v>
      </c>
      <c r="BM29" s="163">
        <f t="shared" ca="1" si="50"/>
        <v>0</v>
      </c>
    </row>
    <row r="30" spans="2:65">
      <c r="B30" s="29">
        <f>+Taxes!A27</f>
        <v>23</v>
      </c>
      <c r="C30" s="7" t="str">
        <f>+Taxes!B27</f>
        <v>Taxe d’extraction (ramassage)</v>
      </c>
      <c r="E30" s="163">
        <v>0</v>
      </c>
      <c r="F30" s="163">
        <f t="shared" si="51"/>
        <v>0</v>
      </c>
      <c r="G30" s="163">
        <f t="shared" si="12"/>
        <v>0</v>
      </c>
      <c r="I30" s="163">
        <v>0</v>
      </c>
      <c r="J30" s="163">
        <f t="shared" ca="1" si="52"/>
        <v>0</v>
      </c>
      <c r="K30" s="163">
        <f t="shared" ca="1" si="13"/>
        <v>0</v>
      </c>
      <c r="M30" s="163">
        <f t="shared" ca="1" si="53"/>
        <v>0</v>
      </c>
      <c r="N30" s="163"/>
      <c r="O30" s="22" t="str">
        <f t="shared" ca="1" si="54"/>
        <v/>
      </c>
      <c r="P30" s="23" t="str">
        <f t="shared" ca="1" si="27"/>
        <v/>
      </c>
      <c r="Q30" s="14"/>
      <c r="R30" s="16" t="s">
        <v>17</v>
      </c>
      <c r="S30" s="25">
        <f>SUM(S22:S29)</f>
        <v>0</v>
      </c>
      <c r="Y30" s="29">
        <f t="shared" si="44"/>
        <v>26</v>
      </c>
      <c r="Z30" s="165" t="str">
        <f t="shared" si="38"/>
        <v>Taxe de transfert</v>
      </c>
      <c r="AA30" s="163">
        <f t="shared" si="45"/>
        <v>0</v>
      </c>
      <c r="AB30" s="163">
        <f t="shared" si="45"/>
        <v>0</v>
      </c>
      <c r="AC30" s="163">
        <f t="shared" si="45"/>
        <v>0</v>
      </c>
      <c r="AD30" s="163">
        <f t="shared" si="45"/>
        <v>0</v>
      </c>
      <c r="AE30" s="163">
        <f t="shared" si="45"/>
        <v>0</v>
      </c>
      <c r="AF30" s="163">
        <f t="shared" si="45"/>
        <v>0</v>
      </c>
      <c r="AG30" s="163">
        <f t="shared" si="45"/>
        <v>0</v>
      </c>
      <c r="AH30" s="163">
        <f t="shared" si="45"/>
        <v>0</v>
      </c>
      <c r="AI30" s="163">
        <f t="shared" si="45"/>
        <v>0</v>
      </c>
      <c r="AJ30" s="163">
        <f t="shared" si="46"/>
        <v>0</v>
      </c>
      <c r="AM30" s="29">
        <f t="shared" si="47"/>
        <v>26</v>
      </c>
      <c r="AN30" s="165" t="str">
        <f t="shared" si="40"/>
        <v>Taxe de transfert</v>
      </c>
      <c r="AO30" s="163">
        <f t="shared" si="48"/>
        <v>0</v>
      </c>
      <c r="AP30" s="163">
        <f t="shared" si="48"/>
        <v>0</v>
      </c>
      <c r="AQ30" s="163">
        <f t="shared" si="48"/>
        <v>0</v>
      </c>
      <c r="AR30" s="163">
        <f t="shared" si="48"/>
        <v>0</v>
      </c>
      <c r="AS30" s="163">
        <f t="shared" si="48"/>
        <v>0</v>
      </c>
      <c r="AT30" s="163">
        <f t="shared" si="48"/>
        <v>0</v>
      </c>
      <c r="AU30" s="163">
        <f t="shared" si="48"/>
        <v>0</v>
      </c>
      <c r="AV30" s="163">
        <f t="shared" si="48"/>
        <v>0</v>
      </c>
      <c r="AW30" s="163">
        <f t="shared" si="10"/>
        <v>0</v>
      </c>
      <c r="AX30" s="78"/>
      <c r="AZ30" s="29">
        <f t="shared" si="49"/>
        <v>26</v>
      </c>
      <c r="BA30" s="165" t="str">
        <f t="shared" si="42"/>
        <v>Taxe de transfert</v>
      </c>
      <c r="BB30" s="163">
        <f t="shared" ca="1" si="50"/>
        <v>0</v>
      </c>
      <c r="BC30" s="163">
        <f t="shared" ca="1" si="50"/>
        <v>0</v>
      </c>
      <c r="BD30" s="163">
        <f t="shared" ca="1" si="50"/>
        <v>0</v>
      </c>
      <c r="BE30" s="163">
        <f t="shared" ca="1" si="50"/>
        <v>0</v>
      </c>
      <c r="BF30" s="163">
        <f t="shared" ca="1" si="50"/>
        <v>0</v>
      </c>
      <c r="BG30" s="163">
        <f t="shared" ca="1" si="50"/>
        <v>0</v>
      </c>
      <c r="BH30" s="163">
        <f t="shared" ca="1" si="50"/>
        <v>0</v>
      </c>
      <c r="BI30" s="163">
        <f t="shared" ca="1" si="50"/>
        <v>0</v>
      </c>
      <c r="BJ30" s="163">
        <f t="shared" ca="1" si="50"/>
        <v>0</v>
      </c>
      <c r="BK30" s="163">
        <f t="shared" ca="1" si="50"/>
        <v>0</v>
      </c>
      <c r="BL30" s="163">
        <f t="shared" ca="1" si="50"/>
        <v>0</v>
      </c>
      <c r="BM30" s="163">
        <f t="shared" ca="1" si="50"/>
        <v>0</v>
      </c>
    </row>
    <row r="31" spans="2:65">
      <c r="B31" s="2">
        <f>+Taxes!A28</f>
        <v>24</v>
      </c>
      <c r="C31" s="6" t="str">
        <f>+Taxes!B28</f>
        <v>Taxe sur plus value sur transfert de titre</v>
      </c>
      <c r="E31" s="78">
        <v>0</v>
      </c>
      <c r="F31" s="78">
        <f t="shared" si="51"/>
        <v>0</v>
      </c>
      <c r="G31" s="78">
        <f t="shared" si="12"/>
        <v>0</v>
      </c>
      <c r="I31" s="78">
        <v>0</v>
      </c>
      <c r="J31" s="78">
        <f t="shared" ca="1" si="52"/>
        <v>0</v>
      </c>
      <c r="K31" s="78">
        <f t="shared" ca="1" si="13"/>
        <v>0</v>
      </c>
      <c r="M31" s="78">
        <f t="shared" ca="1" si="53"/>
        <v>0</v>
      </c>
      <c r="N31" s="84"/>
      <c r="O31" s="22" t="str">
        <f t="shared" ca="1" si="54"/>
        <v/>
      </c>
      <c r="P31" s="23" t="str">
        <f t="shared" ca="1" si="27"/>
        <v/>
      </c>
      <c r="Q31" s="14"/>
      <c r="Y31" s="29">
        <f t="shared" si="44"/>
        <v>27</v>
      </c>
      <c r="Z31" s="165" t="str">
        <f t="shared" si="38"/>
        <v>Pénalités</v>
      </c>
      <c r="AA31" s="163">
        <f t="shared" si="45"/>
        <v>0</v>
      </c>
      <c r="AB31" s="163">
        <f t="shared" si="45"/>
        <v>0</v>
      </c>
      <c r="AC31" s="163">
        <f t="shared" si="45"/>
        <v>0</v>
      </c>
      <c r="AD31" s="163">
        <f t="shared" si="45"/>
        <v>0</v>
      </c>
      <c r="AE31" s="163">
        <f t="shared" si="45"/>
        <v>0</v>
      </c>
      <c r="AF31" s="163">
        <f t="shared" si="45"/>
        <v>0</v>
      </c>
      <c r="AG31" s="163">
        <f t="shared" si="45"/>
        <v>0</v>
      </c>
      <c r="AH31" s="163">
        <f t="shared" si="45"/>
        <v>0</v>
      </c>
      <c r="AI31" s="163">
        <f t="shared" si="45"/>
        <v>0</v>
      </c>
      <c r="AJ31" s="163">
        <f t="shared" si="46"/>
        <v>0</v>
      </c>
      <c r="AM31" s="29">
        <f t="shared" si="47"/>
        <v>27</v>
      </c>
      <c r="AN31" s="165" t="str">
        <f t="shared" si="40"/>
        <v>Pénalités</v>
      </c>
      <c r="AO31" s="163">
        <f t="shared" si="48"/>
        <v>0</v>
      </c>
      <c r="AP31" s="163">
        <f t="shared" si="48"/>
        <v>0</v>
      </c>
      <c r="AQ31" s="163">
        <f t="shared" si="48"/>
        <v>0</v>
      </c>
      <c r="AR31" s="163">
        <f t="shared" si="48"/>
        <v>0</v>
      </c>
      <c r="AS31" s="163">
        <f t="shared" si="48"/>
        <v>0</v>
      </c>
      <c r="AT31" s="163">
        <f t="shared" si="48"/>
        <v>0</v>
      </c>
      <c r="AU31" s="163">
        <f t="shared" si="48"/>
        <v>0</v>
      </c>
      <c r="AV31" s="163">
        <f t="shared" si="48"/>
        <v>0</v>
      </c>
      <c r="AW31" s="163">
        <f t="shared" si="10"/>
        <v>0</v>
      </c>
      <c r="AX31" s="78"/>
      <c r="AZ31" s="29">
        <f t="shared" si="49"/>
        <v>27</v>
      </c>
      <c r="BA31" s="165" t="str">
        <f t="shared" si="42"/>
        <v>Pénalités</v>
      </c>
      <c r="BB31" s="163">
        <f t="shared" ca="1" si="50"/>
        <v>0</v>
      </c>
      <c r="BC31" s="163">
        <f t="shared" ca="1" si="50"/>
        <v>0</v>
      </c>
      <c r="BD31" s="163">
        <f t="shared" ca="1" si="50"/>
        <v>0</v>
      </c>
      <c r="BE31" s="163">
        <f t="shared" ca="1" si="50"/>
        <v>0</v>
      </c>
      <c r="BF31" s="163">
        <f t="shared" ca="1" si="50"/>
        <v>0</v>
      </c>
      <c r="BG31" s="163">
        <f t="shared" ca="1" si="50"/>
        <v>0</v>
      </c>
      <c r="BH31" s="163">
        <f t="shared" ca="1" si="50"/>
        <v>0</v>
      </c>
      <c r="BI31" s="163">
        <f t="shared" ca="1" si="50"/>
        <v>0</v>
      </c>
      <c r="BJ31" s="163">
        <f t="shared" ca="1" si="50"/>
        <v>0</v>
      </c>
      <c r="BK31" s="163">
        <f t="shared" ca="1" si="50"/>
        <v>0</v>
      </c>
      <c r="BL31" s="163">
        <f t="shared" ca="1" si="50"/>
        <v>0</v>
      </c>
      <c r="BM31" s="163">
        <f t="shared" ca="1" si="50"/>
        <v>0</v>
      </c>
    </row>
    <row r="32" spans="2:65">
      <c r="B32" s="29">
        <f>+Taxes!A29</f>
        <v>25</v>
      </c>
      <c r="C32" s="7" t="str">
        <f>+Taxes!B29</f>
        <v>Taxe de convention</v>
      </c>
      <c r="E32" s="163">
        <v>0</v>
      </c>
      <c r="F32" s="163">
        <f t="shared" si="51"/>
        <v>0</v>
      </c>
      <c r="G32" s="163">
        <f t="shared" si="12"/>
        <v>0</v>
      </c>
      <c r="I32" s="163">
        <v>0</v>
      </c>
      <c r="J32" s="163">
        <f t="shared" ca="1" si="52"/>
        <v>0</v>
      </c>
      <c r="K32" s="163">
        <f t="shared" ca="1" si="13"/>
        <v>0</v>
      </c>
      <c r="M32" s="163">
        <f t="shared" ca="1" si="53"/>
        <v>0</v>
      </c>
      <c r="N32" s="163"/>
      <c r="O32" s="22" t="str">
        <f t="shared" ca="1" si="54"/>
        <v/>
      </c>
      <c r="P32" s="23" t="str">
        <f t="shared" ca="1" si="27"/>
        <v/>
      </c>
      <c r="Q32" s="14"/>
      <c r="Y32" s="169"/>
      <c r="Z32" s="169" t="str">
        <f t="shared" si="38"/>
        <v>DGD</v>
      </c>
      <c r="AA32" s="82">
        <f>SUM(AA33:AA34)</f>
        <v>0</v>
      </c>
      <c r="AB32" s="82">
        <f t="shared" ref="AB32:AJ32" si="55">SUM(AB33:AB34)</f>
        <v>0</v>
      </c>
      <c r="AC32" s="82">
        <f t="shared" si="55"/>
        <v>0</v>
      </c>
      <c r="AD32" s="82">
        <f t="shared" si="55"/>
        <v>0</v>
      </c>
      <c r="AE32" s="82">
        <f t="shared" si="55"/>
        <v>0</v>
      </c>
      <c r="AF32" s="82">
        <f t="shared" si="55"/>
        <v>0</v>
      </c>
      <c r="AG32" s="82">
        <f t="shared" si="55"/>
        <v>0</v>
      </c>
      <c r="AH32" s="82">
        <f t="shared" si="55"/>
        <v>0</v>
      </c>
      <c r="AI32" s="82">
        <f t="shared" si="55"/>
        <v>0</v>
      </c>
      <c r="AJ32" s="82">
        <f t="shared" si="55"/>
        <v>0</v>
      </c>
      <c r="AM32" s="169"/>
      <c r="AN32" s="169" t="str">
        <f t="shared" si="40"/>
        <v>DGD</v>
      </c>
      <c r="AO32" s="82">
        <f>SUM(AO33:AO34)</f>
        <v>0</v>
      </c>
      <c r="AP32" s="82">
        <f t="shared" ref="AP32:AW32" si="56">SUM(AP33:AP34)</f>
        <v>0</v>
      </c>
      <c r="AQ32" s="82">
        <f t="shared" si="56"/>
        <v>0</v>
      </c>
      <c r="AR32" s="82">
        <f t="shared" si="56"/>
        <v>0</v>
      </c>
      <c r="AS32" s="82">
        <f t="shared" si="56"/>
        <v>0</v>
      </c>
      <c r="AT32" s="82">
        <f t="shared" si="56"/>
        <v>0</v>
      </c>
      <c r="AU32" s="82">
        <f t="shared" si="56"/>
        <v>0</v>
      </c>
      <c r="AV32" s="82">
        <f t="shared" si="56"/>
        <v>0</v>
      </c>
      <c r="AW32" s="82">
        <f t="shared" si="56"/>
        <v>0</v>
      </c>
      <c r="AX32" s="78"/>
      <c r="AZ32" s="169"/>
      <c r="BA32" s="169" t="str">
        <f t="shared" si="42"/>
        <v>DGD</v>
      </c>
      <c r="BB32" s="82">
        <f ca="1">SUM(BB33:BB34)</f>
        <v>0</v>
      </c>
      <c r="BC32" s="82">
        <f t="shared" ref="BC32:BM32" ca="1" si="57">SUM(BC33:BC34)</f>
        <v>0</v>
      </c>
      <c r="BD32" s="82">
        <f t="shared" ca="1" si="57"/>
        <v>0</v>
      </c>
      <c r="BE32" s="82">
        <f t="shared" ca="1" si="57"/>
        <v>0</v>
      </c>
      <c r="BF32" s="82">
        <f t="shared" ca="1" si="57"/>
        <v>0</v>
      </c>
      <c r="BG32" s="82">
        <f t="shared" ca="1" si="57"/>
        <v>0</v>
      </c>
      <c r="BH32" s="82">
        <f t="shared" ca="1" si="57"/>
        <v>0</v>
      </c>
      <c r="BI32" s="82">
        <f t="shared" ca="1" si="57"/>
        <v>0</v>
      </c>
      <c r="BJ32" s="82">
        <f t="shared" ca="1" si="57"/>
        <v>0</v>
      </c>
      <c r="BK32" s="82">
        <f t="shared" ca="1" si="57"/>
        <v>0</v>
      </c>
      <c r="BL32" s="82">
        <f t="shared" ca="1" si="57"/>
        <v>0</v>
      </c>
      <c r="BM32" s="82">
        <f t="shared" ca="1" si="57"/>
        <v>0</v>
      </c>
    </row>
    <row r="33" spans="2:65">
      <c r="B33" s="2">
        <f>+Taxes!A30</f>
        <v>26</v>
      </c>
      <c r="C33" s="6" t="str">
        <f>+Taxes!B30</f>
        <v>Taxe de transfert</v>
      </c>
      <c r="E33" s="78">
        <v>0</v>
      </c>
      <c r="F33" s="78">
        <f t="shared" si="51"/>
        <v>0</v>
      </c>
      <c r="G33" s="78">
        <f t="shared" si="12"/>
        <v>0</v>
      </c>
      <c r="I33" s="78">
        <v>0</v>
      </c>
      <c r="J33" s="78">
        <f t="shared" ca="1" si="52"/>
        <v>0</v>
      </c>
      <c r="K33" s="78">
        <f t="shared" ca="1" si="13"/>
        <v>0</v>
      </c>
      <c r="M33" s="78">
        <f t="shared" ca="1" si="53"/>
        <v>0</v>
      </c>
      <c r="N33" s="84"/>
      <c r="O33" s="22" t="str">
        <f t="shared" ca="1" si="54"/>
        <v/>
      </c>
      <c r="P33" s="23" t="str">
        <f t="shared" ca="1" si="27"/>
        <v/>
      </c>
      <c r="Q33" s="14"/>
      <c r="Y33" s="29">
        <f>B36</f>
        <v>28</v>
      </c>
      <c r="Z33" s="165" t="str">
        <f t="shared" si="38"/>
        <v xml:space="preserve">Droit de douane </v>
      </c>
      <c r="AA33" s="163">
        <f t="shared" ref="AA33:AI34" si="58">SUMPRODUCT(($A$58:$A$725=$Y33&amp;"- "&amp;$Z33)*($C$58:$C$725=AA$1)*($G$58:$G$725))</f>
        <v>0</v>
      </c>
      <c r="AB33" s="163">
        <f t="shared" si="58"/>
        <v>0</v>
      </c>
      <c r="AC33" s="163">
        <f t="shared" si="58"/>
        <v>0</v>
      </c>
      <c r="AD33" s="163">
        <f t="shared" si="58"/>
        <v>0</v>
      </c>
      <c r="AE33" s="163">
        <f t="shared" si="58"/>
        <v>0</v>
      </c>
      <c r="AF33" s="163">
        <f t="shared" si="58"/>
        <v>0</v>
      </c>
      <c r="AG33" s="163">
        <f t="shared" si="58"/>
        <v>0</v>
      </c>
      <c r="AH33" s="163">
        <f t="shared" si="58"/>
        <v>0</v>
      </c>
      <c r="AI33" s="163">
        <f t="shared" si="58"/>
        <v>0</v>
      </c>
      <c r="AJ33" s="163">
        <f>SUM(AA33:AI33)</f>
        <v>0</v>
      </c>
      <c r="AM33" s="29">
        <f>B36</f>
        <v>28</v>
      </c>
      <c r="AN33" s="165" t="str">
        <f t="shared" si="40"/>
        <v xml:space="preserve">Droit de douane </v>
      </c>
      <c r="AO33" s="163">
        <f t="shared" ref="AO33:AV34" si="59">SUMPRODUCT(($J$58:$M$724=$AM33&amp;"- "&amp;$AN33)*($N$58:$N$724=AO$1)*($Q$58:$Q$724))</f>
        <v>0</v>
      </c>
      <c r="AP33" s="163">
        <f t="shared" si="59"/>
        <v>0</v>
      </c>
      <c r="AQ33" s="163">
        <f t="shared" si="59"/>
        <v>0</v>
      </c>
      <c r="AR33" s="163">
        <f t="shared" si="59"/>
        <v>0</v>
      </c>
      <c r="AS33" s="163">
        <f t="shared" si="59"/>
        <v>0</v>
      </c>
      <c r="AT33" s="163">
        <f t="shared" si="59"/>
        <v>0</v>
      </c>
      <c r="AU33" s="163">
        <f t="shared" si="59"/>
        <v>0</v>
      </c>
      <c r="AV33" s="163">
        <f t="shared" si="59"/>
        <v>0</v>
      </c>
      <c r="AW33" s="163">
        <f t="shared" si="10"/>
        <v>0</v>
      </c>
      <c r="AX33" s="78"/>
      <c r="AZ33" s="29">
        <f>B36</f>
        <v>28</v>
      </c>
      <c r="BA33" s="165" t="str">
        <f t="shared" si="42"/>
        <v xml:space="preserve">Droit de douane </v>
      </c>
      <c r="BB33" s="163">
        <f t="shared" ref="BB33:BM34" ca="1" si="60">SUMPRODUCT(($C$6:$C$46=$BA33)*($N$6:$N$46=BB$1)*($M$6:$M$46))</f>
        <v>0</v>
      </c>
      <c r="BC33" s="163">
        <f t="shared" ca="1" si="60"/>
        <v>0</v>
      </c>
      <c r="BD33" s="163">
        <f t="shared" ca="1" si="60"/>
        <v>0</v>
      </c>
      <c r="BE33" s="163">
        <f t="shared" ca="1" si="60"/>
        <v>0</v>
      </c>
      <c r="BF33" s="163">
        <f t="shared" ca="1" si="60"/>
        <v>0</v>
      </c>
      <c r="BG33" s="163">
        <f t="shared" ca="1" si="60"/>
        <v>0</v>
      </c>
      <c r="BH33" s="163">
        <f t="shared" ca="1" si="60"/>
        <v>0</v>
      </c>
      <c r="BI33" s="163">
        <f t="shared" ca="1" si="60"/>
        <v>0</v>
      </c>
      <c r="BJ33" s="163">
        <f t="shared" ca="1" si="60"/>
        <v>0</v>
      </c>
      <c r="BK33" s="163">
        <f t="shared" ca="1" si="60"/>
        <v>0</v>
      </c>
      <c r="BL33" s="163">
        <f t="shared" ca="1" si="60"/>
        <v>0</v>
      </c>
      <c r="BM33" s="163">
        <f t="shared" ca="1" si="60"/>
        <v>0</v>
      </c>
    </row>
    <row r="34" spans="2:65">
      <c r="B34" s="29">
        <f>+Taxes!A31</f>
        <v>27</v>
      </c>
      <c r="C34" s="7" t="str">
        <f>+Taxes!B31</f>
        <v>Pénalités</v>
      </c>
      <c r="E34" s="163">
        <v>0</v>
      </c>
      <c r="F34" s="163">
        <f t="shared" si="51"/>
        <v>0</v>
      </c>
      <c r="G34" s="163">
        <f t="shared" si="12"/>
        <v>0</v>
      </c>
      <c r="I34" s="163">
        <v>0</v>
      </c>
      <c r="J34" s="163">
        <f t="shared" ca="1" si="52"/>
        <v>0</v>
      </c>
      <c r="K34" s="163">
        <f t="shared" ca="1" si="13"/>
        <v>0</v>
      </c>
      <c r="M34" s="163">
        <f t="shared" ca="1" si="53"/>
        <v>0</v>
      </c>
      <c r="N34" s="163"/>
      <c r="O34" s="22" t="str">
        <f t="shared" ca="1" si="54"/>
        <v/>
      </c>
      <c r="P34" s="23" t="str">
        <f t="shared" ca="1" si="27"/>
        <v/>
      </c>
      <c r="Q34" s="14"/>
      <c r="Y34" s="29">
        <f>B37</f>
        <v>29</v>
      </c>
      <c r="Z34" s="165" t="str">
        <f t="shared" si="38"/>
        <v>Pénalités et contentieux</v>
      </c>
      <c r="AA34" s="163">
        <f t="shared" si="58"/>
        <v>0</v>
      </c>
      <c r="AB34" s="163">
        <f t="shared" si="58"/>
        <v>0</v>
      </c>
      <c r="AC34" s="163">
        <f t="shared" si="58"/>
        <v>0</v>
      </c>
      <c r="AD34" s="163">
        <f t="shared" si="58"/>
        <v>0</v>
      </c>
      <c r="AE34" s="163">
        <f t="shared" si="58"/>
        <v>0</v>
      </c>
      <c r="AF34" s="163">
        <f t="shared" si="58"/>
        <v>0</v>
      </c>
      <c r="AG34" s="163">
        <f t="shared" si="58"/>
        <v>0</v>
      </c>
      <c r="AH34" s="163">
        <f t="shared" si="58"/>
        <v>0</v>
      </c>
      <c r="AI34" s="163">
        <f t="shared" si="58"/>
        <v>0</v>
      </c>
      <c r="AJ34" s="163">
        <f>SUM(AA34:AI34)</f>
        <v>0</v>
      </c>
      <c r="AM34" s="29">
        <f>B37</f>
        <v>29</v>
      </c>
      <c r="AN34" s="165" t="str">
        <f t="shared" si="40"/>
        <v>Pénalités et contentieux</v>
      </c>
      <c r="AO34" s="163">
        <f t="shared" si="59"/>
        <v>0</v>
      </c>
      <c r="AP34" s="163">
        <f t="shared" si="59"/>
        <v>0</v>
      </c>
      <c r="AQ34" s="163">
        <f t="shared" si="59"/>
        <v>0</v>
      </c>
      <c r="AR34" s="163">
        <f t="shared" si="59"/>
        <v>0</v>
      </c>
      <c r="AS34" s="163">
        <f t="shared" si="59"/>
        <v>0</v>
      </c>
      <c r="AT34" s="163">
        <f t="shared" si="59"/>
        <v>0</v>
      </c>
      <c r="AU34" s="163">
        <f t="shared" si="59"/>
        <v>0</v>
      </c>
      <c r="AV34" s="163">
        <f t="shared" si="59"/>
        <v>0</v>
      </c>
      <c r="AW34" s="163">
        <f t="shared" si="10"/>
        <v>0</v>
      </c>
      <c r="AX34" s="78"/>
      <c r="AZ34" s="29">
        <f>B37</f>
        <v>29</v>
      </c>
      <c r="BA34" s="165" t="str">
        <f t="shared" si="42"/>
        <v>Pénalités et contentieux</v>
      </c>
      <c r="BB34" s="163">
        <f t="shared" ca="1" si="60"/>
        <v>0</v>
      </c>
      <c r="BC34" s="163">
        <f t="shared" ca="1" si="60"/>
        <v>0</v>
      </c>
      <c r="BD34" s="163">
        <f t="shared" ca="1" si="60"/>
        <v>0</v>
      </c>
      <c r="BE34" s="163">
        <f t="shared" ca="1" si="60"/>
        <v>0</v>
      </c>
      <c r="BF34" s="163">
        <f t="shared" ca="1" si="60"/>
        <v>0</v>
      </c>
      <c r="BG34" s="163">
        <f t="shared" ca="1" si="60"/>
        <v>0</v>
      </c>
      <c r="BH34" s="163">
        <f t="shared" ca="1" si="60"/>
        <v>0</v>
      </c>
      <c r="BI34" s="163">
        <f t="shared" ca="1" si="60"/>
        <v>0</v>
      </c>
      <c r="BJ34" s="163">
        <f t="shared" ca="1" si="60"/>
        <v>0</v>
      </c>
      <c r="BK34" s="163">
        <f t="shared" ca="1" si="60"/>
        <v>0</v>
      </c>
      <c r="BL34" s="163">
        <f t="shared" ca="1" si="60"/>
        <v>0</v>
      </c>
      <c r="BM34" s="163">
        <f t="shared" ca="1" si="60"/>
        <v>0</v>
      </c>
    </row>
    <row r="35" spans="2:65">
      <c r="B35" s="169"/>
      <c r="C35" s="142" t="str">
        <f>+Taxes!B32</f>
        <v>DGD</v>
      </c>
      <c r="E35" s="82">
        <f>SUM(E36:E37)</f>
        <v>0</v>
      </c>
      <c r="F35" s="82">
        <f>SUM(F36:F37)</f>
        <v>0</v>
      </c>
      <c r="G35" s="82">
        <f>SUM(G36:G37)</f>
        <v>0</v>
      </c>
      <c r="I35" s="82">
        <f>SUM(I36:I37)</f>
        <v>0</v>
      </c>
      <c r="J35" s="82">
        <f ca="1">SUM(J36:J37)</f>
        <v>0</v>
      </c>
      <c r="K35" s="82">
        <f ca="1">SUM(K36:K37)</f>
        <v>0</v>
      </c>
      <c r="M35" s="82">
        <f ca="1">SUM(M36:M37)</f>
        <v>0</v>
      </c>
      <c r="N35" s="21"/>
      <c r="O35" s="22"/>
      <c r="P35" s="23"/>
      <c r="Q35" s="14"/>
      <c r="Y35" s="169"/>
      <c r="Z35" s="169" t="str">
        <f t="shared" si="38"/>
        <v>DRI</v>
      </c>
      <c r="AA35" s="82">
        <f>SUM(AA36:AA36)</f>
        <v>0</v>
      </c>
      <c r="AB35" s="82">
        <f t="shared" ref="AB35:AJ35" si="61">SUM(AB36:AB36)</f>
        <v>0</v>
      </c>
      <c r="AC35" s="82">
        <f t="shared" si="61"/>
        <v>0</v>
      </c>
      <c r="AD35" s="82">
        <f t="shared" si="61"/>
        <v>0</v>
      </c>
      <c r="AE35" s="82">
        <f t="shared" si="61"/>
        <v>0</v>
      </c>
      <c r="AF35" s="82">
        <f t="shared" si="61"/>
        <v>0</v>
      </c>
      <c r="AG35" s="82">
        <f t="shared" si="61"/>
        <v>0</v>
      </c>
      <c r="AH35" s="82">
        <f t="shared" si="61"/>
        <v>0</v>
      </c>
      <c r="AI35" s="82">
        <f t="shared" si="61"/>
        <v>0</v>
      </c>
      <c r="AJ35" s="82">
        <f t="shared" si="61"/>
        <v>0</v>
      </c>
      <c r="AM35" s="169"/>
      <c r="AN35" s="169" t="str">
        <f t="shared" si="40"/>
        <v>DRI</v>
      </c>
      <c r="AO35" s="82">
        <f>SUM(AO36:AO36)</f>
        <v>0</v>
      </c>
      <c r="AP35" s="82">
        <f t="shared" ref="AP35:AW35" si="62">SUM(AP36:AP36)</f>
        <v>0</v>
      </c>
      <c r="AQ35" s="82">
        <f t="shared" si="62"/>
        <v>0</v>
      </c>
      <c r="AR35" s="82">
        <f t="shared" si="62"/>
        <v>0</v>
      </c>
      <c r="AS35" s="82">
        <f t="shared" si="62"/>
        <v>0</v>
      </c>
      <c r="AT35" s="82">
        <f t="shared" si="62"/>
        <v>0</v>
      </c>
      <c r="AU35" s="82">
        <f t="shared" si="62"/>
        <v>0</v>
      </c>
      <c r="AV35" s="82">
        <f t="shared" si="62"/>
        <v>0</v>
      </c>
      <c r="AW35" s="82">
        <f t="shared" si="62"/>
        <v>0</v>
      </c>
      <c r="AX35" s="78"/>
      <c r="AZ35" s="169"/>
      <c r="BA35" s="169" t="str">
        <f t="shared" si="42"/>
        <v>DRI</v>
      </c>
      <c r="BB35" s="82">
        <f ca="1">SUM(BB36:BB36)</f>
        <v>0</v>
      </c>
      <c r="BC35" s="82">
        <f t="shared" ref="BC35:BM35" ca="1" si="63">SUM(BC36:BC36)</f>
        <v>0</v>
      </c>
      <c r="BD35" s="82">
        <f t="shared" ca="1" si="63"/>
        <v>0</v>
      </c>
      <c r="BE35" s="82">
        <f t="shared" ca="1" si="63"/>
        <v>0</v>
      </c>
      <c r="BF35" s="82">
        <f t="shared" ca="1" si="63"/>
        <v>0</v>
      </c>
      <c r="BG35" s="82">
        <f t="shared" ca="1" si="63"/>
        <v>0</v>
      </c>
      <c r="BH35" s="82">
        <f t="shared" ca="1" si="63"/>
        <v>0</v>
      </c>
      <c r="BI35" s="82">
        <f t="shared" ca="1" si="63"/>
        <v>0</v>
      </c>
      <c r="BJ35" s="82">
        <f t="shared" ca="1" si="63"/>
        <v>0</v>
      </c>
      <c r="BK35" s="82">
        <f t="shared" ca="1" si="63"/>
        <v>0</v>
      </c>
      <c r="BL35" s="82">
        <f t="shared" ca="1" si="63"/>
        <v>0</v>
      </c>
      <c r="BM35" s="82">
        <f t="shared" ca="1" si="63"/>
        <v>0</v>
      </c>
    </row>
    <row r="36" spans="2:65">
      <c r="B36" s="2">
        <f>+Taxes!A33</f>
        <v>28</v>
      </c>
      <c r="C36" s="6" t="str">
        <f>+Taxes!B33</f>
        <v xml:space="preserve">Droit de douane </v>
      </c>
      <c r="E36" s="78">
        <v>0</v>
      </c>
      <c r="F36" s="78">
        <f>SUMIF($A$58:$A$726,B36&amp;"- "&amp;C36,$G$58:$G$726)</f>
        <v>0</v>
      </c>
      <c r="G36" s="78">
        <f t="shared" si="12"/>
        <v>0</v>
      </c>
      <c r="I36" s="78">
        <v>0</v>
      </c>
      <c r="J36" s="78">
        <f ca="1">SUMIF($J$58:$M$726,B36&amp;"- "&amp;C36,$Q$58:$Q$726)</f>
        <v>0</v>
      </c>
      <c r="K36" s="78">
        <f t="shared" ca="1" si="13"/>
        <v>0</v>
      </c>
      <c r="M36" s="78">
        <f t="shared" ref="M36:M47" ca="1" si="64">G36-K36</f>
        <v>0</v>
      </c>
      <c r="N36" s="78"/>
      <c r="O36" s="22" t="str">
        <f t="shared" ca="1" si="54"/>
        <v/>
      </c>
      <c r="P36" s="23" t="str">
        <f t="shared" ref="P36:P47" ca="1" si="65">IF(O36="ERROR","Please insert comment","")</f>
        <v/>
      </c>
      <c r="Q36" s="14"/>
      <c r="Y36" s="29">
        <f>B39</f>
        <v>30</v>
      </c>
      <c r="Z36" s="165" t="str">
        <f t="shared" si="38"/>
        <v>Patentes</v>
      </c>
      <c r="AA36" s="163">
        <f t="shared" ref="AA36:AI36" si="66">SUMPRODUCT(($A$58:$A$725=$Y36&amp;"- "&amp;$Z36)*($C$58:$C$725=AA$1)*($G$58:$G$725))</f>
        <v>0</v>
      </c>
      <c r="AB36" s="163">
        <f t="shared" si="66"/>
        <v>0</v>
      </c>
      <c r="AC36" s="163">
        <f t="shared" si="66"/>
        <v>0</v>
      </c>
      <c r="AD36" s="163">
        <f t="shared" si="66"/>
        <v>0</v>
      </c>
      <c r="AE36" s="163">
        <f t="shared" si="66"/>
        <v>0</v>
      </c>
      <c r="AF36" s="163">
        <f t="shared" si="66"/>
        <v>0</v>
      </c>
      <c r="AG36" s="163">
        <f t="shared" si="66"/>
        <v>0</v>
      </c>
      <c r="AH36" s="163">
        <f t="shared" si="66"/>
        <v>0</v>
      </c>
      <c r="AI36" s="163">
        <f t="shared" si="66"/>
        <v>0</v>
      </c>
      <c r="AJ36" s="163">
        <f>SUM(AA36:AI36)</f>
        <v>0</v>
      </c>
      <c r="AM36" s="29">
        <f>B39</f>
        <v>30</v>
      </c>
      <c r="AN36" s="165" t="str">
        <f t="shared" si="40"/>
        <v>Patentes</v>
      </c>
      <c r="AO36" s="163">
        <f t="shared" ref="AO36:AV36" si="67">SUMPRODUCT(($J$58:$M$724=$AM36&amp;"- "&amp;$AN36)*($N$58:$N$724=AO$1)*($Q$58:$Q$724))</f>
        <v>0</v>
      </c>
      <c r="AP36" s="163">
        <f t="shared" si="67"/>
        <v>0</v>
      </c>
      <c r="AQ36" s="163">
        <f t="shared" si="67"/>
        <v>0</v>
      </c>
      <c r="AR36" s="163">
        <f t="shared" si="67"/>
        <v>0</v>
      </c>
      <c r="AS36" s="163">
        <f t="shared" si="67"/>
        <v>0</v>
      </c>
      <c r="AT36" s="163">
        <f t="shared" si="67"/>
        <v>0</v>
      </c>
      <c r="AU36" s="163">
        <f t="shared" si="67"/>
        <v>0</v>
      </c>
      <c r="AV36" s="163">
        <f t="shared" si="67"/>
        <v>0</v>
      </c>
      <c r="AW36" s="163">
        <f t="shared" si="10"/>
        <v>0</v>
      </c>
      <c r="AX36" s="78"/>
      <c r="AZ36" s="29">
        <f>B39</f>
        <v>30</v>
      </c>
      <c r="BA36" s="165" t="str">
        <f t="shared" si="42"/>
        <v>Patentes</v>
      </c>
      <c r="BB36" s="163">
        <f t="shared" ref="BB36:BM36" ca="1" si="68">SUMPRODUCT(($C$6:$C$46=$BA36)*($N$6:$N$46=BB$1)*($M$6:$M$46))</f>
        <v>0</v>
      </c>
      <c r="BC36" s="163">
        <f t="shared" ca="1" si="68"/>
        <v>0</v>
      </c>
      <c r="BD36" s="163">
        <f t="shared" ca="1" si="68"/>
        <v>0</v>
      </c>
      <c r="BE36" s="163">
        <f t="shared" ca="1" si="68"/>
        <v>0</v>
      </c>
      <c r="BF36" s="163">
        <f t="shared" ca="1" si="68"/>
        <v>0</v>
      </c>
      <c r="BG36" s="163">
        <f t="shared" ca="1" si="68"/>
        <v>0</v>
      </c>
      <c r="BH36" s="163">
        <f t="shared" ca="1" si="68"/>
        <v>0</v>
      </c>
      <c r="BI36" s="163">
        <f t="shared" ca="1" si="68"/>
        <v>0</v>
      </c>
      <c r="BJ36" s="163">
        <f t="shared" ca="1" si="68"/>
        <v>0</v>
      </c>
      <c r="BK36" s="163">
        <f t="shared" ca="1" si="68"/>
        <v>0</v>
      </c>
      <c r="BL36" s="163">
        <f t="shared" ca="1" si="68"/>
        <v>0</v>
      </c>
      <c r="BM36" s="163">
        <f t="shared" ca="1" si="68"/>
        <v>0</v>
      </c>
    </row>
    <row r="37" spans="2:65">
      <c r="B37" s="29">
        <f>+Taxes!A34</f>
        <v>29</v>
      </c>
      <c r="C37" s="7" t="str">
        <f>+Taxes!B34</f>
        <v>Pénalités et contentieux</v>
      </c>
      <c r="E37" s="163">
        <v>0</v>
      </c>
      <c r="F37" s="163">
        <f>SUMIF($A$58:$A$726,B37&amp;"- "&amp;C37,$G$58:$G$726)</f>
        <v>0</v>
      </c>
      <c r="G37" s="163">
        <f t="shared" si="12"/>
        <v>0</v>
      </c>
      <c r="I37" s="163">
        <v>0</v>
      </c>
      <c r="J37" s="163">
        <f ca="1">SUMIF($J$58:$M$726,B37&amp;"- "&amp;C37,$Q$58:$Q$726)</f>
        <v>0</v>
      </c>
      <c r="K37" s="163">
        <f t="shared" ca="1" si="13"/>
        <v>0</v>
      </c>
      <c r="M37" s="163">
        <f t="shared" ca="1" si="64"/>
        <v>0</v>
      </c>
      <c r="N37" s="163"/>
      <c r="O37" s="22" t="str">
        <f t="shared" ca="1" si="54"/>
        <v/>
      </c>
      <c r="P37" s="23" t="str">
        <f t="shared" ca="1" si="65"/>
        <v/>
      </c>
      <c r="Y37" s="169"/>
      <c r="Z37" s="169" t="str">
        <f t="shared" si="38"/>
        <v>AUREP</v>
      </c>
      <c r="AA37" s="82">
        <f>SUM(AA38:AA41)</f>
        <v>0</v>
      </c>
      <c r="AB37" s="82">
        <f t="shared" ref="AB37:AJ37" si="69">SUM(AB38:AB41)</f>
        <v>0</v>
      </c>
      <c r="AC37" s="82">
        <f t="shared" si="69"/>
        <v>0</v>
      </c>
      <c r="AD37" s="82">
        <f t="shared" si="69"/>
        <v>0</v>
      </c>
      <c r="AE37" s="82">
        <f t="shared" si="69"/>
        <v>0</v>
      </c>
      <c r="AF37" s="82">
        <f t="shared" si="69"/>
        <v>0</v>
      </c>
      <c r="AG37" s="82">
        <f t="shared" si="69"/>
        <v>0</v>
      </c>
      <c r="AH37" s="82">
        <f t="shared" si="69"/>
        <v>0</v>
      </c>
      <c r="AI37" s="82">
        <f t="shared" si="69"/>
        <v>0</v>
      </c>
      <c r="AJ37" s="82">
        <f t="shared" si="69"/>
        <v>0</v>
      </c>
      <c r="AM37" s="169"/>
      <c r="AN37" s="169" t="str">
        <f t="shared" si="40"/>
        <v>AUREP</v>
      </c>
      <c r="AO37" s="82">
        <f>SUM(AO38:AO41)</f>
        <v>0</v>
      </c>
      <c r="AP37" s="82">
        <f t="shared" ref="AP37:AW37" si="70">SUM(AP38:AP41)</f>
        <v>0</v>
      </c>
      <c r="AQ37" s="82">
        <f t="shared" si="70"/>
        <v>0</v>
      </c>
      <c r="AR37" s="82">
        <f t="shared" si="70"/>
        <v>0</v>
      </c>
      <c r="AS37" s="82">
        <f t="shared" si="70"/>
        <v>0</v>
      </c>
      <c r="AT37" s="82">
        <f t="shared" si="70"/>
        <v>0</v>
      </c>
      <c r="AU37" s="82">
        <f t="shared" si="70"/>
        <v>0</v>
      </c>
      <c r="AV37" s="82">
        <f t="shared" si="70"/>
        <v>0</v>
      </c>
      <c r="AW37" s="82">
        <f t="shared" si="70"/>
        <v>0</v>
      </c>
      <c r="AX37" s="78"/>
      <c r="AZ37" s="169"/>
      <c r="BA37" s="169" t="str">
        <f t="shared" si="42"/>
        <v>AUREP</v>
      </c>
      <c r="BB37" s="82">
        <f ca="1">SUM(BB38:BB41)</f>
        <v>0</v>
      </c>
      <c r="BC37" s="82">
        <f t="shared" ref="BC37:BM37" ca="1" si="71">SUM(BC38:BC41)</f>
        <v>0</v>
      </c>
      <c r="BD37" s="82">
        <f t="shared" ca="1" si="71"/>
        <v>0</v>
      </c>
      <c r="BE37" s="82">
        <f t="shared" ca="1" si="71"/>
        <v>0</v>
      </c>
      <c r="BF37" s="82">
        <f t="shared" ca="1" si="71"/>
        <v>0</v>
      </c>
      <c r="BG37" s="82">
        <f t="shared" ca="1" si="71"/>
        <v>0</v>
      </c>
      <c r="BH37" s="82">
        <f t="shared" ca="1" si="71"/>
        <v>0</v>
      </c>
      <c r="BI37" s="82">
        <f t="shared" ca="1" si="71"/>
        <v>0</v>
      </c>
      <c r="BJ37" s="82">
        <f t="shared" ca="1" si="71"/>
        <v>0</v>
      </c>
      <c r="BK37" s="82">
        <f t="shared" ca="1" si="71"/>
        <v>0</v>
      </c>
      <c r="BL37" s="82">
        <f t="shared" ca="1" si="71"/>
        <v>0</v>
      </c>
      <c r="BM37" s="82">
        <f t="shared" ca="1" si="71"/>
        <v>0</v>
      </c>
    </row>
    <row r="38" spans="2:65">
      <c r="B38" s="169"/>
      <c r="C38" s="142" t="str">
        <f>+Taxes!B35</f>
        <v>DRI</v>
      </c>
      <c r="E38" s="82">
        <f>SUM(E39)</f>
        <v>0</v>
      </c>
      <c r="F38" s="82">
        <f>SUM(F39)</f>
        <v>0</v>
      </c>
      <c r="G38" s="82">
        <f>SUM(G39)</f>
        <v>0</v>
      </c>
      <c r="I38" s="82">
        <f>SUM(I39)</f>
        <v>0</v>
      </c>
      <c r="J38" s="82">
        <f ca="1">SUM(J39)</f>
        <v>0</v>
      </c>
      <c r="K38" s="82">
        <f ca="1">SUM(K39)</f>
        <v>0</v>
      </c>
      <c r="M38" s="82">
        <f ca="1">SUM(M39)</f>
        <v>0</v>
      </c>
      <c r="N38" s="21"/>
      <c r="O38" s="22"/>
      <c r="P38" s="23"/>
      <c r="T38" s="147" t="str">
        <f ca="1">IF(J48=S30,"","ERROR")</f>
        <v/>
      </c>
      <c r="Y38" s="29">
        <f>B41</f>
        <v>31</v>
      </c>
      <c r="Z38" s="165" t="str">
        <f t="shared" si="38"/>
        <v>Taxes de délivrance</v>
      </c>
      <c r="AA38" s="163">
        <f t="shared" ref="AA38:AI41" si="72">SUMPRODUCT(($A$58:$A$725=$Y38&amp;"- "&amp;$Z38)*($C$58:$C$725=AA$1)*($G$58:$G$725))</f>
        <v>0</v>
      </c>
      <c r="AB38" s="163">
        <f t="shared" si="72"/>
        <v>0</v>
      </c>
      <c r="AC38" s="163">
        <f t="shared" si="72"/>
        <v>0</v>
      </c>
      <c r="AD38" s="163">
        <f t="shared" si="72"/>
        <v>0</v>
      </c>
      <c r="AE38" s="163">
        <f t="shared" si="72"/>
        <v>0</v>
      </c>
      <c r="AF38" s="163">
        <f t="shared" si="72"/>
        <v>0</v>
      </c>
      <c r="AG38" s="163">
        <f t="shared" si="72"/>
        <v>0</v>
      </c>
      <c r="AH38" s="163">
        <f t="shared" si="72"/>
        <v>0</v>
      </c>
      <c r="AI38" s="163">
        <f t="shared" si="72"/>
        <v>0</v>
      </c>
      <c r="AJ38" s="163">
        <f>SUM(AA38:AI38)</f>
        <v>0</v>
      </c>
      <c r="AM38" s="29">
        <f>B41</f>
        <v>31</v>
      </c>
      <c r="AN38" s="165" t="str">
        <f t="shared" si="40"/>
        <v>Taxes de délivrance</v>
      </c>
      <c r="AO38" s="163">
        <f t="shared" ref="AO38:AV41" si="73">SUMPRODUCT(($J$58:$M$724=$AM38&amp;"- "&amp;$AN38)*($N$58:$N$724=AO$1)*($Q$58:$Q$724))</f>
        <v>0</v>
      </c>
      <c r="AP38" s="163">
        <f t="shared" si="73"/>
        <v>0</v>
      </c>
      <c r="AQ38" s="163">
        <f t="shared" si="73"/>
        <v>0</v>
      </c>
      <c r="AR38" s="163">
        <f t="shared" si="73"/>
        <v>0</v>
      </c>
      <c r="AS38" s="163">
        <f t="shared" si="73"/>
        <v>0</v>
      </c>
      <c r="AT38" s="163">
        <f t="shared" si="73"/>
        <v>0</v>
      </c>
      <c r="AU38" s="163">
        <f t="shared" si="73"/>
        <v>0</v>
      </c>
      <c r="AV38" s="163">
        <f t="shared" si="73"/>
        <v>0</v>
      </c>
      <c r="AW38" s="163">
        <f t="shared" si="10"/>
        <v>0</v>
      </c>
      <c r="AX38" s="78"/>
      <c r="AZ38" s="29">
        <f>B41</f>
        <v>31</v>
      </c>
      <c r="BA38" s="165" t="str">
        <f t="shared" si="42"/>
        <v>Taxes de délivrance</v>
      </c>
      <c r="BB38" s="163">
        <f t="shared" ref="BB38:BM41" ca="1" si="74">SUMPRODUCT(($C$6:$C$46=$BA38)*($N$6:$N$46=BB$1)*($M$6:$M$46))</f>
        <v>0</v>
      </c>
      <c r="BC38" s="163">
        <f t="shared" ca="1" si="74"/>
        <v>0</v>
      </c>
      <c r="BD38" s="163">
        <f t="shared" ca="1" si="74"/>
        <v>0</v>
      </c>
      <c r="BE38" s="163">
        <f t="shared" ca="1" si="74"/>
        <v>0</v>
      </c>
      <c r="BF38" s="163">
        <f t="shared" ca="1" si="74"/>
        <v>0</v>
      </c>
      <c r="BG38" s="163">
        <f t="shared" ca="1" si="74"/>
        <v>0</v>
      </c>
      <c r="BH38" s="163">
        <f t="shared" ca="1" si="74"/>
        <v>0</v>
      </c>
      <c r="BI38" s="163">
        <f t="shared" ca="1" si="74"/>
        <v>0</v>
      </c>
      <c r="BJ38" s="163">
        <f t="shared" ca="1" si="74"/>
        <v>0</v>
      </c>
      <c r="BK38" s="163">
        <f t="shared" ca="1" si="74"/>
        <v>0</v>
      </c>
      <c r="BL38" s="163">
        <f t="shared" ca="1" si="74"/>
        <v>0</v>
      </c>
      <c r="BM38" s="163">
        <f t="shared" ca="1" si="74"/>
        <v>0</v>
      </c>
    </row>
    <row r="39" spans="2:65">
      <c r="B39" s="2">
        <f>+Taxes!A36</f>
        <v>30</v>
      </c>
      <c r="C39" s="6" t="str">
        <f>+Taxes!B36</f>
        <v>Patentes</v>
      </c>
      <c r="E39" s="78">
        <v>0</v>
      </c>
      <c r="F39" s="78">
        <f>SUMIF($A$58:$A$726,B39&amp;"- "&amp;C39,$G$58:$G$726)</f>
        <v>0</v>
      </c>
      <c r="G39" s="78">
        <f t="shared" si="12"/>
        <v>0</v>
      </c>
      <c r="I39" s="78">
        <v>0</v>
      </c>
      <c r="J39" s="78">
        <f ca="1">SUMIF($J$58:$M$726,B39&amp;"- "&amp;C39,$Q$58:$Q$726)</f>
        <v>0</v>
      </c>
      <c r="K39" s="78">
        <f t="shared" ca="1" si="13"/>
        <v>0</v>
      </c>
      <c r="M39" s="78">
        <f t="shared" ca="1" si="64"/>
        <v>0</v>
      </c>
      <c r="N39" s="78"/>
      <c r="O39" s="22" t="str">
        <f t="shared" ca="1" si="54"/>
        <v/>
      </c>
      <c r="P39" s="23" t="str">
        <f t="shared" ca="1" si="65"/>
        <v/>
      </c>
      <c r="Y39" s="29">
        <f>B42</f>
        <v>32</v>
      </c>
      <c r="Z39" s="165" t="str">
        <f t="shared" si="38"/>
        <v>Taxe de renouvellement (AUREP)</v>
      </c>
      <c r="AA39" s="163">
        <f t="shared" si="72"/>
        <v>0</v>
      </c>
      <c r="AB39" s="163">
        <f t="shared" si="72"/>
        <v>0</v>
      </c>
      <c r="AC39" s="163">
        <f t="shared" si="72"/>
        <v>0</v>
      </c>
      <c r="AD39" s="163">
        <f t="shared" si="72"/>
        <v>0</v>
      </c>
      <c r="AE39" s="163">
        <f t="shared" si="72"/>
        <v>0</v>
      </c>
      <c r="AF39" s="163">
        <f t="shared" si="72"/>
        <v>0</v>
      </c>
      <c r="AG39" s="163">
        <f t="shared" si="72"/>
        <v>0</v>
      </c>
      <c r="AH39" s="163">
        <f t="shared" si="72"/>
        <v>0</v>
      </c>
      <c r="AI39" s="163">
        <f t="shared" si="72"/>
        <v>0</v>
      </c>
      <c r="AJ39" s="163">
        <f>SUM(AA39:AI39)</f>
        <v>0</v>
      </c>
      <c r="AM39" s="29">
        <f>B42</f>
        <v>32</v>
      </c>
      <c r="AN39" s="165" t="str">
        <f t="shared" si="40"/>
        <v>Taxe de renouvellement (AUREP)</v>
      </c>
      <c r="AO39" s="163">
        <f t="shared" si="73"/>
        <v>0</v>
      </c>
      <c r="AP39" s="163">
        <f t="shared" si="73"/>
        <v>0</v>
      </c>
      <c r="AQ39" s="163">
        <f t="shared" si="73"/>
        <v>0</v>
      </c>
      <c r="AR39" s="163">
        <f t="shared" si="73"/>
        <v>0</v>
      </c>
      <c r="AS39" s="163">
        <f t="shared" si="73"/>
        <v>0</v>
      </c>
      <c r="AT39" s="163">
        <f t="shared" si="73"/>
        <v>0</v>
      </c>
      <c r="AU39" s="163">
        <f t="shared" si="73"/>
        <v>0</v>
      </c>
      <c r="AV39" s="163">
        <f t="shared" si="73"/>
        <v>0</v>
      </c>
      <c r="AW39" s="163">
        <f t="shared" si="10"/>
        <v>0</v>
      </c>
      <c r="AX39" s="78"/>
      <c r="AZ39" s="29">
        <f>B42</f>
        <v>32</v>
      </c>
      <c r="BA39" s="165" t="str">
        <f t="shared" si="42"/>
        <v>Taxe de renouvellement (AUREP)</v>
      </c>
      <c r="BB39" s="163">
        <f t="shared" ca="1" si="74"/>
        <v>0</v>
      </c>
      <c r="BC39" s="163">
        <f t="shared" ca="1" si="74"/>
        <v>0</v>
      </c>
      <c r="BD39" s="163">
        <f t="shared" ca="1" si="74"/>
        <v>0</v>
      </c>
      <c r="BE39" s="163">
        <f t="shared" ca="1" si="74"/>
        <v>0</v>
      </c>
      <c r="BF39" s="163">
        <f t="shared" ca="1" si="74"/>
        <v>0</v>
      </c>
      <c r="BG39" s="163">
        <f t="shared" ca="1" si="74"/>
        <v>0</v>
      </c>
      <c r="BH39" s="163">
        <f t="shared" ca="1" si="74"/>
        <v>0</v>
      </c>
      <c r="BI39" s="163">
        <f t="shared" ca="1" si="74"/>
        <v>0</v>
      </c>
      <c r="BJ39" s="163">
        <f t="shared" ca="1" si="74"/>
        <v>0</v>
      </c>
      <c r="BK39" s="163">
        <f t="shared" ca="1" si="74"/>
        <v>0</v>
      </c>
      <c r="BL39" s="163">
        <f t="shared" ca="1" si="74"/>
        <v>0</v>
      </c>
      <c r="BM39" s="163">
        <f t="shared" ca="1" si="74"/>
        <v>0</v>
      </c>
    </row>
    <row r="40" spans="2:65">
      <c r="B40" s="169"/>
      <c r="C40" s="142" t="str">
        <f>+Taxes!B37</f>
        <v>AUREP</v>
      </c>
      <c r="E40" s="82">
        <f>SUM(E41:E44)</f>
        <v>0</v>
      </c>
      <c r="F40" s="82">
        <f>SUM(F41:F44)</f>
        <v>0</v>
      </c>
      <c r="G40" s="82">
        <f>SUM(G41:G44)</f>
        <v>0</v>
      </c>
      <c r="I40" s="82">
        <f>SUM(I41:I44)</f>
        <v>0</v>
      </c>
      <c r="J40" s="82">
        <f ca="1">SUM(J41:J44)</f>
        <v>0</v>
      </c>
      <c r="K40" s="82">
        <f ca="1">SUM(K41:K44)</f>
        <v>0</v>
      </c>
      <c r="M40" s="82">
        <f ca="1">SUM(M41:M44)</f>
        <v>0</v>
      </c>
      <c r="N40" s="21"/>
      <c r="O40" s="22"/>
      <c r="P40" s="23"/>
      <c r="Y40" s="29">
        <f>B43</f>
        <v>33</v>
      </c>
      <c r="Z40" s="165" t="str">
        <f t="shared" si="38"/>
        <v>Taxe superficiaire</v>
      </c>
      <c r="AA40" s="163">
        <f t="shared" si="72"/>
        <v>0</v>
      </c>
      <c r="AB40" s="163">
        <f t="shared" si="72"/>
        <v>0</v>
      </c>
      <c r="AC40" s="163">
        <f t="shared" si="72"/>
        <v>0</v>
      </c>
      <c r="AD40" s="163">
        <f t="shared" si="72"/>
        <v>0</v>
      </c>
      <c r="AE40" s="163">
        <f t="shared" si="72"/>
        <v>0</v>
      </c>
      <c r="AF40" s="163">
        <f t="shared" si="72"/>
        <v>0</v>
      </c>
      <c r="AG40" s="163">
        <f t="shared" si="72"/>
        <v>0</v>
      </c>
      <c r="AH40" s="163">
        <f t="shared" si="72"/>
        <v>0</v>
      </c>
      <c r="AI40" s="163">
        <f t="shared" si="72"/>
        <v>0</v>
      </c>
      <c r="AJ40" s="163">
        <f>SUM(AA40:AI40)</f>
        <v>0</v>
      </c>
      <c r="AM40" s="29">
        <f>B43</f>
        <v>33</v>
      </c>
      <c r="AN40" s="165" t="str">
        <f t="shared" si="40"/>
        <v>Taxe superficiaire</v>
      </c>
      <c r="AO40" s="163">
        <f t="shared" si="73"/>
        <v>0</v>
      </c>
      <c r="AP40" s="163">
        <f t="shared" si="73"/>
        <v>0</v>
      </c>
      <c r="AQ40" s="163">
        <f t="shared" si="73"/>
        <v>0</v>
      </c>
      <c r="AR40" s="163">
        <f t="shared" si="73"/>
        <v>0</v>
      </c>
      <c r="AS40" s="163">
        <f t="shared" si="73"/>
        <v>0</v>
      </c>
      <c r="AT40" s="163">
        <f t="shared" si="73"/>
        <v>0</v>
      </c>
      <c r="AU40" s="163">
        <f t="shared" si="73"/>
        <v>0</v>
      </c>
      <c r="AV40" s="163">
        <f t="shared" si="73"/>
        <v>0</v>
      </c>
      <c r="AW40" s="163">
        <f t="shared" si="10"/>
        <v>0</v>
      </c>
      <c r="AX40" s="52"/>
      <c r="AZ40" s="29">
        <f>B43</f>
        <v>33</v>
      </c>
      <c r="BA40" s="165" t="str">
        <f t="shared" si="42"/>
        <v>Taxe superficiaire</v>
      </c>
      <c r="BB40" s="163">
        <f t="shared" ca="1" si="74"/>
        <v>0</v>
      </c>
      <c r="BC40" s="163">
        <f t="shared" ca="1" si="74"/>
        <v>0</v>
      </c>
      <c r="BD40" s="163">
        <f t="shared" ca="1" si="74"/>
        <v>0</v>
      </c>
      <c r="BE40" s="163">
        <f t="shared" ca="1" si="74"/>
        <v>0</v>
      </c>
      <c r="BF40" s="163">
        <f t="shared" ca="1" si="74"/>
        <v>0</v>
      </c>
      <c r="BG40" s="163">
        <f t="shared" ca="1" si="74"/>
        <v>0</v>
      </c>
      <c r="BH40" s="163">
        <f t="shared" ca="1" si="74"/>
        <v>0</v>
      </c>
      <c r="BI40" s="163">
        <f t="shared" ca="1" si="74"/>
        <v>0</v>
      </c>
      <c r="BJ40" s="163">
        <f t="shared" ca="1" si="74"/>
        <v>0</v>
      </c>
      <c r="BK40" s="163">
        <f t="shared" ca="1" si="74"/>
        <v>0</v>
      </c>
      <c r="BL40" s="163">
        <f t="shared" ca="1" si="74"/>
        <v>0</v>
      </c>
      <c r="BM40" s="163">
        <f t="shared" ca="1" si="74"/>
        <v>0</v>
      </c>
    </row>
    <row r="41" spans="2:65">
      <c r="B41" s="29">
        <f>+Taxes!A38</f>
        <v>31</v>
      </c>
      <c r="C41" s="7" t="str">
        <f>+Taxes!B38</f>
        <v>Taxes de délivrance</v>
      </c>
      <c r="E41" s="163">
        <v>0</v>
      </c>
      <c r="F41" s="163">
        <f>SUMIF($A$58:$A$726,B41&amp;"- "&amp;C41,$G$58:$G$726)</f>
        <v>0</v>
      </c>
      <c r="G41" s="163">
        <f t="shared" si="12"/>
        <v>0</v>
      </c>
      <c r="I41" s="163">
        <v>0</v>
      </c>
      <c r="J41" s="163">
        <f ca="1">SUMIF($J$58:$M$726,B41&amp;"- "&amp;C41,$Q$58:$Q$726)</f>
        <v>0</v>
      </c>
      <c r="K41" s="163">
        <f t="shared" ca="1" si="13"/>
        <v>0</v>
      </c>
      <c r="M41" s="163">
        <f t="shared" ca="1" si="64"/>
        <v>0</v>
      </c>
      <c r="N41" s="163"/>
      <c r="O41" s="22" t="str">
        <f t="shared" ca="1" si="54"/>
        <v/>
      </c>
      <c r="P41" s="23" t="str">
        <f t="shared" ca="1" si="65"/>
        <v/>
      </c>
      <c r="Y41" s="29">
        <f>B44</f>
        <v>34</v>
      </c>
      <c r="Z41" s="165" t="str">
        <f t="shared" si="38"/>
        <v>Fonds de promotion et de formation</v>
      </c>
      <c r="AA41" s="163">
        <f t="shared" si="72"/>
        <v>0</v>
      </c>
      <c r="AB41" s="163">
        <f t="shared" si="72"/>
        <v>0</v>
      </c>
      <c r="AC41" s="163">
        <f t="shared" si="72"/>
        <v>0</v>
      </c>
      <c r="AD41" s="163">
        <f t="shared" si="72"/>
        <v>0</v>
      </c>
      <c r="AE41" s="163">
        <f t="shared" si="72"/>
        <v>0</v>
      </c>
      <c r="AF41" s="163">
        <f t="shared" si="72"/>
        <v>0</v>
      </c>
      <c r="AG41" s="163">
        <f t="shared" si="72"/>
        <v>0</v>
      </c>
      <c r="AH41" s="163">
        <f t="shared" si="72"/>
        <v>0</v>
      </c>
      <c r="AI41" s="163">
        <f t="shared" si="72"/>
        <v>0</v>
      </c>
      <c r="AJ41" s="163">
        <f>SUM(AA41:AI41)</f>
        <v>0</v>
      </c>
      <c r="AM41" s="29">
        <f>B44</f>
        <v>34</v>
      </c>
      <c r="AN41" s="165" t="str">
        <f t="shared" si="40"/>
        <v>Fonds de promotion et de formation</v>
      </c>
      <c r="AO41" s="163">
        <f t="shared" si="73"/>
        <v>0</v>
      </c>
      <c r="AP41" s="163">
        <f t="shared" si="73"/>
        <v>0</v>
      </c>
      <c r="AQ41" s="163">
        <f t="shared" si="73"/>
        <v>0</v>
      </c>
      <c r="AR41" s="163">
        <f t="shared" si="73"/>
        <v>0</v>
      </c>
      <c r="AS41" s="163">
        <f t="shared" si="73"/>
        <v>0</v>
      </c>
      <c r="AT41" s="163">
        <f t="shared" si="73"/>
        <v>0</v>
      </c>
      <c r="AU41" s="163">
        <f t="shared" si="73"/>
        <v>0</v>
      </c>
      <c r="AV41" s="163">
        <f t="shared" si="73"/>
        <v>0</v>
      </c>
      <c r="AW41" s="163">
        <f t="shared" si="10"/>
        <v>0</v>
      </c>
      <c r="AX41" s="78"/>
      <c r="AZ41" s="29">
        <f>B44</f>
        <v>34</v>
      </c>
      <c r="BA41" s="165" t="str">
        <f t="shared" si="42"/>
        <v>Fonds de promotion et de formation</v>
      </c>
      <c r="BB41" s="163">
        <f t="shared" ca="1" si="74"/>
        <v>0</v>
      </c>
      <c r="BC41" s="163">
        <f t="shared" ca="1" si="74"/>
        <v>0</v>
      </c>
      <c r="BD41" s="163">
        <f t="shared" ca="1" si="74"/>
        <v>0</v>
      </c>
      <c r="BE41" s="163">
        <f t="shared" ca="1" si="74"/>
        <v>0</v>
      </c>
      <c r="BF41" s="163">
        <f t="shared" ca="1" si="74"/>
        <v>0</v>
      </c>
      <c r="BG41" s="163">
        <f t="shared" ca="1" si="74"/>
        <v>0</v>
      </c>
      <c r="BH41" s="163">
        <f t="shared" ca="1" si="74"/>
        <v>0</v>
      </c>
      <c r="BI41" s="163">
        <f t="shared" ca="1" si="74"/>
        <v>0</v>
      </c>
      <c r="BJ41" s="163">
        <f t="shared" ca="1" si="74"/>
        <v>0</v>
      </c>
      <c r="BK41" s="163">
        <f t="shared" ca="1" si="74"/>
        <v>0</v>
      </c>
      <c r="BL41" s="163">
        <f t="shared" ca="1" si="74"/>
        <v>0</v>
      </c>
      <c r="BM41" s="163">
        <f t="shared" ca="1" si="74"/>
        <v>0</v>
      </c>
    </row>
    <row r="42" spans="2:65">
      <c r="B42" s="2">
        <f>+Taxes!A39</f>
        <v>32</v>
      </c>
      <c r="C42" s="6" t="str">
        <f>+Taxes!B39</f>
        <v>Taxe de renouvellement (AUREP)</v>
      </c>
      <c r="E42" s="78">
        <v>0</v>
      </c>
      <c r="F42" s="78">
        <f>SUMIF($A$58:$A$726,B42&amp;"- "&amp;C42,$G$58:$G$726)</f>
        <v>0</v>
      </c>
      <c r="G42" s="78">
        <f t="shared" si="12"/>
        <v>0</v>
      </c>
      <c r="I42" s="78">
        <v>0</v>
      </c>
      <c r="J42" s="78">
        <f ca="1">SUMIF($J$58:$M$726,B42&amp;"- "&amp;C42,$Q$58:$Q$726)</f>
        <v>0</v>
      </c>
      <c r="K42" s="78">
        <f t="shared" ca="1" si="13"/>
        <v>0</v>
      </c>
      <c r="M42" s="78">
        <f t="shared" ca="1" si="64"/>
        <v>0</v>
      </c>
      <c r="N42" s="78"/>
      <c r="O42" s="22" t="str">
        <f t="shared" ca="1" si="54"/>
        <v/>
      </c>
      <c r="P42" s="23" t="str">
        <f t="shared" ca="1" si="65"/>
        <v/>
      </c>
      <c r="Y42" s="169"/>
      <c r="Z42" s="169" t="str">
        <f t="shared" si="38"/>
        <v>INPS</v>
      </c>
      <c r="AA42" s="82">
        <f>SUM(AA43:AA43)</f>
        <v>0</v>
      </c>
      <c r="AB42" s="82">
        <f t="shared" ref="AB42:AJ42" si="75">SUM(AB43:AB43)</f>
        <v>0</v>
      </c>
      <c r="AC42" s="82">
        <f t="shared" si="75"/>
        <v>0</v>
      </c>
      <c r="AD42" s="82">
        <f t="shared" si="75"/>
        <v>0</v>
      </c>
      <c r="AE42" s="82">
        <f t="shared" si="75"/>
        <v>0</v>
      </c>
      <c r="AF42" s="82">
        <f t="shared" si="75"/>
        <v>0</v>
      </c>
      <c r="AG42" s="82">
        <f t="shared" si="75"/>
        <v>0</v>
      </c>
      <c r="AH42" s="82">
        <f t="shared" si="75"/>
        <v>0</v>
      </c>
      <c r="AI42" s="82">
        <f t="shared" si="75"/>
        <v>0</v>
      </c>
      <c r="AJ42" s="82">
        <f t="shared" si="75"/>
        <v>0</v>
      </c>
      <c r="AM42" s="169"/>
      <c r="AN42" s="169" t="str">
        <f t="shared" si="40"/>
        <v>INPS</v>
      </c>
      <c r="AO42" s="82">
        <f>SUM(AO43:AO43)</f>
        <v>0</v>
      </c>
      <c r="AP42" s="82">
        <f t="shared" ref="AP42:AW42" si="76">SUM(AP43:AP43)</f>
        <v>0</v>
      </c>
      <c r="AQ42" s="82">
        <f t="shared" si="76"/>
        <v>0</v>
      </c>
      <c r="AR42" s="82">
        <f t="shared" si="76"/>
        <v>0</v>
      </c>
      <c r="AS42" s="82">
        <f t="shared" si="76"/>
        <v>0</v>
      </c>
      <c r="AT42" s="82">
        <f t="shared" si="76"/>
        <v>0</v>
      </c>
      <c r="AU42" s="82">
        <f t="shared" si="76"/>
        <v>0</v>
      </c>
      <c r="AV42" s="82">
        <f t="shared" si="76"/>
        <v>0</v>
      </c>
      <c r="AW42" s="82">
        <f t="shared" si="76"/>
        <v>0</v>
      </c>
      <c r="AX42" s="52"/>
      <c r="AZ42" s="169"/>
      <c r="BA42" s="169" t="str">
        <f t="shared" si="42"/>
        <v>INPS</v>
      </c>
      <c r="BB42" s="82">
        <f ca="1">SUM(BB43:BB43)</f>
        <v>0</v>
      </c>
      <c r="BC42" s="82">
        <f t="shared" ref="BC42:BM42" ca="1" si="77">SUM(BC43:BC43)</f>
        <v>0</v>
      </c>
      <c r="BD42" s="82">
        <f t="shared" ca="1" si="77"/>
        <v>0</v>
      </c>
      <c r="BE42" s="82">
        <f t="shared" ca="1" si="77"/>
        <v>0</v>
      </c>
      <c r="BF42" s="82">
        <f t="shared" ca="1" si="77"/>
        <v>0</v>
      </c>
      <c r="BG42" s="82">
        <f t="shared" ca="1" si="77"/>
        <v>0</v>
      </c>
      <c r="BH42" s="82">
        <f t="shared" ca="1" si="77"/>
        <v>0</v>
      </c>
      <c r="BI42" s="82">
        <f t="shared" ca="1" si="77"/>
        <v>0</v>
      </c>
      <c r="BJ42" s="82">
        <f t="shared" ca="1" si="77"/>
        <v>0</v>
      </c>
      <c r="BK42" s="82">
        <f t="shared" ca="1" si="77"/>
        <v>0</v>
      </c>
      <c r="BL42" s="82">
        <f t="shared" ca="1" si="77"/>
        <v>0</v>
      </c>
      <c r="BM42" s="82">
        <f t="shared" ca="1" si="77"/>
        <v>0</v>
      </c>
    </row>
    <row r="43" spans="2:65">
      <c r="B43" s="29">
        <f>+Taxes!A40</f>
        <v>33</v>
      </c>
      <c r="C43" s="7" t="str">
        <f>+Taxes!B40</f>
        <v>Taxe superficiaire</v>
      </c>
      <c r="E43" s="163">
        <v>0</v>
      </c>
      <c r="F43" s="163">
        <f>SUMIF($A$58:$A$726,B43&amp;"- "&amp;C43,$G$58:$G$726)</f>
        <v>0</v>
      </c>
      <c r="G43" s="163">
        <f t="shared" si="12"/>
        <v>0</v>
      </c>
      <c r="I43" s="163">
        <v>0</v>
      </c>
      <c r="J43" s="163">
        <f ca="1">SUMIF($J$58:$M$726,B43&amp;"- "&amp;C43,$Q$58:$Q$726)</f>
        <v>0</v>
      </c>
      <c r="K43" s="163">
        <f t="shared" ca="1" si="13"/>
        <v>0</v>
      </c>
      <c r="M43" s="163">
        <f t="shared" ca="1" si="64"/>
        <v>0</v>
      </c>
      <c r="N43" s="163"/>
      <c r="O43" s="22" t="str">
        <f t="shared" ca="1" si="54"/>
        <v/>
      </c>
      <c r="P43" s="23" t="str">
        <f t="shared" ca="1" si="65"/>
        <v/>
      </c>
      <c r="Y43" s="29">
        <f>B46</f>
        <v>35</v>
      </c>
      <c r="Z43" s="165" t="str">
        <f t="shared" si="38"/>
        <v>Cotisations sociales</v>
      </c>
      <c r="AA43" s="163">
        <f t="shared" ref="AA43:AI44" si="78">SUMPRODUCT(($A$58:$A$725=$Y43&amp;"- "&amp;$Z43)*($C$58:$C$725=AA$1)*($G$58:$G$725))</f>
        <v>0</v>
      </c>
      <c r="AB43" s="163">
        <f t="shared" si="78"/>
        <v>0</v>
      </c>
      <c r="AC43" s="163">
        <f t="shared" si="78"/>
        <v>0</v>
      </c>
      <c r="AD43" s="163">
        <f t="shared" si="78"/>
        <v>0</v>
      </c>
      <c r="AE43" s="163">
        <f t="shared" si="78"/>
        <v>0</v>
      </c>
      <c r="AF43" s="163">
        <f t="shared" si="78"/>
        <v>0</v>
      </c>
      <c r="AG43" s="163">
        <f t="shared" si="78"/>
        <v>0</v>
      </c>
      <c r="AH43" s="163">
        <f t="shared" si="78"/>
        <v>0</v>
      </c>
      <c r="AI43" s="163">
        <f t="shared" si="78"/>
        <v>0</v>
      </c>
      <c r="AJ43" s="163">
        <f>SUM(AA43:AI43)</f>
        <v>0</v>
      </c>
      <c r="AM43" s="29">
        <f>B46</f>
        <v>35</v>
      </c>
      <c r="AN43" s="165" t="str">
        <f t="shared" si="40"/>
        <v>Cotisations sociales</v>
      </c>
      <c r="AO43" s="163">
        <f t="shared" ref="AO43:AV44" si="79">SUMPRODUCT(($J$58:$M$724=$AM43&amp;"- "&amp;$AN43)*($N$58:$N$724=AO$1)*($Q$58:$Q$724))</f>
        <v>0</v>
      </c>
      <c r="AP43" s="163">
        <f t="shared" si="79"/>
        <v>0</v>
      </c>
      <c r="AQ43" s="163">
        <f t="shared" si="79"/>
        <v>0</v>
      </c>
      <c r="AR43" s="163">
        <f t="shared" si="79"/>
        <v>0</v>
      </c>
      <c r="AS43" s="163">
        <f t="shared" si="79"/>
        <v>0</v>
      </c>
      <c r="AT43" s="163">
        <f t="shared" si="79"/>
        <v>0</v>
      </c>
      <c r="AU43" s="163">
        <f t="shared" si="79"/>
        <v>0</v>
      </c>
      <c r="AV43" s="163">
        <f t="shared" si="79"/>
        <v>0</v>
      </c>
      <c r="AW43" s="163">
        <f t="shared" si="10"/>
        <v>0</v>
      </c>
      <c r="AX43" s="78"/>
      <c r="AZ43" s="29">
        <f>B46</f>
        <v>35</v>
      </c>
      <c r="BA43" s="165" t="str">
        <f t="shared" si="42"/>
        <v>Cotisations sociales</v>
      </c>
      <c r="BB43" s="163">
        <f t="shared" ref="BB43:BM44" ca="1" si="80">SUMPRODUCT(($C$6:$C$46=$BA43)*($N$6:$N$46=BB$1)*($M$6:$M$46))</f>
        <v>0</v>
      </c>
      <c r="BC43" s="163">
        <f t="shared" ca="1" si="80"/>
        <v>0</v>
      </c>
      <c r="BD43" s="163">
        <f t="shared" ca="1" si="80"/>
        <v>0</v>
      </c>
      <c r="BE43" s="163">
        <f t="shared" ca="1" si="80"/>
        <v>0</v>
      </c>
      <c r="BF43" s="163">
        <f t="shared" ca="1" si="80"/>
        <v>0</v>
      </c>
      <c r="BG43" s="163">
        <f t="shared" ca="1" si="80"/>
        <v>0</v>
      </c>
      <c r="BH43" s="163">
        <f t="shared" ca="1" si="80"/>
        <v>0</v>
      </c>
      <c r="BI43" s="163">
        <f t="shared" ca="1" si="80"/>
        <v>0</v>
      </c>
      <c r="BJ43" s="163">
        <f t="shared" ca="1" si="80"/>
        <v>0</v>
      </c>
      <c r="BK43" s="163">
        <f t="shared" ca="1" si="80"/>
        <v>0</v>
      </c>
      <c r="BL43" s="163">
        <f t="shared" ca="1" si="80"/>
        <v>0</v>
      </c>
      <c r="BM43" s="163">
        <f t="shared" ca="1" si="80"/>
        <v>0</v>
      </c>
    </row>
    <row r="44" spans="2:65">
      <c r="B44" s="2">
        <f>+Taxes!A41</f>
        <v>34</v>
      </c>
      <c r="C44" s="6" t="str">
        <f>+Taxes!B41</f>
        <v>Fonds de promotion et de formation</v>
      </c>
      <c r="E44" s="78">
        <v>0</v>
      </c>
      <c r="F44" s="78">
        <f>SUMIF($A$58:$A$726,B44&amp;"- "&amp;C44,$G$58:$G$726)</f>
        <v>0</v>
      </c>
      <c r="G44" s="78">
        <f t="shared" si="12"/>
        <v>0</v>
      </c>
      <c r="I44" s="78">
        <v>0</v>
      </c>
      <c r="J44" s="78">
        <f ca="1">SUMIF($J$58:$M$726,B44&amp;"- "&amp;C44,$Q$58:$Q$726)</f>
        <v>0</v>
      </c>
      <c r="K44" s="78">
        <f t="shared" ca="1" si="13"/>
        <v>0</v>
      </c>
      <c r="M44" s="78">
        <f t="shared" ca="1" si="64"/>
        <v>0</v>
      </c>
      <c r="N44" s="78"/>
      <c r="O44" s="22" t="str">
        <f t="shared" ca="1" si="54"/>
        <v/>
      </c>
      <c r="P44" s="23" t="str">
        <f t="shared" ca="1" si="65"/>
        <v/>
      </c>
      <c r="Y44" s="29">
        <f>B47</f>
        <v>36</v>
      </c>
      <c r="Z44" s="165" t="str">
        <f t="shared" si="38"/>
        <v>Autres flux de paiements significatifs (&gt; 25 millions de  FCFA) (reconciliables)</v>
      </c>
      <c r="AA44" s="163">
        <f t="shared" si="78"/>
        <v>0</v>
      </c>
      <c r="AB44" s="163">
        <f t="shared" si="78"/>
        <v>0</v>
      </c>
      <c r="AC44" s="163">
        <f t="shared" si="78"/>
        <v>0</v>
      </c>
      <c r="AD44" s="163">
        <f t="shared" si="78"/>
        <v>0</v>
      </c>
      <c r="AE44" s="163">
        <f t="shared" si="78"/>
        <v>0</v>
      </c>
      <c r="AF44" s="163">
        <f t="shared" si="78"/>
        <v>0</v>
      </c>
      <c r="AG44" s="163">
        <f t="shared" si="78"/>
        <v>0</v>
      </c>
      <c r="AH44" s="163">
        <f t="shared" si="78"/>
        <v>0</v>
      </c>
      <c r="AI44" s="163">
        <f t="shared" si="78"/>
        <v>0</v>
      </c>
      <c r="AJ44" s="163">
        <f>SUM(AA44:AI44)</f>
        <v>0</v>
      </c>
      <c r="AM44" s="29">
        <f>B47</f>
        <v>36</v>
      </c>
      <c r="AN44" s="165" t="str">
        <f t="shared" si="40"/>
        <v>Autres flux de paiements significatifs (&gt; 25 millions de  FCFA) (reconciliables)</v>
      </c>
      <c r="AO44" s="163">
        <f t="shared" si="79"/>
        <v>0</v>
      </c>
      <c r="AP44" s="163">
        <f t="shared" si="79"/>
        <v>0</v>
      </c>
      <c r="AQ44" s="163">
        <f t="shared" si="79"/>
        <v>0</v>
      </c>
      <c r="AR44" s="163">
        <f t="shared" si="79"/>
        <v>0</v>
      </c>
      <c r="AS44" s="163">
        <f t="shared" si="79"/>
        <v>0</v>
      </c>
      <c r="AT44" s="163">
        <f t="shared" si="79"/>
        <v>0</v>
      </c>
      <c r="AU44" s="163">
        <f t="shared" si="79"/>
        <v>0</v>
      </c>
      <c r="AV44" s="163">
        <f t="shared" si="79"/>
        <v>0</v>
      </c>
      <c r="AW44" s="163">
        <f t="shared" si="10"/>
        <v>0</v>
      </c>
      <c r="AX44" s="78"/>
      <c r="AZ44" s="29">
        <f>B47</f>
        <v>36</v>
      </c>
      <c r="BA44" s="165" t="str">
        <f t="shared" si="42"/>
        <v>Autres flux de paiements significatifs (&gt; 25 millions de  FCFA) (reconciliables)</v>
      </c>
      <c r="BB44" s="163">
        <f t="shared" ca="1" si="80"/>
        <v>0</v>
      </c>
      <c r="BC44" s="163">
        <f t="shared" ca="1" si="80"/>
        <v>0</v>
      </c>
      <c r="BD44" s="163">
        <f t="shared" ca="1" si="80"/>
        <v>0</v>
      </c>
      <c r="BE44" s="163">
        <f t="shared" ca="1" si="80"/>
        <v>0</v>
      </c>
      <c r="BF44" s="163">
        <f t="shared" ca="1" si="80"/>
        <v>0</v>
      </c>
      <c r="BG44" s="163">
        <f t="shared" ca="1" si="80"/>
        <v>0</v>
      </c>
      <c r="BH44" s="163">
        <f t="shared" ca="1" si="80"/>
        <v>0</v>
      </c>
      <c r="BI44" s="163">
        <f t="shared" ca="1" si="80"/>
        <v>0</v>
      </c>
      <c r="BJ44" s="163">
        <f t="shared" ca="1" si="80"/>
        <v>0</v>
      </c>
      <c r="BK44" s="163">
        <f t="shared" ca="1" si="80"/>
        <v>0</v>
      </c>
      <c r="BL44" s="163">
        <f t="shared" ca="1" si="80"/>
        <v>0</v>
      </c>
      <c r="BM44" s="163">
        <f t="shared" ca="1" si="80"/>
        <v>0</v>
      </c>
    </row>
    <row r="45" spans="2:65">
      <c r="B45" s="169"/>
      <c r="C45" s="142" t="str">
        <f>+Taxes!B42</f>
        <v>INPS</v>
      </c>
      <c r="E45" s="82">
        <f>SUM(E46)</f>
        <v>0</v>
      </c>
      <c r="F45" s="82">
        <f>SUM(F46)</f>
        <v>0</v>
      </c>
      <c r="G45" s="82">
        <f>SUM(G46)</f>
        <v>0</v>
      </c>
      <c r="I45" s="82">
        <f>SUM(I46)</f>
        <v>0</v>
      </c>
      <c r="J45" s="82">
        <f ca="1">SUM(J46)</f>
        <v>0</v>
      </c>
      <c r="K45" s="82">
        <f ca="1">SUM(K46)</f>
        <v>0</v>
      </c>
      <c r="M45" s="82">
        <f ca="1">SUM(M46)</f>
        <v>0</v>
      </c>
      <c r="N45" s="21"/>
      <c r="O45" s="22"/>
      <c r="P45" s="23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</row>
    <row r="46" spans="2:65">
      <c r="B46" s="2">
        <f>+Taxes!A43</f>
        <v>35</v>
      </c>
      <c r="C46" s="6" t="str">
        <f>+Taxes!B43</f>
        <v>Cotisations sociales</v>
      </c>
      <c r="E46" s="78">
        <v>0</v>
      </c>
      <c r="F46" s="78">
        <v>0</v>
      </c>
      <c r="G46" s="78">
        <f t="shared" si="12"/>
        <v>0</v>
      </c>
      <c r="I46" s="78">
        <v>0</v>
      </c>
      <c r="J46" s="78">
        <f ca="1">SUMIF($J$58:$M$726,B46&amp;"- "&amp;C46,$Q$58:$Q$726)</f>
        <v>0</v>
      </c>
      <c r="K46" s="78">
        <f t="shared" ca="1" si="13"/>
        <v>0</v>
      </c>
      <c r="M46" s="78">
        <f t="shared" ca="1" si="64"/>
        <v>0</v>
      </c>
      <c r="N46" s="84"/>
      <c r="O46" s="22" t="str">
        <f t="shared" ca="1" si="54"/>
        <v/>
      </c>
      <c r="P46" s="23" t="str">
        <f t="shared" ca="1" si="65"/>
        <v/>
      </c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</row>
    <row r="47" spans="2:65" ht="22.5">
      <c r="B47" s="29">
        <f>+Taxes!A44</f>
        <v>36</v>
      </c>
      <c r="C47" s="7" t="str">
        <f>+Taxes!B44</f>
        <v>Autres flux de paiements significatifs (&gt; 25 millions de  FCFA) (reconciliables)</v>
      </c>
      <c r="E47" s="163">
        <v>0</v>
      </c>
      <c r="F47" s="163">
        <v>0</v>
      </c>
      <c r="G47" s="163">
        <f t="shared" si="12"/>
        <v>0</v>
      </c>
      <c r="I47" s="163">
        <v>0</v>
      </c>
      <c r="J47" s="163">
        <f ca="1">SUMIF($J$58:$M$726,B47&amp;"- "&amp;C47,$Q$58:$Q$726)</f>
        <v>0</v>
      </c>
      <c r="K47" s="163">
        <f t="shared" ca="1" si="13"/>
        <v>0</v>
      </c>
      <c r="M47" s="163">
        <f t="shared" ca="1" si="64"/>
        <v>0</v>
      </c>
      <c r="N47" s="163"/>
      <c r="O47" s="22" t="str">
        <f t="shared" ca="1" si="54"/>
        <v/>
      </c>
      <c r="P47" s="23" t="str">
        <f t="shared" ca="1" si="65"/>
        <v/>
      </c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</row>
    <row r="48" spans="2:65">
      <c r="B48" s="144"/>
      <c r="C48" s="143" t="s">
        <v>1</v>
      </c>
      <c r="D48" s="2"/>
      <c r="E48" s="145">
        <f>+E5+E9+E26+E35+E38+E40+E45+E47</f>
        <v>0</v>
      </c>
      <c r="F48" s="145">
        <f>+F5+F9+F26+F35+F38+F40+F45+F47</f>
        <v>0</v>
      </c>
      <c r="G48" s="145">
        <f>+G5+G9+G26+G35+G38+G40+G45+G47</f>
        <v>0</v>
      </c>
      <c r="H48" s="145" t="e">
        <f>+H5+H9+H21+H28+H43+H45+#REF!+#REF!+#REF!+H47</f>
        <v>#REF!</v>
      </c>
      <c r="I48" s="145">
        <f>+I5+I9+I26+I35+I38+I40+I45+I47</f>
        <v>0</v>
      </c>
      <c r="J48" s="145">
        <f ca="1">+J5+J9+J26+J35+J38+J40+J45+J47</f>
        <v>0</v>
      </c>
      <c r="K48" s="145">
        <f ca="1">+K5+K9+K26+K35+K38+K40+K45+K47</f>
        <v>0</v>
      </c>
      <c r="L48" s="145" t="e">
        <f>+L5+L9+L21+L28+L43+L45+#REF!+#REF!+#REF!+L47</f>
        <v>#REF!</v>
      </c>
      <c r="M48" s="145">
        <f ca="1">+M5+M9+M26+M35+M38+M40+M45+M47</f>
        <v>0</v>
      </c>
      <c r="N48" s="144"/>
      <c r="O48" s="22"/>
      <c r="P48" s="23"/>
    </row>
    <row r="49" spans="1:17">
      <c r="B49" s="169"/>
      <c r="C49" s="142" t="str">
        <f>+Taxes!B45</f>
        <v xml:space="preserve">Paiements Sociaux </v>
      </c>
      <c r="E49" s="82">
        <f>SUM(E50:E51)</f>
        <v>0</v>
      </c>
      <c r="F49" s="82">
        <f>SUM(F50:F51)</f>
        <v>0</v>
      </c>
      <c r="G49" s="82">
        <f>SUM(G50:G51)</f>
        <v>0</v>
      </c>
      <c r="H49" s="2"/>
      <c r="I49" s="2"/>
      <c r="J49" s="2"/>
      <c r="K49" s="2"/>
      <c r="L49" s="2"/>
      <c r="M49" s="2"/>
      <c r="N49" s="2"/>
      <c r="O49" s="22"/>
      <c r="P49" s="23"/>
    </row>
    <row r="50" spans="1:17">
      <c r="B50" s="29">
        <f>+Taxes!A46</f>
        <v>37</v>
      </c>
      <c r="C50" s="7" t="str">
        <f>+Taxes!B46</f>
        <v>Paiements sociaux obligatoires</v>
      </c>
      <c r="E50" s="163">
        <v>0</v>
      </c>
      <c r="F50" s="163"/>
      <c r="G50" s="163">
        <f>+E50+F50</f>
        <v>0</v>
      </c>
      <c r="I50" s="78"/>
      <c r="J50" s="78"/>
      <c r="K50" s="78"/>
      <c r="M50" s="78"/>
      <c r="N50" s="84"/>
      <c r="O50" s="22"/>
      <c r="P50" s="23"/>
    </row>
    <row r="51" spans="1:17">
      <c r="B51" s="2">
        <f>+Taxes!A47</f>
        <v>38</v>
      </c>
      <c r="C51" s="6" t="str">
        <f>+Taxes!B47</f>
        <v>Paiements sociaux volontaires</v>
      </c>
      <c r="E51" s="78">
        <v>0</v>
      </c>
      <c r="F51" s="78"/>
      <c r="G51" s="78">
        <f>+E51+F51</f>
        <v>0</v>
      </c>
      <c r="I51" s="78"/>
      <c r="J51" s="78"/>
      <c r="K51" s="78"/>
      <c r="M51" s="78"/>
      <c r="N51" s="84"/>
      <c r="O51" s="22"/>
      <c r="P51" s="23"/>
    </row>
    <row r="52" spans="1:17">
      <c r="B52" s="2"/>
      <c r="C52" s="164"/>
      <c r="E52" s="78"/>
      <c r="F52" s="78"/>
      <c r="G52" s="78"/>
      <c r="I52" s="78"/>
      <c r="J52" s="78"/>
      <c r="K52" s="78"/>
      <c r="M52" s="78"/>
      <c r="N52" s="84"/>
      <c r="O52" s="22"/>
      <c r="P52" s="23"/>
    </row>
    <row r="53" spans="1:17">
      <c r="F53" s="147" t="str">
        <f>IF(F48=G727,"","ERROR")</f>
        <v/>
      </c>
      <c r="J53" s="147" t="str">
        <f ca="1">IF(J48=Q727,"","ERROR")</f>
        <v/>
      </c>
    </row>
    <row r="54" spans="1:17">
      <c r="F54" s="147" t="str">
        <f>IF(F48=G727,"","ERROR")</f>
        <v/>
      </c>
      <c r="J54" s="147"/>
    </row>
    <row r="55" spans="1:17">
      <c r="F55" s="146"/>
    </row>
    <row r="56" spans="1:17">
      <c r="A56" s="348" t="s">
        <v>11</v>
      </c>
      <c r="B56" s="348"/>
      <c r="C56" s="348"/>
      <c r="D56" s="348"/>
      <c r="E56" s="348"/>
      <c r="F56" s="348"/>
      <c r="G56" s="348"/>
      <c r="J56" s="348" t="s">
        <v>12</v>
      </c>
      <c r="K56" s="348"/>
      <c r="L56" s="348"/>
      <c r="M56" s="348"/>
      <c r="N56" s="348"/>
      <c r="O56" s="348"/>
      <c r="P56" s="348"/>
      <c r="Q56" s="348"/>
    </row>
    <row r="57" spans="1:17">
      <c r="A57" s="17" t="s">
        <v>2</v>
      </c>
      <c r="B57" s="17" t="s">
        <v>70</v>
      </c>
      <c r="C57" s="42" t="s">
        <v>13</v>
      </c>
      <c r="E57" s="54" t="s">
        <v>5</v>
      </c>
      <c r="F57" s="54" t="s">
        <v>0</v>
      </c>
      <c r="G57" s="54" t="s">
        <v>4</v>
      </c>
      <c r="J57" s="33" t="s">
        <v>2</v>
      </c>
      <c r="K57" s="33"/>
      <c r="L57" s="33"/>
      <c r="M57" s="33"/>
      <c r="N57" s="17" t="s">
        <v>14</v>
      </c>
      <c r="O57" s="54" t="s">
        <v>5</v>
      </c>
      <c r="P57" s="54" t="s">
        <v>0</v>
      </c>
      <c r="Q57" s="54" t="s">
        <v>4</v>
      </c>
    </row>
    <row r="58" spans="1:17" ht="12">
      <c r="B58" s="166"/>
      <c r="C58" s="159"/>
      <c r="D58" s="153"/>
      <c r="E58" s="123"/>
      <c r="F58" s="116"/>
      <c r="G58" s="117"/>
      <c r="J58" s="153"/>
      <c r="K58" s="166"/>
      <c r="L58" s="153"/>
      <c r="M58" s="153"/>
      <c r="N58" s="156"/>
      <c r="O58" s="120"/>
      <c r="P58" s="118"/>
      <c r="Q58" s="119"/>
    </row>
    <row r="59" spans="1:17" ht="12">
      <c r="B59" s="166"/>
      <c r="C59" s="159"/>
      <c r="D59" s="153"/>
      <c r="E59" s="123"/>
      <c r="F59" s="116"/>
      <c r="G59" s="117"/>
      <c r="J59" s="153"/>
      <c r="K59" s="166"/>
      <c r="L59" s="153"/>
      <c r="M59" s="153"/>
      <c r="N59" s="156"/>
      <c r="O59" s="120"/>
      <c r="P59" s="118"/>
      <c r="Q59" s="119"/>
    </row>
    <row r="60" spans="1:17" ht="12">
      <c r="B60" s="166"/>
      <c r="C60" s="159"/>
      <c r="D60" s="153"/>
      <c r="E60" s="123"/>
      <c r="F60" s="116"/>
      <c r="G60" s="117"/>
      <c r="J60" s="153"/>
      <c r="K60" s="166"/>
      <c r="L60" s="153"/>
      <c r="M60" s="153"/>
      <c r="N60" s="156"/>
      <c r="O60" s="120"/>
      <c r="P60" s="118"/>
      <c r="Q60" s="119"/>
    </row>
    <row r="61" spans="1:17" ht="12">
      <c r="B61" s="166"/>
      <c r="C61" s="153"/>
      <c r="D61" s="153"/>
      <c r="E61" s="154"/>
      <c r="F61" s="158"/>
      <c r="G61" s="155"/>
      <c r="J61" s="153"/>
      <c r="K61" s="153"/>
      <c r="L61" s="153"/>
      <c r="M61" s="153"/>
      <c r="N61" s="156"/>
      <c r="O61" s="86"/>
      <c r="P61" s="39"/>
      <c r="Q61" s="119"/>
    </row>
    <row r="62" spans="1:17" ht="12">
      <c r="B62" s="166"/>
      <c r="C62" s="153"/>
      <c r="D62" s="153"/>
      <c r="E62" s="154"/>
      <c r="F62" s="158"/>
      <c r="G62" s="155"/>
      <c r="J62" s="153"/>
      <c r="K62" s="153"/>
      <c r="L62" s="153"/>
      <c r="M62" s="153"/>
      <c r="N62" s="156"/>
      <c r="O62" s="86"/>
      <c r="P62" s="39"/>
      <c r="Q62" s="119"/>
    </row>
    <row r="63" spans="1:17" ht="12">
      <c r="B63" s="166"/>
      <c r="C63" s="153"/>
      <c r="D63" s="153"/>
      <c r="E63" s="154"/>
      <c r="F63" s="158"/>
      <c r="G63" s="46"/>
      <c r="J63" s="153"/>
      <c r="K63" s="153"/>
      <c r="L63" s="153"/>
      <c r="M63" s="153"/>
      <c r="N63" s="156"/>
      <c r="O63" s="86"/>
      <c r="P63" s="39"/>
      <c r="Q63" s="119"/>
    </row>
    <row r="64" spans="1:17" ht="12">
      <c r="B64" s="166"/>
      <c r="C64" s="153"/>
      <c r="D64" s="153"/>
      <c r="E64" s="154"/>
      <c r="F64" s="158"/>
      <c r="G64" s="46"/>
      <c r="J64" s="153"/>
      <c r="K64" s="153"/>
      <c r="L64" s="153"/>
      <c r="M64" s="153"/>
      <c r="N64" s="156"/>
      <c r="O64" s="86"/>
      <c r="P64" s="39"/>
      <c r="Q64" s="119"/>
    </row>
    <row r="65" spans="2:17" ht="12">
      <c r="B65" s="166"/>
      <c r="C65" s="153"/>
      <c r="D65" s="153"/>
      <c r="E65" s="154"/>
      <c r="F65" s="158"/>
      <c r="G65" s="46"/>
      <c r="J65" s="153"/>
      <c r="K65" s="153"/>
      <c r="L65" s="153"/>
      <c r="M65" s="153"/>
      <c r="N65" s="156"/>
      <c r="O65" s="86"/>
      <c r="P65" s="39"/>
      <c r="Q65" s="119"/>
    </row>
    <row r="66" spans="2:17" ht="12">
      <c r="B66" s="166"/>
      <c r="C66" s="153"/>
      <c r="D66" s="153"/>
      <c r="E66" s="154"/>
      <c r="F66" s="158"/>
      <c r="G66" s="37"/>
      <c r="J66" s="153"/>
      <c r="K66" s="153"/>
      <c r="L66" s="153"/>
      <c r="M66" s="153"/>
      <c r="N66" s="156"/>
      <c r="O66" s="86"/>
      <c r="P66" s="39"/>
      <c r="Q66" s="119"/>
    </row>
    <row r="67" spans="2:17" ht="12">
      <c r="B67" s="166"/>
      <c r="C67" s="153"/>
      <c r="D67" s="153"/>
      <c r="E67" s="154"/>
      <c r="F67" s="158"/>
      <c r="G67" s="155"/>
      <c r="J67" s="153"/>
      <c r="K67" s="153"/>
      <c r="L67" s="153"/>
      <c r="M67" s="153"/>
      <c r="N67" s="156"/>
      <c r="O67" s="86"/>
      <c r="P67" s="39"/>
      <c r="Q67" s="119"/>
    </row>
    <row r="68" spans="2:17">
      <c r="B68" s="166"/>
      <c r="C68" s="153"/>
      <c r="D68" s="153"/>
      <c r="E68" s="154"/>
      <c r="F68" s="158"/>
      <c r="G68" s="155"/>
      <c r="J68" s="153"/>
      <c r="K68" s="153"/>
      <c r="L68" s="153"/>
      <c r="M68" s="153"/>
      <c r="N68" s="156"/>
      <c r="O68" s="86"/>
      <c r="P68" s="39"/>
      <c r="Q68" s="32"/>
    </row>
    <row r="69" spans="2:17">
      <c r="B69" s="166"/>
      <c r="C69" s="153"/>
      <c r="D69" s="153"/>
      <c r="E69" s="154"/>
      <c r="F69" s="158"/>
      <c r="G69" s="155"/>
      <c r="J69" s="153"/>
      <c r="K69" s="153"/>
      <c r="L69" s="153"/>
      <c r="M69" s="153"/>
      <c r="N69" s="156"/>
      <c r="O69" s="86"/>
      <c r="P69" s="39"/>
      <c r="Q69" s="32"/>
    </row>
    <row r="70" spans="2:17">
      <c r="B70" s="166"/>
      <c r="C70" s="153"/>
      <c r="D70" s="153"/>
      <c r="E70" s="154"/>
      <c r="F70" s="158"/>
      <c r="G70" s="155"/>
      <c r="J70" s="153"/>
      <c r="K70" s="153"/>
      <c r="L70" s="153"/>
      <c r="M70" s="153"/>
      <c r="N70" s="156"/>
      <c r="O70" s="86"/>
      <c r="P70" s="39"/>
      <c r="Q70" s="32"/>
    </row>
    <row r="71" spans="2:17">
      <c r="B71" s="166"/>
      <c r="C71" s="153"/>
      <c r="D71" s="153"/>
      <c r="E71" s="154"/>
      <c r="F71" s="158"/>
      <c r="G71" s="155"/>
      <c r="J71" s="153"/>
      <c r="K71" s="153"/>
      <c r="L71" s="153"/>
      <c r="M71" s="36"/>
      <c r="N71" s="156"/>
      <c r="O71" s="40"/>
      <c r="P71" s="34"/>
      <c r="Q71" s="32"/>
    </row>
    <row r="72" spans="2:17">
      <c r="B72" s="166"/>
      <c r="C72" s="153"/>
      <c r="D72" s="153"/>
      <c r="E72" s="154"/>
      <c r="F72" s="158"/>
      <c r="G72" s="155"/>
      <c r="J72" s="153"/>
      <c r="K72" s="153"/>
      <c r="L72" s="153"/>
      <c r="M72" s="156"/>
      <c r="N72" s="156"/>
      <c r="O72" s="40"/>
      <c r="P72" s="34"/>
      <c r="Q72" s="32"/>
    </row>
    <row r="73" spans="2:17">
      <c r="B73" s="166"/>
      <c r="C73" s="153"/>
      <c r="D73" s="153"/>
      <c r="E73" s="154"/>
      <c r="F73" s="158"/>
      <c r="G73" s="155"/>
      <c r="J73" s="153"/>
      <c r="K73" s="153"/>
      <c r="L73" s="153"/>
      <c r="M73" s="36"/>
      <c r="N73" s="156"/>
      <c r="O73" s="86"/>
      <c r="P73" s="39"/>
      <c r="Q73" s="32"/>
    </row>
    <row r="74" spans="2:17">
      <c r="B74" s="166"/>
      <c r="C74" s="153"/>
      <c r="D74" s="153"/>
      <c r="E74" s="154"/>
      <c r="F74" s="158"/>
      <c r="G74" s="155"/>
      <c r="J74" s="153"/>
      <c r="K74" s="153"/>
      <c r="L74" s="153"/>
      <c r="M74" s="36"/>
      <c r="N74" s="156"/>
      <c r="O74" s="86"/>
      <c r="P74" s="39"/>
      <c r="Q74" s="32"/>
    </row>
    <row r="75" spans="2:17">
      <c r="B75" s="166"/>
      <c r="C75" s="153"/>
      <c r="D75" s="153"/>
      <c r="E75" s="154"/>
      <c r="F75" s="158"/>
      <c r="G75" s="155"/>
      <c r="J75" s="153"/>
      <c r="K75" s="153"/>
      <c r="L75" s="153"/>
      <c r="M75" s="153"/>
      <c r="N75" s="156"/>
      <c r="O75" s="86"/>
      <c r="P75" s="39"/>
      <c r="Q75" s="32"/>
    </row>
    <row r="76" spans="2:17">
      <c r="B76" s="166"/>
      <c r="C76" s="153"/>
      <c r="D76" s="153"/>
      <c r="E76" s="154"/>
      <c r="F76" s="158"/>
      <c r="G76" s="155"/>
      <c r="J76" s="153"/>
      <c r="K76" s="153"/>
      <c r="L76" s="153"/>
      <c r="M76" s="153"/>
      <c r="N76" s="156"/>
      <c r="O76" s="86"/>
      <c r="P76" s="41"/>
      <c r="Q76" s="32"/>
    </row>
    <row r="77" spans="2:17">
      <c r="B77" s="166"/>
      <c r="C77" s="153"/>
      <c r="D77" s="153"/>
      <c r="E77" s="154"/>
      <c r="F77" s="158"/>
      <c r="G77" s="155"/>
      <c r="J77" s="153"/>
      <c r="K77" s="153"/>
      <c r="L77" s="153"/>
      <c r="M77" s="153"/>
      <c r="N77" s="156"/>
      <c r="O77" s="86"/>
      <c r="P77" s="41"/>
      <c r="Q77" s="32"/>
    </row>
    <row r="78" spans="2:17">
      <c r="B78" s="166"/>
      <c r="C78" s="153"/>
      <c r="D78" s="153"/>
      <c r="E78" s="154"/>
      <c r="F78" s="158"/>
      <c r="G78" s="155"/>
      <c r="J78" s="153"/>
      <c r="K78" s="153"/>
      <c r="L78" s="153"/>
      <c r="M78" s="153"/>
      <c r="N78" s="156"/>
      <c r="O78" s="86"/>
      <c r="P78" s="41"/>
      <c r="Q78" s="32"/>
    </row>
    <row r="79" spans="2:17">
      <c r="B79" s="166"/>
      <c r="C79" s="153"/>
      <c r="D79" s="153"/>
      <c r="E79" s="154"/>
      <c r="F79" s="158"/>
      <c r="G79" s="155"/>
      <c r="J79" s="153"/>
      <c r="K79" s="153"/>
      <c r="L79" s="153"/>
      <c r="M79" s="153"/>
      <c r="N79" s="156"/>
      <c r="O79" s="86"/>
      <c r="P79" s="41"/>
      <c r="Q79" s="32"/>
    </row>
    <row r="80" spans="2:17">
      <c r="B80" s="166"/>
      <c r="C80" s="153"/>
      <c r="D80" s="153"/>
      <c r="E80" s="154"/>
      <c r="F80" s="158"/>
      <c r="G80" s="155"/>
      <c r="J80" s="153"/>
      <c r="K80" s="153"/>
      <c r="L80" s="153"/>
      <c r="M80" s="153"/>
      <c r="N80" s="156"/>
      <c r="O80" s="86"/>
      <c r="P80" s="41"/>
      <c r="Q80" s="32"/>
    </row>
    <row r="81" spans="2:17">
      <c r="B81" s="166"/>
      <c r="C81" s="153"/>
      <c r="D81" s="153"/>
      <c r="E81" s="154"/>
      <c r="F81" s="158"/>
      <c r="G81" s="155"/>
      <c r="J81" s="153"/>
      <c r="K81" s="153"/>
      <c r="L81" s="153"/>
      <c r="M81" s="153"/>
      <c r="N81" s="156"/>
      <c r="O81" s="86"/>
      <c r="P81" s="41"/>
      <c r="Q81" s="32"/>
    </row>
    <row r="82" spans="2:17">
      <c r="B82" s="166"/>
      <c r="C82" s="153"/>
      <c r="D82" s="153"/>
      <c r="E82" s="154"/>
      <c r="F82" s="158"/>
      <c r="G82" s="155"/>
      <c r="J82" s="153"/>
      <c r="K82" s="153"/>
      <c r="L82" s="153"/>
      <c r="M82" s="153"/>
      <c r="N82" s="156"/>
      <c r="O82" s="86"/>
      <c r="P82" s="41"/>
      <c r="Q82" s="32"/>
    </row>
    <row r="83" spans="2:17">
      <c r="B83" s="166"/>
      <c r="C83" s="153"/>
      <c r="D83" s="153"/>
      <c r="E83" s="154"/>
      <c r="F83" s="158"/>
      <c r="G83" s="155"/>
      <c r="J83" s="153"/>
      <c r="K83" s="153"/>
      <c r="L83" s="153"/>
      <c r="M83" s="153"/>
      <c r="N83" s="156"/>
      <c r="O83" s="86"/>
      <c r="P83" s="41"/>
      <c r="Q83" s="32"/>
    </row>
    <row r="84" spans="2:17">
      <c r="B84" s="166"/>
      <c r="C84" s="153"/>
      <c r="D84" s="153"/>
      <c r="E84" s="154"/>
      <c r="F84" s="158"/>
      <c r="G84" s="155"/>
      <c r="J84" s="153"/>
      <c r="K84" s="153"/>
      <c r="L84" s="153"/>
      <c r="M84" s="153"/>
      <c r="N84" s="156"/>
      <c r="O84" s="86"/>
      <c r="P84" s="41"/>
      <c r="Q84" s="32"/>
    </row>
    <row r="85" spans="2:17">
      <c r="B85" s="166"/>
      <c r="C85" s="153"/>
      <c r="D85" s="153"/>
      <c r="E85" s="154"/>
      <c r="F85" s="158"/>
      <c r="G85" s="155"/>
      <c r="J85" s="153"/>
      <c r="K85" s="153"/>
      <c r="L85" s="153"/>
      <c r="M85" s="153"/>
      <c r="N85" s="156"/>
      <c r="O85" s="86"/>
      <c r="P85" s="41"/>
      <c r="Q85" s="32"/>
    </row>
    <row r="86" spans="2:17">
      <c r="B86" s="166"/>
      <c r="C86" s="153"/>
      <c r="D86" s="153"/>
      <c r="E86" s="154"/>
      <c r="F86" s="158"/>
      <c r="G86" s="155"/>
      <c r="J86" s="153"/>
      <c r="K86" s="153"/>
      <c r="L86" s="153"/>
      <c r="M86" s="153"/>
      <c r="N86" s="156"/>
      <c r="O86" s="86"/>
      <c r="P86" s="41"/>
      <c r="Q86" s="32"/>
    </row>
    <row r="87" spans="2:17">
      <c r="B87" s="166"/>
      <c r="C87" s="153"/>
      <c r="D87" s="153"/>
      <c r="E87" s="154"/>
      <c r="F87" s="158"/>
      <c r="G87" s="155"/>
      <c r="J87" s="153"/>
      <c r="K87" s="153"/>
      <c r="L87" s="153"/>
      <c r="M87" s="153"/>
      <c r="N87" s="156"/>
      <c r="O87" s="86"/>
      <c r="P87" s="41"/>
      <c r="Q87" s="32"/>
    </row>
    <row r="88" spans="2:17">
      <c r="B88" s="166"/>
      <c r="C88" s="153"/>
      <c r="D88" s="153"/>
      <c r="E88" s="154"/>
      <c r="F88" s="158"/>
      <c r="G88" s="155"/>
      <c r="J88" s="153"/>
      <c r="K88" s="153"/>
      <c r="L88" s="153"/>
      <c r="M88" s="153"/>
      <c r="N88" s="156"/>
      <c r="O88" s="86"/>
      <c r="P88" s="41"/>
      <c r="Q88" s="32"/>
    </row>
    <row r="89" spans="2:17">
      <c r="B89" s="166"/>
      <c r="C89" s="153"/>
      <c r="D89" s="153"/>
      <c r="E89" s="154"/>
      <c r="F89" s="158"/>
      <c r="G89" s="155"/>
      <c r="J89" s="153"/>
      <c r="K89" s="153"/>
      <c r="L89" s="153"/>
      <c r="M89" s="153"/>
      <c r="N89" s="156"/>
      <c r="O89" s="86"/>
      <c r="P89" s="41"/>
      <c r="Q89" s="32"/>
    </row>
    <row r="90" spans="2:17">
      <c r="B90" s="166"/>
      <c r="C90" s="153"/>
      <c r="D90" s="153"/>
      <c r="E90" s="154"/>
      <c r="F90" s="158"/>
      <c r="G90" s="155"/>
      <c r="J90" s="153"/>
      <c r="K90" s="153"/>
      <c r="L90" s="153"/>
      <c r="M90" s="153"/>
      <c r="N90" s="156"/>
      <c r="O90" s="86"/>
      <c r="P90" s="41"/>
      <c r="Q90" s="32"/>
    </row>
    <row r="91" spans="2:17">
      <c r="B91" s="166"/>
      <c r="C91" s="153"/>
      <c r="D91" s="153"/>
      <c r="E91" s="154"/>
      <c r="F91" s="158"/>
      <c r="G91" s="155"/>
      <c r="J91" s="153"/>
      <c r="K91" s="153"/>
      <c r="L91" s="153"/>
      <c r="M91" s="153"/>
      <c r="N91" s="156"/>
      <c r="O91" s="86"/>
      <c r="P91" s="41"/>
      <c r="Q91" s="32"/>
    </row>
    <row r="92" spans="2:17">
      <c r="B92" s="166"/>
      <c r="C92" s="153"/>
      <c r="D92" s="153"/>
      <c r="E92" s="154"/>
      <c r="F92" s="158"/>
      <c r="G92" s="155"/>
      <c r="J92" s="153"/>
      <c r="K92" s="153"/>
      <c r="L92" s="153"/>
      <c r="M92" s="153"/>
      <c r="N92" s="156"/>
      <c r="O92" s="86"/>
      <c r="P92" s="41"/>
      <c r="Q92" s="32"/>
    </row>
    <row r="93" spans="2:17">
      <c r="B93" s="166"/>
      <c r="C93" s="153"/>
      <c r="D93" s="153"/>
      <c r="E93" s="154"/>
      <c r="F93" s="158"/>
      <c r="G93" s="155"/>
      <c r="J93" s="153"/>
      <c r="K93" s="153"/>
      <c r="L93" s="153"/>
      <c r="M93" s="153"/>
      <c r="N93" s="156"/>
      <c r="O93" s="86"/>
      <c r="P93" s="41"/>
      <c r="Q93" s="32"/>
    </row>
    <row r="94" spans="2:17">
      <c r="B94" s="166"/>
      <c r="C94" s="153"/>
      <c r="D94" s="153"/>
      <c r="E94" s="154"/>
      <c r="F94" s="158"/>
      <c r="G94" s="155"/>
      <c r="J94" s="153"/>
      <c r="K94" s="153"/>
      <c r="L94" s="153"/>
      <c r="M94" s="153"/>
      <c r="N94" s="156"/>
      <c r="O94" s="86"/>
      <c r="P94" s="41"/>
      <c r="Q94" s="32"/>
    </row>
    <row r="95" spans="2:17">
      <c r="B95" s="166"/>
      <c r="C95" s="153"/>
      <c r="D95" s="153"/>
      <c r="E95" s="154"/>
      <c r="F95" s="158"/>
      <c r="G95" s="155"/>
      <c r="J95" s="153"/>
      <c r="K95" s="153"/>
      <c r="L95" s="153"/>
      <c r="M95" s="153"/>
      <c r="N95" s="156"/>
      <c r="O95" s="86"/>
      <c r="P95" s="41"/>
      <c r="Q95" s="32"/>
    </row>
    <row r="96" spans="2:17">
      <c r="B96" s="166"/>
      <c r="C96" s="153"/>
      <c r="D96" s="153"/>
      <c r="E96" s="154"/>
      <c r="F96" s="158"/>
      <c r="G96" s="155"/>
      <c r="J96" s="153"/>
      <c r="K96" s="153"/>
      <c r="L96" s="153"/>
      <c r="M96" s="153"/>
      <c r="N96" s="156"/>
      <c r="O96" s="86"/>
      <c r="P96" s="41"/>
      <c r="Q96" s="32"/>
    </row>
    <row r="97" spans="2:17">
      <c r="B97" s="166"/>
      <c r="C97" s="153"/>
      <c r="D97" s="153"/>
      <c r="E97" s="154"/>
      <c r="F97" s="158"/>
      <c r="G97" s="155"/>
      <c r="J97" s="153"/>
      <c r="K97" s="153"/>
      <c r="L97" s="153"/>
      <c r="M97" s="153"/>
      <c r="N97" s="156"/>
      <c r="O97" s="86"/>
      <c r="P97" s="41"/>
      <c r="Q97" s="32"/>
    </row>
    <row r="98" spans="2:17">
      <c r="B98" s="166"/>
      <c r="C98" s="153"/>
      <c r="D98" s="153"/>
      <c r="E98" s="154"/>
      <c r="F98" s="158"/>
      <c r="G98" s="155"/>
      <c r="J98" s="153"/>
      <c r="K98" s="153"/>
      <c r="L98" s="153"/>
      <c r="M98" s="153"/>
      <c r="N98" s="156"/>
      <c r="O98" s="86"/>
      <c r="P98" s="41"/>
      <c r="Q98" s="32"/>
    </row>
    <row r="99" spans="2:17">
      <c r="B99" s="166"/>
      <c r="C99" s="153"/>
      <c r="D99" s="153"/>
      <c r="E99" s="154"/>
      <c r="F99" s="158"/>
      <c r="G99" s="155"/>
      <c r="J99" s="153"/>
      <c r="K99" s="153"/>
      <c r="L99" s="153"/>
      <c r="M99" s="153"/>
      <c r="N99" s="156"/>
      <c r="O99" s="86"/>
      <c r="P99" s="41"/>
      <c r="Q99" s="32"/>
    </row>
    <row r="100" spans="2:17">
      <c r="B100" s="166"/>
      <c r="C100" s="153"/>
      <c r="D100" s="153"/>
      <c r="E100" s="154"/>
      <c r="F100" s="158"/>
      <c r="G100" s="155"/>
      <c r="J100" s="153"/>
      <c r="K100" s="153"/>
      <c r="L100" s="153"/>
      <c r="M100" s="153"/>
      <c r="N100" s="156"/>
      <c r="O100" s="86"/>
      <c r="P100" s="41"/>
      <c r="Q100" s="32"/>
    </row>
    <row r="101" spans="2:17">
      <c r="B101" s="166"/>
      <c r="C101" s="153"/>
      <c r="D101" s="153"/>
      <c r="E101" s="154"/>
      <c r="F101" s="158"/>
      <c r="G101" s="155"/>
      <c r="J101" s="153"/>
      <c r="K101" s="153"/>
      <c r="L101" s="153"/>
      <c r="M101" s="153"/>
      <c r="N101" s="156"/>
      <c r="O101" s="86"/>
      <c r="P101" s="41"/>
      <c r="Q101" s="32"/>
    </row>
    <row r="102" spans="2:17">
      <c r="B102" s="166"/>
      <c r="C102" s="153"/>
      <c r="D102" s="153"/>
      <c r="E102" s="154"/>
      <c r="F102" s="158"/>
      <c r="G102" s="155"/>
      <c r="J102" s="153"/>
      <c r="K102" s="153"/>
      <c r="L102" s="153"/>
      <c r="M102" s="153"/>
      <c r="N102" s="156"/>
      <c r="O102" s="86"/>
      <c r="P102" s="41"/>
      <c r="Q102" s="32"/>
    </row>
    <row r="103" spans="2:17">
      <c r="B103" s="166"/>
      <c r="C103" s="153"/>
      <c r="D103" s="153"/>
      <c r="E103" s="154"/>
      <c r="F103" s="158"/>
      <c r="G103" s="155"/>
      <c r="J103" s="153"/>
      <c r="K103" s="153"/>
      <c r="L103" s="153"/>
      <c r="M103" s="153"/>
      <c r="N103" s="156"/>
      <c r="O103" s="86"/>
      <c r="P103" s="41"/>
      <c r="Q103" s="32"/>
    </row>
    <row r="104" spans="2:17">
      <c r="B104" s="166"/>
      <c r="C104" s="153"/>
      <c r="D104" s="153"/>
      <c r="E104" s="154"/>
      <c r="F104" s="158"/>
      <c r="G104" s="155"/>
      <c r="J104" s="153"/>
      <c r="K104" s="153"/>
      <c r="L104" s="153"/>
      <c r="M104" s="153"/>
      <c r="N104" s="156"/>
      <c r="O104" s="86"/>
      <c r="P104" s="41"/>
      <c r="Q104" s="32"/>
    </row>
    <row r="105" spans="2:17">
      <c r="B105" s="166"/>
      <c r="C105" s="153"/>
      <c r="D105" s="153"/>
      <c r="E105" s="154"/>
      <c r="F105" s="158"/>
      <c r="G105" s="155"/>
      <c r="J105" s="153"/>
      <c r="K105" s="153"/>
      <c r="L105" s="153"/>
      <c r="M105" s="153"/>
      <c r="N105" s="156"/>
      <c r="O105" s="86"/>
      <c r="P105" s="41"/>
      <c r="Q105" s="32"/>
    </row>
    <row r="106" spans="2:17">
      <c r="B106" s="166"/>
      <c r="C106" s="153"/>
      <c r="D106" s="153"/>
      <c r="E106" s="154"/>
      <c r="F106" s="158"/>
      <c r="G106" s="155"/>
      <c r="J106" s="153"/>
      <c r="K106" s="153"/>
      <c r="L106" s="153"/>
      <c r="M106" s="153"/>
      <c r="N106" s="156"/>
      <c r="O106" s="86"/>
      <c r="P106" s="41"/>
      <c r="Q106" s="32"/>
    </row>
    <row r="107" spans="2:17">
      <c r="B107" s="166"/>
      <c r="C107" s="153"/>
      <c r="D107" s="153"/>
      <c r="E107" s="154"/>
      <c r="F107" s="158"/>
      <c r="G107" s="155"/>
      <c r="J107" s="153"/>
      <c r="K107" s="153"/>
      <c r="L107" s="153"/>
      <c r="M107" s="153"/>
      <c r="N107" s="156"/>
      <c r="O107" s="86"/>
      <c r="P107" s="39"/>
      <c r="Q107" s="78"/>
    </row>
    <row r="108" spans="2:17">
      <c r="B108" s="166"/>
      <c r="C108" s="153"/>
      <c r="D108" s="153"/>
      <c r="E108" s="154"/>
      <c r="F108" s="158"/>
      <c r="G108" s="155"/>
      <c r="J108" s="153"/>
      <c r="K108" s="153"/>
      <c r="L108" s="153"/>
      <c r="M108" s="153"/>
      <c r="N108" s="156"/>
      <c r="O108" s="86"/>
      <c r="P108" s="39"/>
      <c r="Q108" s="78"/>
    </row>
    <row r="109" spans="2:17">
      <c r="B109" s="166"/>
      <c r="C109" s="153"/>
      <c r="D109" s="153"/>
      <c r="E109" s="154"/>
      <c r="F109" s="158"/>
      <c r="G109" s="155"/>
      <c r="J109" s="153"/>
      <c r="K109" s="153"/>
      <c r="L109" s="153"/>
      <c r="M109" s="153"/>
      <c r="N109" s="156"/>
      <c r="O109" s="86"/>
      <c r="P109" s="39"/>
      <c r="Q109" s="78"/>
    </row>
    <row r="110" spans="2:17">
      <c r="B110" s="166"/>
      <c r="C110" s="153"/>
      <c r="D110" s="153"/>
      <c r="E110" s="154"/>
      <c r="F110" s="158"/>
      <c r="G110" s="155"/>
      <c r="J110" s="153"/>
      <c r="K110" s="153"/>
      <c r="L110" s="153"/>
      <c r="M110" s="153"/>
      <c r="N110" s="156"/>
      <c r="O110" s="86"/>
      <c r="P110" s="39"/>
      <c r="Q110" s="78"/>
    </row>
    <row r="111" spans="2:17">
      <c r="B111" s="166"/>
      <c r="C111" s="153"/>
      <c r="D111" s="153"/>
      <c r="E111" s="154"/>
      <c r="F111" s="158"/>
      <c r="G111" s="155"/>
      <c r="J111" s="153"/>
      <c r="K111" s="153"/>
      <c r="L111" s="153"/>
      <c r="M111" s="153"/>
      <c r="N111" s="156"/>
      <c r="O111" s="86"/>
      <c r="P111" s="39"/>
      <c r="Q111" s="78"/>
    </row>
    <row r="112" spans="2:17">
      <c r="B112" s="166"/>
      <c r="C112" s="153"/>
      <c r="D112" s="153"/>
      <c r="E112" s="154"/>
      <c r="F112" s="158"/>
      <c r="G112" s="155"/>
      <c r="J112" s="153"/>
      <c r="K112" s="153"/>
      <c r="L112" s="153"/>
      <c r="M112" s="153"/>
      <c r="N112" s="156"/>
      <c r="O112" s="86"/>
      <c r="P112" s="39"/>
      <c r="Q112" s="78"/>
    </row>
    <row r="113" spans="2:17">
      <c r="B113" s="166"/>
      <c r="C113" s="153"/>
      <c r="D113" s="153"/>
      <c r="E113" s="154"/>
      <c r="F113" s="158"/>
      <c r="G113" s="155"/>
      <c r="J113" s="153"/>
      <c r="K113" s="153"/>
      <c r="L113" s="153"/>
      <c r="M113" s="153"/>
      <c r="N113" s="156"/>
      <c r="O113" s="86"/>
      <c r="P113" s="39"/>
      <c r="Q113" s="78"/>
    </row>
    <row r="114" spans="2:17">
      <c r="B114" s="166"/>
      <c r="C114" s="153"/>
      <c r="D114" s="153"/>
      <c r="E114" s="154"/>
      <c r="F114" s="158"/>
      <c r="G114" s="155"/>
      <c r="J114" s="153"/>
      <c r="K114" s="153"/>
      <c r="L114" s="153"/>
      <c r="M114" s="153"/>
      <c r="N114" s="156"/>
      <c r="O114" s="86"/>
      <c r="P114" s="39"/>
      <c r="Q114" s="78"/>
    </row>
    <row r="115" spans="2:17">
      <c r="B115" s="166"/>
      <c r="C115" s="153"/>
      <c r="D115" s="153"/>
      <c r="E115" s="154"/>
      <c r="F115" s="158"/>
      <c r="G115" s="155"/>
      <c r="J115" s="153"/>
      <c r="K115" s="153"/>
      <c r="L115" s="153"/>
      <c r="M115" s="153"/>
      <c r="N115" s="156"/>
      <c r="O115" s="86"/>
      <c r="P115" s="39"/>
      <c r="Q115" s="78"/>
    </row>
    <row r="116" spans="2:17">
      <c r="B116" s="166"/>
      <c r="C116" s="153"/>
      <c r="D116" s="153"/>
      <c r="E116" s="154"/>
      <c r="F116" s="158"/>
      <c r="G116" s="155"/>
      <c r="J116" s="153"/>
      <c r="K116" s="153"/>
      <c r="L116" s="153"/>
      <c r="M116" s="153"/>
      <c r="N116" s="156"/>
      <c r="O116" s="86"/>
      <c r="P116" s="39"/>
      <c r="Q116" s="78"/>
    </row>
    <row r="117" spans="2:17">
      <c r="B117" s="166"/>
      <c r="C117" s="153"/>
      <c r="D117" s="153"/>
      <c r="E117" s="154"/>
      <c r="F117" s="158"/>
      <c r="G117" s="155"/>
      <c r="J117" s="153"/>
      <c r="K117" s="153"/>
      <c r="L117" s="153"/>
      <c r="M117" s="153"/>
      <c r="N117" s="156"/>
      <c r="O117" s="86"/>
      <c r="P117" s="39"/>
      <c r="Q117" s="78"/>
    </row>
    <row r="118" spans="2:17">
      <c r="B118" s="166"/>
      <c r="C118" s="153"/>
      <c r="D118" s="153"/>
      <c r="E118" s="154"/>
      <c r="F118" s="158"/>
      <c r="G118" s="155"/>
      <c r="J118" s="153"/>
      <c r="K118" s="153"/>
      <c r="L118" s="153"/>
      <c r="M118" s="153"/>
      <c r="N118" s="156"/>
      <c r="O118" s="86"/>
      <c r="P118" s="39"/>
      <c r="Q118" s="78"/>
    </row>
    <row r="119" spans="2:17">
      <c r="B119" s="166"/>
      <c r="C119" s="153"/>
      <c r="D119" s="153"/>
      <c r="E119" s="154"/>
      <c r="F119" s="158"/>
      <c r="G119" s="155"/>
      <c r="J119" s="153"/>
      <c r="K119" s="153"/>
      <c r="L119" s="153"/>
      <c r="M119" s="153"/>
      <c r="N119" s="156"/>
      <c r="O119" s="86"/>
      <c r="P119" s="39"/>
      <c r="Q119" s="78"/>
    </row>
    <row r="120" spans="2:17">
      <c r="B120" s="166"/>
      <c r="C120" s="153"/>
      <c r="D120" s="153"/>
      <c r="E120" s="154"/>
      <c r="F120" s="158"/>
      <c r="G120" s="155"/>
      <c r="J120" s="153"/>
      <c r="K120" s="153"/>
      <c r="L120" s="153"/>
      <c r="M120" s="153"/>
      <c r="N120" s="156"/>
      <c r="O120" s="86"/>
      <c r="P120" s="39"/>
      <c r="Q120" s="78"/>
    </row>
    <row r="121" spans="2:17">
      <c r="B121" s="166"/>
      <c r="C121" s="153"/>
      <c r="D121" s="153"/>
      <c r="E121" s="154"/>
      <c r="F121" s="158"/>
      <c r="G121" s="155"/>
      <c r="J121" s="153"/>
      <c r="K121" s="153"/>
      <c r="L121" s="153"/>
      <c r="M121" s="153"/>
      <c r="N121" s="156"/>
      <c r="O121" s="86"/>
      <c r="P121" s="39"/>
      <c r="Q121" s="78"/>
    </row>
    <row r="122" spans="2:17">
      <c r="B122" s="166"/>
      <c r="C122" s="153"/>
      <c r="D122" s="153"/>
      <c r="E122" s="154"/>
      <c r="F122" s="158"/>
      <c r="G122" s="155"/>
      <c r="J122" s="153"/>
      <c r="K122" s="153"/>
      <c r="L122" s="153"/>
      <c r="M122" s="153"/>
      <c r="N122" s="156"/>
      <c r="O122" s="86"/>
      <c r="P122" s="39"/>
      <c r="Q122" s="78"/>
    </row>
    <row r="123" spans="2:17">
      <c r="B123" s="166"/>
      <c r="C123" s="153"/>
      <c r="D123" s="153"/>
      <c r="E123" s="154"/>
      <c r="F123" s="158"/>
      <c r="G123" s="155"/>
      <c r="J123" s="153"/>
      <c r="K123" s="153"/>
      <c r="L123" s="153"/>
      <c r="M123" s="153"/>
      <c r="N123" s="156"/>
      <c r="O123" s="86"/>
      <c r="P123" s="39"/>
      <c r="Q123" s="78"/>
    </row>
    <row r="124" spans="2:17">
      <c r="B124" s="166"/>
      <c r="C124" s="153"/>
      <c r="D124" s="153"/>
      <c r="E124" s="154"/>
      <c r="F124" s="158"/>
      <c r="G124" s="155"/>
      <c r="J124" s="153"/>
      <c r="K124" s="153"/>
      <c r="L124" s="153"/>
      <c r="M124" s="153"/>
      <c r="N124" s="156"/>
      <c r="O124" s="86"/>
      <c r="P124" s="39"/>
      <c r="Q124" s="78"/>
    </row>
    <row r="125" spans="2:17">
      <c r="B125" s="166"/>
      <c r="C125" s="153"/>
      <c r="D125" s="153"/>
      <c r="E125" s="154"/>
      <c r="F125" s="158"/>
      <c r="G125" s="155"/>
      <c r="J125" s="153"/>
      <c r="K125" s="153"/>
      <c r="L125" s="153"/>
      <c r="M125" s="153"/>
      <c r="N125" s="156"/>
      <c r="O125" s="86"/>
      <c r="P125" s="39"/>
      <c r="Q125" s="78"/>
    </row>
    <row r="126" spans="2:17">
      <c r="B126" s="166"/>
      <c r="C126" s="153"/>
      <c r="D126" s="153"/>
      <c r="E126" s="154"/>
      <c r="F126" s="158"/>
      <c r="G126" s="155"/>
      <c r="J126" s="153"/>
      <c r="K126" s="153"/>
      <c r="L126" s="153"/>
      <c r="M126" s="153"/>
      <c r="N126" s="156"/>
      <c r="O126" s="86"/>
      <c r="P126" s="39"/>
      <c r="Q126" s="78"/>
    </row>
    <row r="127" spans="2:17">
      <c r="B127" s="166"/>
      <c r="C127" s="153"/>
      <c r="D127" s="153"/>
      <c r="E127" s="154"/>
      <c r="F127" s="158"/>
      <c r="G127" s="155"/>
      <c r="J127" s="153"/>
      <c r="K127" s="153"/>
      <c r="L127" s="153"/>
      <c r="M127" s="153"/>
      <c r="N127" s="156"/>
      <c r="O127" s="86"/>
      <c r="P127" s="39"/>
      <c r="Q127" s="78"/>
    </row>
    <row r="128" spans="2:17">
      <c r="B128" s="166"/>
      <c r="C128" s="153"/>
      <c r="D128" s="153"/>
      <c r="E128" s="154"/>
      <c r="F128" s="158"/>
      <c r="G128" s="155"/>
      <c r="J128" s="153"/>
      <c r="K128" s="153"/>
      <c r="L128" s="153"/>
      <c r="M128" s="153"/>
      <c r="N128" s="156"/>
      <c r="O128" s="86"/>
      <c r="P128" s="39"/>
      <c r="Q128" s="78"/>
    </row>
    <row r="129" spans="2:17">
      <c r="B129" s="166"/>
      <c r="C129" s="153"/>
      <c r="D129" s="153"/>
      <c r="E129" s="154"/>
      <c r="F129" s="158"/>
      <c r="G129" s="155"/>
      <c r="J129" s="153"/>
      <c r="K129" s="153"/>
      <c r="L129" s="153"/>
      <c r="M129" s="153"/>
      <c r="N129" s="156"/>
      <c r="O129" s="86"/>
      <c r="P129" s="39"/>
      <c r="Q129" s="78"/>
    </row>
    <row r="130" spans="2:17">
      <c r="B130" s="166"/>
      <c r="C130" s="153"/>
      <c r="D130" s="153"/>
      <c r="E130" s="154"/>
      <c r="F130" s="158"/>
      <c r="G130" s="155"/>
      <c r="J130" s="153"/>
      <c r="K130" s="153"/>
      <c r="L130" s="153"/>
      <c r="M130" s="153"/>
      <c r="N130" s="156"/>
      <c r="O130" s="86"/>
      <c r="P130" s="39"/>
      <c r="Q130" s="78"/>
    </row>
    <row r="131" spans="2:17">
      <c r="B131" s="166"/>
      <c r="C131" s="153"/>
      <c r="D131" s="153"/>
      <c r="E131" s="154"/>
      <c r="F131" s="158"/>
      <c r="G131" s="155"/>
      <c r="J131" s="153"/>
      <c r="K131" s="153"/>
      <c r="L131" s="153"/>
      <c r="M131" s="153"/>
      <c r="N131" s="156"/>
      <c r="O131" s="86"/>
      <c r="P131" s="39"/>
      <c r="Q131" s="78"/>
    </row>
    <row r="132" spans="2:17">
      <c r="B132" s="166"/>
      <c r="C132" s="153"/>
      <c r="D132" s="153"/>
      <c r="E132" s="154"/>
      <c r="F132" s="158"/>
      <c r="G132" s="155"/>
      <c r="J132" s="153"/>
      <c r="K132" s="153"/>
      <c r="L132" s="153"/>
      <c r="M132" s="153"/>
      <c r="N132" s="156"/>
      <c r="O132" s="86"/>
      <c r="P132" s="39"/>
      <c r="Q132" s="78"/>
    </row>
    <row r="133" spans="2:17">
      <c r="B133" s="166"/>
      <c r="C133" s="153"/>
      <c r="D133" s="153"/>
      <c r="E133" s="154"/>
      <c r="F133" s="158"/>
      <c r="G133" s="155"/>
      <c r="J133" s="153"/>
      <c r="K133" s="153"/>
      <c r="L133" s="153"/>
      <c r="M133" s="153"/>
      <c r="N133" s="156"/>
      <c r="O133" s="86"/>
      <c r="P133" s="39"/>
      <c r="Q133" s="78"/>
    </row>
    <row r="134" spans="2:17">
      <c r="B134" s="166"/>
      <c r="C134" s="153"/>
      <c r="D134" s="153"/>
      <c r="E134" s="154"/>
      <c r="F134" s="158"/>
      <c r="G134" s="155"/>
      <c r="J134" s="153"/>
      <c r="K134" s="153"/>
      <c r="L134" s="153"/>
      <c r="M134" s="153"/>
      <c r="N134" s="156"/>
      <c r="O134" s="86"/>
      <c r="P134" s="39"/>
      <c r="Q134" s="78"/>
    </row>
    <row r="135" spans="2:17">
      <c r="B135" s="166"/>
      <c r="C135" s="153"/>
      <c r="D135" s="153"/>
      <c r="E135" s="154"/>
      <c r="F135" s="158"/>
      <c r="G135" s="155"/>
      <c r="J135" s="153"/>
      <c r="K135" s="153"/>
      <c r="L135" s="153"/>
      <c r="M135" s="153"/>
      <c r="N135" s="156"/>
      <c r="O135" s="86"/>
      <c r="P135" s="39"/>
      <c r="Q135" s="78"/>
    </row>
    <row r="136" spans="2:17">
      <c r="B136" s="166"/>
      <c r="C136" s="153"/>
      <c r="D136" s="153"/>
      <c r="E136" s="154"/>
      <c r="F136" s="158"/>
      <c r="G136" s="155"/>
      <c r="J136" s="153"/>
      <c r="K136" s="153"/>
      <c r="L136" s="153"/>
      <c r="M136" s="153"/>
      <c r="N136" s="156"/>
      <c r="O136" s="86"/>
      <c r="P136" s="39"/>
      <c r="Q136" s="78"/>
    </row>
    <row r="137" spans="2:17">
      <c r="B137" s="166"/>
      <c r="C137" s="153"/>
      <c r="D137" s="153"/>
      <c r="E137" s="154"/>
      <c r="F137" s="158"/>
      <c r="G137" s="155"/>
      <c r="J137" s="153"/>
      <c r="K137" s="153"/>
      <c r="L137" s="153"/>
      <c r="M137" s="153"/>
      <c r="N137" s="156"/>
      <c r="O137" s="86"/>
      <c r="P137" s="39"/>
      <c r="Q137" s="78"/>
    </row>
    <row r="138" spans="2:17">
      <c r="B138" s="166"/>
      <c r="C138" s="153"/>
      <c r="D138" s="153"/>
      <c r="E138" s="154"/>
      <c r="F138" s="158"/>
      <c r="G138" s="155"/>
      <c r="J138" s="153"/>
      <c r="K138" s="153"/>
      <c r="L138" s="153"/>
      <c r="M138" s="153"/>
      <c r="N138" s="156"/>
      <c r="O138" s="86"/>
      <c r="P138" s="39"/>
      <c r="Q138" s="78"/>
    </row>
    <row r="139" spans="2:17">
      <c r="B139" s="166"/>
      <c r="C139" s="153"/>
      <c r="D139" s="153"/>
      <c r="E139" s="154"/>
      <c r="F139" s="158"/>
      <c r="G139" s="155"/>
      <c r="J139" s="153"/>
      <c r="K139" s="153"/>
      <c r="L139" s="153"/>
      <c r="M139" s="153"/>
      <c r="N139" s="156"/>
      <c r="O139" s="86"/>
      <c r="P139" s="39"/>
      <c r="Q139" s="78"/>
    </row>
    <row r="140" spans="2:17">
      <c r="B140" s="166"/>
      <c r="C140" s="153"/>
      <c r="D140" s="153"/>
      <c r="E140" s="154"/>
      <c r="F140" s="158"/>
      <c r="G140" s="155"/>
      <c r="J140" s="153"/>
      <c r="K140" s="153"/>
      <c r="L140" s="153"/>
      <c r="M140" s="153"/>
      <c r="N140" s="156"/>
      <c r="O140" s="86"/>
      <c r="P140" s="39"/>
      <c r="Q140" s="78"/>
    </row>
    <row r="141" spans="2:17">
      <c r="B141" s="166"/>
      <c r="C141" s="153"/>
      <c r="D141" s="153"/>
      <c r="E141" s="154"/>
      <c r="F141" s="158"/>
      <c r="G141" s="155"/>
      <c r="J141" s="153"/>
      <c r="K141" s="153"/>
      <c r="L141" s="153"/>
      <c r="M141" s="153"/>
      <c r="N141" s="156"/>
      <c r="O141" s="86"/>
      <c r="P141" s="39"/>
      <c r="Q141" s="78"/>
    </row>
    <row r="142" spans="2:17">
      <c r="B142" s="166"/>
      <c r="C142" s="153"/>
      <c r="D142" s="153"/>
      <c r="E142" s="154"/>
      <c r="F142" s="158"/>
      <c r="G142" s="155"/>
      <c r="J142" s="153"/>
      <c r="K142" s="153"/>
      <c r="L142" s="153"/>
      <c r="M142" s="153"/>
      <c r="N142" s="156"/>
      <c r="O142" s="86"/>
      <c r="P142" s="39"/>
      <c r="Q142" s="78"/>
    </row>
    <row r="143" spans="2:17">
      <c r="B143" s="166"/>
      <c r="C143" s="153"/>
      <c r="D143" s="153"/>
      <c r="E143" s="154"/>
      <c r="F143" s="158"/>
      <c r="G143" s="155"/>
      <c r="J143" s="153"/>
      <c r="K143" s="153"/>
      <c r="L143" s="153"/>
      <c r="M143" s="153"/>
      <c r="N143" s="156"/>
      <c r="O143" s="86"/>
      <c r="P143" s="39"/>
      <c r="Q143" s="78"/>
    </row>
    <row r="144" spans="2:17">
      <c r="B144" s="166"/>
      <c r="C144" s="153"/>
      <c r="D144" s="153"/>
      <c r="E144" s="154"/>
      <c r="F144" s="158"/>
      <c r="G144" s="155"/>
      <c r="J144" s="153"/>
      <c r="K144" s="153"/>
      <c r="L144" s="153"/>
      <c r="M144" s="153"/>
      <c r="N144" s="156"/>
      <c r="O144" s="86"/>
      <c r="P144" s="39"/>
      <c r="Q144" s="78"/>
    </row>
    <row r="145" spans="2:17">
      <c r="B145" s="166"/>
      <c r="C145" s="153"/>
      <c r="D145" s="153"/>
      <c r="E145" s="154"/>
      <c r="F145" s="158"/>
      <c r="G145" s="155"/>
      <c r="J145" s="153"/>
      <c r="K145" s="153"/>
      <c r="L145" s="153"/>
      <c r="M145" s="153"/>
      <c r="N145" s="156"/>
      <c r="O145" s="86"/>
      <c r="P145" s="39"/>
      <c r="Q145" s="78"/>
    </row>
    <row r="146" spans="2:17">
      <c r="B146" s="166"/>
      <c r="C146" s="153"/>
      <c r="D146" s="153"/>
      <c r="E146" s="154"/>
      <c r="F146" s="158"/>
      <c r="G146" s="155"/>
      <c r="J146" s="153"/>
      <c r="K146" s="153"/>
      <c r="L146" s="153"/>
      <c r="M146" s="153"/>
      <c r="N146" s="156"/>
      <c r="O146" s="86"/>
      <c r="P146" s="39"/>
      <c r="Q146" s="78"/>
    </row>
    <row r="147" spans="2:17">
      <c r="B147" s="166"/>
      <c r="C147" s="153"/>
      <c r="D147" s="153"/>
      <c r="E147" s="154"/>
      <c r="F147" s="158"/>
      <c r="G147" s="155"/>
      <c r="J147" s="153"/>
      <c r="K147" s="153"/>
      <c r="L147" s="153"/>
      <c r="M147" s="153"/>
      <c r="N147" s="156"/>
      <c r="O147" s="86"/>
      <c r="P147" s="39"/>
      <c r="Q147" s="78"/>
    </row>
    <row r="148" spans="2:17">
      <c r="B148" s="166"/>
      <c r="C148" s="153"/>
      <c r="D148" s="153"/>
      <c r="E148" s="154"/>
      <c r="F148" s="158"/>
      <c r="G148" s="155"/>
      <c r="J148" s="153"/>
      <c r="K148" s="153"/>
      <c r="L148" s="153"/>
      <c r="M148" s="153"/>
      <c r="N148" s="156"/>
      <c r="O148" s="86"/>
      <c r="P148" s="39"/>
      <c r="Q148" s="78"/>
    </row>
    <row r="149" spans="2:17">
      <c r="B149" s="166"/>
      <c r="C149" s="153"/>
      <c r="D149" s="153"/>
      <c r="E149" s="154"/>
      <c r="F149" s="158"/>
      <c r="G149" s="155"/>
      <c r="J149" s="153"/>
      <c r="K149" s="153"/>
      <c r="L149" s="153"/>
      <c r="M149" s="153"/>
      <c r="N149" s="156"/>
      <c r="O149" s="86"/>
      <c r="P149" s="39"/>
      <c r="Q149" s="78"/>
    </row>
    <row r="150" spans="2:17">
      <c r="B150" s="166"/>
      <c r="C150" s="153"/>
      <c r="D150" s="153"/>
      <c r="E150" s="154"/>
      <c r="F150" s="158"/>
      <c r="G150" s="155"/>
      <c r="J150" s="153"/>
      <c r="K150" s="153"/>
      <c r="L150" s="153"/>
      <c r="M150" s="153"/>
      <c r="N150" s="156"/>
      <c r="O150" s="86"/>
      <c r="P150" s="39"/>
      <c r="Q150" s="78"/>
    </row>
    <row r="151" spans="2:17">
      <c r="B151" s="166"/>
      <c r="C151" s="153"/>
      <c r="D151" s="153"/>
      <c r="E151" s="154"/>
      <c r="F151" s="158"/>
      <c r="G151" s="155"/>
      <c r="J151" s="153"/>
      <c r="K151" s="153"/>
      <c r="L151" s="153"/>
      <c r="M151" s="153"/>
      <c r="N151" s="156"/>
      <c r="O151" s="86"/>
      <c r="P151" s="39"/>
      <c r="Q151" s="78"/>
    </row>
    <row r="152" spans="2:17">
      <c r="B152" s="166"/>
      <c r="C152" s="153"/>
      <c r="D152" s="153"/>
      <c r="E152" s="154"/>
      <c r="F152" s="158"/>
      <c r="G152" s="155"/>
      <c r="J152" s="153"/>
      <c r="K152" s="153"/>
      <c r="L152" s="153"/>
      <c r="M152" s="153"/>
      <c r="N152" s="156"/>
      <c r="O152" s="86"/>
      <c r="P152" s="39"/>
      <c r="Q152" s="78"/>
    </row>
    <row r="153" spans="2:17">
      <c r="B153" s="166"/>
      <c r="C153" s="153"/>
      <c r="D153" s="153"/>
      <c r="E153" s="154"/>
      <c r="F153" s="158"/>
      <c r="G153" s="155"/>
      <c r="J153" s="153"/>
      <c r="K153" s="153"/>
      <c r="L153" s="153"/>
      <c r="M153" s="153"/>
      <c r="N153" s="156"/>
      <c r="O153" s="86"/>
      <c r="P153" s="39"/>
      <c r="Q153" s="78"/>
    </row>
    <row r="154" spans="2:17">
      <c r="B154" s="166"/>
      <c r="C154" s="153"/>
      <c r="D154" s="153"/>
      <c r="E154" s="154"/>
      <c r="F154" s="158"/>
      <c r="G154" s="155"/>
      <c r="J154" s="153"/>
      <c r="K154" s="153"/>
      <c r="L154" s="153"/>
      <c r="M154" s="153"/>
      <c r="N154" s="156"/>
      <c r="O154" s="86"/>
      <c r="P154" s="39"/>
      <c r="Q154" s="78"/>
    </row>
    <row r="155" spans="2:17">
      <c r="B155" s="166"/>
      <c r="C155" s="153"/>
      <c r="D155" s="153"/>
      <c r="E155" s="154"/>
      <c r="F155" s="158"/>
      <c r="G155" s="155"/>
      <c r="J155" s="153"/>
      <c r="K155" s="153"/>
      <c r="L155" s="153"/>
      <c r="M155" s="153"/>
      <c r="N155" s="156"/>
      <c r="O155" s="86"/>
      <c r="P155" s="39"/>
      <c r="Q155" s="78"/>
    </row>
    <row r="156" spans="2:17">
      <c r="B156" s="166"/>
      <c r="C156" s="153"/>
      <c r="D156" s="153"/>
      <c r="E156" s="154"/>
      <c r="F156" s="158"/>
      <c r="G156" s="155"/>
      <c r="J156" s="153"/>
      <c r="K156" s="153"/>
      <c r="L156" s="153"/>
      <c r="M156" s="153"/>
      <c r="N156" s="156"/>
      <c r="O156" s="86"/>
      <c r="P156" s="39"/>
      <c r="Q156" s="78"/>
    </row>
    <row r="157" spans="2:17">
      <c r="B157" s="166"/>
      <c r="C157" s="153"/>
      <c r="D157" s="153"/>
      <c r="E157" s="154"/>
      <c r="F157" s="158"/>
      <c r="G157" s="155"/>
      <c r="J157" s="153"/>
      <c r="K157" s="153"/>
      <c r="L157" s="153"/>
      <c r="M157" s="153"/>
      <c r="N157" s="156"/>
      <c r="O157" s="86"/>
      <c r="P157" s="39"/>
      <c r="Q157" s="78"/>
    </row>
    <row r="158" spans="2:17">
      <c r="B158" s="166"/>
      <c r="C158" s="153"/>
      <c r="D158" s="153"/>
      <c r="E158" s="154"/>
      <c r="F158" s="158"/>
      <c r="G158" s="155"/>
      <c r="J158" s="153"/>
      <c r="K158" s="153"/>
      <c r="L158" s="153"/>
      <c r="M158" s="153"/>
      <c r="N158" s="156"/>
      <c r="O158" s="86"/>
      <c r="P158" s="39"/>
      <c r="Q158" s="78"/>
    </row>
    <row r="159" spans="2:17">
      <c r="B159" s="166"/>
      <c r="C159" s="153"/>
      <c r="D159" s="153"/>
      <c r="E159" s="154"/>
      <c r="F159" s="158"/>
      <c r="G159" s="155"/>
      <c r="J159" s="153"/>
      <c r="K159" s="153"/>
      <c r="L159" s="153"/>
      <c r="M159" s="153"/>
      <c r="N159" s="156"/>
      <c r="O159" s="86"/>
      <c r="P159" s="39"/>
      <c r="Q159" s="78"/>
    </row>
    <row r="160" spans="2:17">
      <c r="B160" s="166"/>
      <c r="C160" s="153"/>
      <c r="D160" s="153"/>
      <c r="E160" s="154"/>
      <c r="F160" s="158"/>
      <c r="G160" s="155"/>
      <c r="J160" s="153"/>
      <c r="K160" s="153"/>
      <c r="L160" s="153"/>
      <c r="M160" s="153"/>
      <c r="N160" s="156"/>
      <c r="O160" s="86"/>
      <c r="P160" s="39"/>
      <c r="Q160" s="78"/>
    </row>
    <row r="161" spans="2:17">
      <c r="B161" s="166"/>
      <c r="C161" s="153"/>
      <c r="D161" s="153"/>
      <c r="E161" s="154"/>
      <c r="F161" s="158"/>
      <c r="G161" s="155"/>
      <c r="J161" s="153"/>
      <c r="K161" s="153"/>
      <c r="L161" s="153"/>
      <c r="M161" s="153"/>
      <c r="N161" s="156"/>
      <c r="O161" s="86"/>
      <c r="P161" s="39"/>
      <c r="Q161" s="78"/>
    </row>
    <row r="162" spans="2:17">
      <c r="B162" s="166"/>
      <c r="C162" s="153"/>
      <c r="D162" s="153"/>
      <c r="E162" s="154"/>
      <c r="F162" s="158"/>
      <c r="G162" s="155"/>
      <c r="J162" s="153"/>
      <c r="K162" s="153"/>
      <c r="L162" s="153"/>
      <c r="M162" s="153"/>
      <c r="N162" s="156"/>
      <c r="O162" s="86"/>
      <c r="P162" s="39"/>
      <c r="Q162" s="78"/>
    </row>
    <row r="163" spans="2:17">
      <c r="E163" s="48"/>
      <c r="F163" s="88"/>
      <c r="G163" s="35"/>
      <c r="J163" s="153"/>
      <c r="K163" s="153"/>
      <c r="L163" s="153"/>
      <c r="M163" s="153"/>
      <c r="N163" s="156"/>
      <c r="O163" s="86"/>
      <c r="P163" s="39"/>
      <c r="Q163" s="78"/>
    </row>
    <row r="164" spans="2:17">
      <c r="E164" s="48"/>
      <c r="F164" s="88"/>
      <c r="G164" s="35"/>
      <c r="J164" s="153"/>
      <c r="K164" s="153"/>
      <c r="L164" s="153"/>
      <c r="M164" s="153"/>
      <c r="N164" s="156"/>
      <c r="O164" s="86"/>
      <c r="P164" s="39"/>
      <c r="Q164" s="78"/>
    </row>
    <row r="165" spans="2:17">
      <c r="E165" s="48"/>
      <c r="F165" s="88"/>
      <c r="G165" s="35"/>
      <c r="J165" s="153"/>
      <c r="K165" s="153"/>
      <c r="L165" s="153"/>
      <c r="M165" s="153"/>
      <c r="N165" s="156"/>
      <c r="O165" s="86"/>
      <c r="P165" s="39"/>
      <c r="Q165" s="78"/>
    </row>
    <row r="166" spans="2:17">
      <c r="E166" s="48"/>
      <c r="F166" s="88"/>
      <c r="G166" s="35"/>
      <c r="J166" s="55"/>
      <c r="K166" s="55"/>
      <c r="L166" s="55"/>
      <c r="M166" s="55"/>
      <c r="N166" s="87"/>
      <c r="O166" s="2"/>
      <c r="P166" s="38"/>
      <c r="Q166" s="78"/>
    </row>
    <row r="167" spans="2:17">
      <c r="E167" s="48"/>
      <c r="F167" s="88"/>
      <c r="G167" s="35"/>
      <c r="J167" s="55"/>
      <c r="K167" s="55"/>
      <c r="L167" s="55"/>
      <c r="M167" s="55"/>
      <c r="N167" s="87"/>
      <c r="O167" s="2"/>
      <c r="P167" s="38"/>
      <c r="Q167" s="78"/>
    </row>
    <row r="168" spans="2:17">
      <c r="E168" s="48"/>
      <c r="F168" s="88"/>
      <c r="G168" s="35"/>
      <c r="J168" s="55"/>
      <c r="K168" s="55"/>
      <c r="L168" s="55"/>
      <c r="M168" s="55"/>
      <c r="N168" s="87"/>
      <c r="O168" s="2"/>
      <c r="P168" s="38"/>
      <c r="Q168" s="78"/>
    </row>
    <row r="169" spans="2:17">
      <c r="E169" s="48"/>
      <c r="F169" s="88"/>
      <c r="G169" s="35"/>
      <c r="J169" s="55"/>
      <c r="K169" s="55"/>
      <c r="L169" s="55"/>
      <c r="M169" s="55"/>
      <c r="N169" s="87"/>
      <c r="O169" s="2"/>
      <c r="P169" s="38"/>
      <c r="Q169" s="78"/>
    </row>
    <row r="170" spans="2:17">
      <c r="E170" s="48"/>
      <c r="F170" s="88"/>
      <c r="G170" s="35"/>
      <c r="J170" s="55"/>
      <c r="K170" s="55"/>
      <c r="L170" s="55"/>
      <c r="M170" s="55"/>
      <c r="N170" s="87"/>
      <c r="O170" s="2"/>
      <c r="P170" s="38"/>
      <c r="Q170" s="78"/>
    </row>
    <row r="171" spans="2:17">
      <c r="E171" s="48"/>
      <c r="F171" s="88"/>
      <c r="G171" s="35"/>
      <c r="J171" s="55"/>
      <c r="K171" s="55"/>
      <c r="L171" s="55"/>
      <c r="M171" s="55"/>
      <c r="N171" s="87"/>
      <c r="O171" s="2"/>
      <c r="P171" s="38"/>
      <c r="Q171" s="78"/>
    </row>
    <row r="172" spans="2:17">
      <c r="E172" s="48"/>
      <c r="F172" s="88"/>
      <c r="G172" s="35"/>
      <c r="J172" s="55"/>
      <c r="K172" s="55"/>
      <c r="L172" s="55"/>
      <c r="M172" s="55"/>
      <c r="N172" s="87"/>
      <c r="O172" s="2"/>
      <c r="P172" s="38"/>
      <c r="Q172" s="78"/>
    </row>
    <row r="173" spans="2:17">
      <c r="E173" s="48"/>
      <c r="F173" s="88"/>
      <c r="G173" s="35"/>
      <c r="J173" s="55"/>
      <c r="K173" s="55"/>
      <c r="L173" s="55"/>
      <c r="M173" s="55"/>
      <c r="N173" s="87"/>
      <c r="O173" s="2"/>
      <c r="P173" s="38"/>
      <c r="Q173" s="78"/>
    </row>
    <row r="174" spans="2:17">
      <c r="E174" s="48"/>
      <c r="F174" s="88"/>
      <c r="G174" s="35"/>
      <c r="J174" s="55"/>
      <c r="K174" s="55"/>
      <c r="L174" s="55"/>
      <c r="M174" s="55"/>
      <c r="N174" s="87"/>
      <c r="O174" s="2"/>
      <c r="P174" s="38"/>
      <c r="Q174" s="78"/>
    </row>
    <row r="175" spans="2:17">
      <c r="E175" s="48"/>
      <c r="F175" s="88"/>
      <c r="G175" s="35"/>
      <c r="J175" s="55"/>
      <c r="K175" s="55"/>
      <c r="L175" s="55"/>
      <c r="M175" s="55"/>
      <c r="N175" s="87"/>
      <c r="O175" s="2"/>
      <c r="P175" s="38"/>
      <c r="Q175" s="78"/>
    </row>
    <row r="176" spans="2:17">
      <c r="E176" s="48"/>
      <c r="F176" s="88"/>
      <c r="G176" s="35"/>
      <c r="J176" s="55"/>
      <c r="K176" s="55"/>
      <c r="L176" s="55"/>
      <c r="M176" s="55"/>
      <c r="N176" s="87"/>
      <c r="O176" s="2"/>
      <c r="P176" s="38"/>
      <c r="Q176" s="78"/>
    </row>
    <row r="177" spans="5:17">
      <c r="E177" s="48"/>
      <c r="F177" s="88"/>
      <c r="G177" s="35"/>
      <c r="J177" s="55"/>
      <c r="K177" s="55"/>
      <c r="L177" s="55"/>
      <c r="M177" s="55"/>
      <c r="N177" s="87"/>
      <c r="O177" s="2"/>
      <c r="P177" s="38"/>
      <c r="Q177" s="78"/>
    </row>
    <row r="178" spans="5:17">
      <c r="E178" s="48"/>
      <c r="F178" s="88"/>
      <c r="G178" s="35"/>
      <c r="J178" s="55"/>
      <c r="K178" s="55"/>
      <c r="L178" s="55"/>
      <c r="M178" s="55"/>
      <c r="N178" s="87"/>
      <c r="O178" s="2"/>
      <c r="P178" s="38"/>
      <c r="Q178" s="78"/>
    </row>
    <row r="179" spans="5:17">
      <c r="E179" s="48"/>
      <c r="F179" s="88"/>
      <c r="G179" s="35"/>
      <c r="J179" s="55"/>
      <c r="K179" s="55"/>
      <c r="L179" s="55"/>
      <c r="M179" s="55"/>
      <c r="N179" s="87"/>
      <c r="O179" s="2"/>
      <c r="P179" s="38"/>
      <c r="Q179" s="78"/>
    </row>
    <row r="180" spans="5:17">
      <c r="E180" s="48"/>
      <c r="F180" s="88"/>
      <c r="G180" s="35"/>
      <c r="J180" s="55"/>
      <c r="K180" s="55"/>
      <c r="L180" s="55"/>
      <c r="M180" s="55"/>
      <c r="N180" s="87"/>
      <c r="O180" s="2"/>
      <c r="P180" s="38"/>
      <c r="Q180" s="78"/>
    </row>
    <row r="181" spans="5:17">
      <c r="E181" s="48"/>
      <c r="F181" s="88"/>
      <c r="G181" s="35"/>
      <c r="J181" s="55"/>
      <c r="K181" s="55"/>
      <c r="L181" s="55"/>
      <c r="M181" s="55"/>
      <c r="N181" s="87"/>
      <c r="O181" s="2"/>
      <c r="P181" s="38"/>
      <c r="Q181" s="78"/>
    </row>
    <row r="182" spans="5:17">
      <c r="E182" s="48"/>
      <c r="F182" s="88"/>
      <c r="G182" s="35"/>
      <c r="J182" s="55"/>
      <c r="K182" s="55"/>
      <c r="L182" s="55"/>
      <c r="M182" s="55"/>
      <c r="N182" s="87"/>
      <c r="O182" s="2"/>
      <c r="P182" s="38"/>
      <c r="Q182" s="78"/>
    </row>
    <row r="183" spans="5:17">
      <c r="E183" s="48"/>
      <c r="F183" s="88"/>
      <c r="G183" s="35"/>
      <c r="J183" s="55"/>
      <c r="K183" s="55"/>
      <c r="L183" s="55"/>
      <c r="M183" s="55"/>
      <c r="N183" s="87"/>
      <c r="O183" s="2"/>
      <c r="P183" s="38"/>
      <c r="Q183" s="78"/>
    </row>
    <row r="184" spans="5:17">
      <c r="E184" s="48"/>
      <c r="F184" s="88"/>
      <c r="G184" s="35"/>
      <c r="J184" s="55"/>
      <c r="K184" s="55"/>
      <c r="L184" s="55"/>
      <c r="M184" s="55"/>
      <c r="N184" s="87"/>
      <c r="O184" s="2"/>
      <c r="P184" s="38"/>
      <c r="Q184" s="78"/>
    </row>
    <row r="185" spans="5:17">
      <c r="E185" s="48"/>
      <c r="F185" s="88"/>
      <c r="G185" s="35"/>
      <c r="J185" s="55"/>
      <c r="K185" s="55"/>
      <c r="L185" s="55"/>
      <c r="M185" s="55"/>
      <c r="N185" s="87"/>
      <c r="O185" s="2"/>
      <c r="P185" s="38"/>
      <c r="Q185" s="78"/>
    </row>
    <row r="186" spans="5:17">
      <c r="E186" s="48"/>
      <c r="F186" s="88"/>
      <c r="G186" s="35"/>
      <c r="J186" s="55"/>
      <c r="K186" s="55"/>
      <c r="L186" s="55"/>
      <c r="M186" s="55"/>
      <c r="N186" s="87"/>
      <c r="O186" s="2"/>
      <c r="P186" s="38"/>
      <c r="Q186" s="78"/>
    </row>
    <row r="187" spans="5:17">
      <c r="E187" s="48"/>
      <c r="F187" s="88"/>
      <c r="G187" s="35"/>
      <c r="J187" s="55"/>
      <c r="K187" s="55"/>
      <c r="L187" s="55"/>
      <c r="M187" s="55"/>
      <c r="N187" s="87"/>
      <c r="O187" s="2"/>
      <c r="P187" s="38"/>
      <c r="Q187" s="78"/>
    </row>
    <row r="188" spans="5:17">
      <c r="E188" s="48"/>
      <c r="F188" s="88"/>
      <c r="G188" s="35"/>
      <c r="J188" s="55"/>
      <c r="K188" s="55"/>
      <c r="L188" s="55"/>
      <c r="M188" s="55"/>
      <c r="N188" s="87"/>
      <c r="O188" s="2"/>
      <c r="P188" s="38"/>
      <c r="Q188" s="78"/>
    </row>
    <row r="189" spans="5:17">
      <c r="E189" s="48"/>
      <c r="F189" s="88"/>
      <c r="G189" s="35"/>
      <c r="J189" s="55"/>
      <c r="K189" s="55"/>
      <c r="L189" s="55"/>
      <c r="M189" s="55"/>
      <c r="N189" s="87"/>
      <c r="O189" s="2"/>
      <c r="P189" s="38"/>
      <c r="Q189" s="78"/>
    </row>
    <row r="190" spans="5:17">
      <c r="E190" s="48"/>
      <c r="F190" s="88"/>
      <c r="G190" s="35"/>
      <c r="J190" s="55"/>
      <c r="K190" s="55"/>
      <c r="L190" s="55"/>
      <c r="M190" s="55"/>
      <c r="N190" s="87"/>
      <c r="O190" s="2"/>
      <c r="P190" s="38"/>
      <c r="Q190" s="78"/>
    </row>
    <row r="191" spans="5:17">
      <c r="E191" s="48"/>
      <c r="F191" s="88"/>
      <c r="G191" s="35"/>
      <c r="J191" s="55"/>
      <c r="K191" s="55"/>
      <c r="L191" s="55"/>
      <c r="M191" s="55"/>
      <c r="N191" s="87"/>
      <c r="O191" s="2"/>
      <c r="P191" s="38"/>
      <c r="Q191" s="78"/>
    </row>
    <row r="192" spans="5:17">
      <c r="E192" s="48"/>
      <c r="F192" s="88"/>
      <c r="G192" s="35"/>
      <c r="J192" s="55"/>
      <c r="K192" s="55"/>
      <c r="L192" s="55"/>
      <c r="M192" s="55"/>
      <c r="N192" s="87"/>
      <c r="O192" s="2"/>
      <c r="P192" s="38"/>
      <c r="Q192" s="78"/>
    </row>
    <row r="193" spans="5:17">
      <c r="E193" s="48"/>
      <c r="F193" s="88"/>
      <c r="G193" s="35"/>
      <c r="J193" s="55"/>
      <c r="K193" s="55"/>
      <c r="L193" s="55"/>
      <c r="M193" s="55"/>
      <c r="N193" s="87"/>
      <c r="O193" s="2"/>
      <c r="P193" s="38"/>
      <c r="Q193" s="78"/>
    </row>
    <row r="194" spans="5:17">
      <c r="E194" s="48"/>
      <c r="F194" s="88"/>
      <c r="G194" s="35"/>
      <c r="J194" s="55"/>
      <c r="K194" s="55"/>
      <c r="L194" s="55"/>
      <c r="M194" s="55"/>
      <c r="N194" s="87"/>
      <c r="O194" s="2"/>
      <c r="P194" s="38"/>
      <c r="Q194" s="78"/>
    </row>
    <row r="195" spans="5:17">
      <c r="E195" s="48"/>
      <c r="F195" s="88"/>
      <c r="G195" s="35"/>
      <c r="J195" s="55"/>
      <c r="K195" s="55"/>
      <c r="L195" s="55"/>
      <c r="M195" s="55"/>
      <c r="N195" s="87"/>
      <c r="O195" s="2"/>
      <c r="P195" s="38"/>
      <c r="Q195" s="78"/>
    </row>
    <row r="196" spans="5:17">
      <c r="E196" s="48"/>
      <c r="F196" s="88"/>
      <c r="G196" s="35"/>
      <c r="J196" s="55"/>
      <c r="K196" s="55"/>
      <c r="L196" s="55"/>
      <c r="M196" s="55"/>
      <c r="N196" s="87"/>
      <c r="O196" s="2"/>
      <c r="P196" s="38"/>
      <c r="Q196" s="78"/>
    </row>
    <row r="197" spans="5:17">
      <c r="E197" s="48"/>
      <c r="F197" s="88"/>
      <c r="G197" s="35"/>
      <c r="J197" s="55"/>
      <c r="K197" s="55"/>
      <c r="L197" s="55"/>
      <c r="M197" s="55"/>
      <c r="N197" s="87"/>
      <c r="O197" s="2"/>
      <c r="P197" s="38"/>
      <c r="Q197" s="78"/>
    </row>
    <row r="198" spans="5:17">
      <c r="E198" s="48"/>
      <c r="F198" s="88"/>
      <c r="G198" s="35"/>
      <c r="J198" s="55"/>
      <c r="K198" s="55"/>
      <c r="L198" s="55"/>
      <c r="M198" s="55"/>
      <c r="N198" s="87"/>
      <c r="O198" s="2"/>
      <c r="P198" s="38"/>
      <c r="Q198" s="78"/>
    </row>
    <row r="199" spans="5:17">
      <c r="E199" s="48"/>
      <c r="F199" s="88"/>
      <c r="G199" s="35"/>
      <c r="L199" s="146"/>
      <c r="O199" s="48"/>
      <c r="P199" s="24"/>
      <c r="Q199" s="78"/>
    </row>
    <row r="200" spans="5:17">
      <c r="E200" s="48"/>
      <c r="F200" s="88"/>
      <c r="G200" s="35"/>
      <c r="L200" s="146"/>
      <c r="O200" s="48"/>
      <c r="P200" s="24"/>
      <c r="Q200" s="78"/>
    </row>
    <row r="201" spans="5:17">
      <c r="E201" s="48"/>
      <c r="F201" s="88"/>
      <c r="G201" s="35"/>
      <c r="L201" s="146"/>
      <c r="O201" s="48"/>
      <c r="P201" s="24"/>
      <c r="Q201" s="78"/>
    </row>
    <row r="202" spans="5:17">
      <c r="E202" s="48"/>
      <c r="F202" s="88"/>
      <c r="G202" s="35"/>
      <c r="L202" s="146"/>
      <c r="O202" s="48"/>
      <c r="P202" s="24"/>
      <c r="Q202" s="78"/>
    </row>
    <row r="203" spans="5:17">
      <c r="E203" s="24"/>
      <c r="F203" s="88"/>
      <c r="G203" s="35"/>
      <c r="L203" s="146"/>
      <c r="O203" s="48"/>
      <c r="P203" s="24"/>
      <c r="Q203" s="78"/>
    </row>
    <row r="204" spans="5:17">
      <c r="E204" s="24"/>
      <c r="F204" s="88"/>
      <c r="G204" s="35"/>
      <c r="L204" s="146"/>
      <c r="O204" s="48"/>
      <c r="P204" s="24"/>
      <c r="Q204" s="78"/>
    </row>
    <row r="205" spans="5:17">
      <c r="E205" s="48"/>
      <c r="F205" s="88"/>
      <c r="G205" s="35"/>
      <c r="L205" s="146"/>
      <c r="O205" s="48"/>
      <c r="P205" s="24"/>
      <c r="Q205" s="78"/>
    </row>
    <row r="206" spans="5:17">
      <c r="E206" s="48"/>
      <c r="F206" s="88"/>
      <c r="G206" s="35"/>
      <c r="L206" s="146"/>
      <c r="O206" s="48"/>
      <c r="P206" s="24"/>
      <c r="Q206" s="78"/>
    </row>
    <row r="207" spans="5:17">
      <c r="E207" s="48"/>
      <c r="F207" s="88"/>
      <c r="G207" s="35"/>
      <c r="L207" s="146"/>
      <c r="O207" s="48"/>
      <c r="P207" s="24"/>
      <c r="Q207" s="78"/>
    </row>
    <row r="208" spans="5:17">
      <c r="E208" s="48"/>
      <c r="F208" s="88"/>
      <c r="G208" s="35"/>
      <c r="L208" s="146"/>
      <c r="O208" s="48"/>
      <c r="P208" s="24"/>
      <c r="Q208" s="78"/>
    </row>
    <row r="209" spans="1:17">
      <c r="E209" s="48"/>
      <c r="F209" s="88"/>
      <c r="G209" s="35"/>
      <c r="L209" s="146"/>
      <c r="O209" s="48"/>
      <c r="P209" s="24"/>
      <c r="Q209" s="78"/>
    </row>
    <row r="210" spans="1:17">
      <c r="E210" s="48"/>
      <c r="F210" s="88"/>
      <c r="G210" s="35"/>
      <c r="L210" s="146"/>
      <c r="O210" s="48"/>
      <c r="P210" s="24"/>
      <c r="Q210" s="78"/>
    </row>
    <row r="211" spans="1:17">
      <c r="A211" s="146"/>
      <c r="E211" s="48"/>
      <c r="F211" s="88"/>
      <c r="G211" s="35"/>
      <c r="L211" s="146"/>
      <c r="O211" s="48"/>
      <c r="P211" s="24"/>
      <c r="Q211" s="78"/>
    </row>
    <row r="212" spans="1:17">
      <c r="A212" s="146"/>
      <c r="E212" s="48"/>
      <c r="F212" s="88"/>
      <c r="G212" s="35"/>
      <c r="L212" s="146"/>
      <c r="O212" s="48"/>
      <c r="P212" s="24"/>
      <c r="Q212" s="78"/>
    </row>
    <row r="213" spans="1:17">
      <c r="E213" s="48"/>
      <c r="F213" s="88"/>
      <c r="G213" s="35"/>
      <c r="L213" s="146"/>
      <c r="O213" s="48"/>
      <c r="P213" s="24"/>
      <c r="Q213" s="78"/>
    </row>
    <row r="214" spans="1:17">
      <c r="E214" s="48"/>
      <c r="F214" s="88"/>
      <c r="G214" s="35"/>
      <c r="L214" s="146"/>
      <c r="O214" s="48"/>
      <c r="P214" s="24"/>
      <c r="Q214" s="78"/>
    </row>
    <row r="215" spans="1:17">
      <c r="E215" s="48"/>
      <c r="F215" s="88"/>
      <c r="G215" s="78"/>
      <c r="L215" s="146"/>
      <c r="O215" s="48"/>
      <c r="P215" s="24"/>
      <c r="Q215" s="78"/>
    </row>
    <row r="216" spans="1:17">
      <c r="E216" s="48"/>
      <c r="F216" s="88"/>
      <c r="G216" s="78"/>
      <c r="L216" s="146"/>
      <c r="O216" s="48"/>
      <c r="P216" s="24"/>
      <c r="Q216" s="78"/>
    </row>
    <row r="217" spans="1:17">
      <c r="E217" s="48"/>
      <c r="F217" s="88"/>
      <c r="G217" s="78"/>
      <c r="L217" s="146"/>
      <c r="O217" s="48"/>
      <c r="P217" s="24"/>
      <c r="Q217" s="78"/>
    </row>
    <row r="218" spans="1:17">
      <c r="E218" s="48"/>
      <c r="F218" s="88"/>
      <c r="G218" s="78"/>
      <c r="L218" s="146"/>
      <c r="O218" s="48"/>
      <c r="P218" s="24"/>
      <c r="Q218" s="78"/>
    </row>
    <row r="219" spans="1:17">
      <c r="E219" s="48"/>
      <c r="F219" s="88"/>
      <c r="G219" s="78"/>
      <c r="L219" s="146"/>
      <c r="O219" s="48"/>
      <c r="P219" s="24"/>
      <c r="Q219" s="78"/>
    </row>
    <row r="220" spans="1:17">
      <c r="E220" s="48"/>
      <c r="F220" s="88"/>
      <c r="G220" s="78"/>
      <c r="L220" s="146"/>
      <c r="O220" s="48"/>
      <c r="P220" s="24"/>
      <c r="Q220" s="78"/>
    </row>
    <row r="221" spans="1:17">
      <c r="E221" s="48"/>
      <c r="F221" s="88"/>
      <c r="G221" s="78"/>
      <c r="L221" s="146"/>
      <c r="O221" s="48"/>
      <c r="P221" s="24"/>
      <c r="Q221" s="78"/>
    </row>
    <row r="222" spans="1:17">
      <c r="E222" s="48"/>
      <c r="F222" s="88"/>
      <c r="G222" s="78"/>
      <c r="L222" s="146"/>
      <c r="O222" s="48"/>
      <c r="P222" s="24"/>
      <c r="Q222" s="78"/>
    </row>
    <row r="223" spans="1:17">
      <c r="E223" s="48"/>
      <c r="F223" s="88"/>
      <c r="G223" s="78"/>
      <c r="L223" s="146"/>
      <c r="O223" s="48"/>
      <c r="P223" s="24"/>
      <c r="Q223" s="78"/>
    </row>
    <row r="224" spans="1:17">
      <c r="E224" s="48"/>
      <c r="F224" s="88"/>
      <c r="G224" s="78"/>
      <c r="L224" s="146"/>
      <c r="O224" s="48"/>
      <c r="P224" s="24"/>
      <c r="Q224" s="78"/>
    </row>
    <row r="225" spans="5:17">
      <c r="E225" s="48"/>
      <c r="F225" s="88"/>
      <c r="G225" s="78"/>
      <c r="L225" s="146"/>
      <c r="O225" s="48"/>
      <c r="P225" s="24"/>
      <c r="Q225" s="78"/>
    </row>
    <row r="226" spans="5:17">
      <c r="E226" s="48"/>
      <c r="F226" s="88"/>
      <c r="G226" s="78"/>
      <c r="L226" s="146"/>
      <c r="O226" s="48"/>
      <c r="P226" s="24"/>
      <c r="Q226" s="78"/>
    </row>
    <row r="227" spans="5:17">
      <c r="E227" s="48"/>
      <c r="F227" s="88"/>
      <c r="G227" s="78"/>
      <c r="L227" s="146"/>
      <c r="O227" s="48"/>
      <c r="P227" s="24"/>
      <c r="Q227" s="78"/>
    </row>
    <row r="228" spans="5:17">
      <c r="E228" s="48"/>
      <c r="F228" s="88"/>
      <c r="G228" s="78"/>
      <c r="L228" s="146"/>
      <c r="O228" s="48"/>
      <c r="P228" s="24"/>
      <c r="Q228" s="78"/>
    </row>
    <row r="229" spans="5:17">
      <c r="E229" s="48"/>
      <c r="F229" s="88"/>
      <c r="G229" s="78"/>
      <c r="L229" s="146"/>
      <c r="O229" s="48"/>
      <c r="P229" s="24"/>
      <c r="Q229" s="78"/>
    </row>
    <row r="230" spans="5:17">
      <c r="E230" s="48"/>
      <c r="F230" s="88"/>
      <c r="G230" s="78"/>
      <c r="L230" s="146"/>
      <c r="O230" s="48"/>
      <c r="P230" s="24"/>
      <c r="Q230" s="78"/>
    </row>
    <row r="231" spans="5:17">
      <c r="E231" s="48"/>
      <c r="F231" s="88"/>
      <c r="G231" s="78"/>
      <c r="L231" s="146"/>
      <c r="O231" s="48"/>
      <c r="P231" s="24"/>
      <c r="Q231" s="78"/>
    </row>
    <row r="232" spans="5:17">
      <c r="E232" s="48"/>
      <c r="F232" s="88"/>
      <c r="G232" s="78"/>
      <c r="L232" s="146"/>
      <c r="O232" s="48"/>
      <c r="P232" s="24"/>
      <c r="Q232" s="78"/>
    </row>
    <row r="233" spans="5:17">
      <c r="E233" s="48"/>
      <c r="F233" s="88"/>
      <c r="G233" s="78"/>
      <c r="L233" s="146"/>
      <c r="O233" s="48"/>
      <c r="P233" s="24"/>
      <c r="Q233" s="78"/>
    </row>
    <row r="234" spans="5:17">
      <c r="E234" s="48"/>
      <c r="F234" s="88"/>
      <c r="G234" s="78"/>
      <c r="L234" s="146"/>
      <c r="O234" s="48"/>
      <c r="P234" s="24"/>
      <c r="Q234" s="78"/>
    </row>
    <row r="235" spans="5:17">
      <c r="E235" s="48"/>
      <c r="F235" s="88"/>
      <c r="G235" s="78"/>
      <c r="L235" s="146"/>
      <c r="O235" s="48"/>
      <c r="P235" s="24"/>
      <c r="Q235" s="78"/>
    </row>
    <row r="236" spans="5:17">
      <c r="E236" s="48"/>
      <c r="F236" s="88"/>
      <c r="G236" s="78"/>
      <c r="L236" s="146"/>
      <c r="O236" s="48"/>
      <c r="P236" s="24"/>
      <c r="Q236" s="78"/>
    </row>
    <row r="237" spans="5:17">
      <c r="E237" s="48"/>
      <c r="F237" s="88"/>
      <c r="G237" s="78"/>
      <c r="L237" s="146"/>
      <c r="O237" s="48"/>
      <c r="P237" s="24"/>
      <c r="Q237" s="78"/>
    </row>
    <row r="238" spans="5:17">
      <c r="E238" s="48"/>
      <c r="F238" s="88"/>
      <c r="G238" s="78"/>
      <c r="L238" s="146"/>
      <c r="O238" s="48"/>
      <c r="P238" s="24"/>
      <c r="Q238" s="78"/>
    </row>
    <row r="239" spans="5:17">
      <c r="E239" s="48"/>
      <c r="F239" s="88"/>
      <c r="G239" s="78"/>
      <c r="L239" s="146"/>
      <c r="O239" s="48"/>
      <c r="P239" s="24"/>
      <c r="Q239" s="78"/>
    </row>
    <row r="240" spans="5:17">
      <c r="E240" s="48"/>
      <c r="F240" s="88"/>
      <c r="G240" s="78"/>
      <c r="L240" s="146"/>
      <c r="O240" s="48"/>
      <c r="P240" s="24"/>
      <c r="Q240" s="78"/>
    </row>
    <row r="241" spans="5:17">
      <c r="E241" s="48"/>
      <c r="F241" s="88"/>
      <c r="G241" s="78"/>
      <c r="L241" s="146"/>
      <c r="O241" s="48"/>
      <c r="P241" s="24"/>
      <c r="Q241" s="78"/>
    </row>
    <row r="242" spans="5:17">
      <c r="E242" s="48"/>
      <c r="F242" s="88"/>
      <c r="G242" s="78"/>
      <c r="L242" s="146"/>
      <c r="O242" s="48"/>
      <c r="P242" s="24"/>
      <c r="Q242" s="78"/>
    </row>
    <row r="243" spans="5:17">
      <c r="E243" s="48"/>
      <c r="F243" s="88"/>
      <c r="G243" s="78"/>
      <c r="L243" s="146"/>
      <c r="O243" s="48"/>
      <c r="P243" s="24"/>
      <c r="Q243" s="78"/>
    </row>
    <row r="244" spans="5:17">
      <c r="E244" s="48"/>
      <c r="F244" s="88"/>
      <c r="G244" s="78"/>
      <c r="L244" s="146"/>
      <c r="O244" s="48"/>
      <c r="P244" s="24"/>
      <c r="Q244" s="78"/>
    </row>
    <row r="245" spans="5:17">
      <c r="E245" s="48"/>
      <c r="F245" s="88"/>
      <c r="G245" s="78"/>
      <c r="L245" s="146"/>
      <c r="O245" s="48"/>
      <c r="P245" s="24"/>
      <c r="Q245" s="78"/>
    </row>
    <row r="246" spans="5:17">
      <c r="E246" s="48"/>
      <c r="F246" s="88"/>
      <c r="G246" s="78"/>
      <c r="L246" s="146"/>
      <c r="O246" s="48"/>
      <c r="P246" s="24"/>
      <c r="Q246" s="78"/>
    </row>
    <row r="247" spans="5:17">
      <c r="E247" s="48"/>
      <c r="F247" s="88"/>
      <c r="G247" s="78"/>
      <c r="L247" s="146"/>
      <c r="O247" s="48"/>
      <c r="P247" s="24"/>
      <c r="Q247" s="78"/>
    </row>
    <row r="248" spans="5:17">
      <c r="E248" s="48"/>
      <c r="F248" s="88"/>
      <c r="G248" s="78"/>
      <c r="L248" s="146"/>
      <c r="O248" s="48"/>
      <c r="P248" s="24"/>
      <c r="Q248" s="78"/>
    </row>
    <row r="249" spans="5:17">
      <c r="E249" s="48"/>
      <c r="F249" s="88"/>
      <c r="G249" s="78"/>
      <c r="L249" s="146"/>
      <c r="O249" s="48"/>
      <c r="P249" s="24"/>
      <c r="Q249" s="78"/>
    </row>
    <row r="250" spans="5:17">
      <c r="E250" s="48"/>
      <c r="F250" s="88"/>
      <c r="G250" s="78"/>
      <c r="L250" s="146"/>
      <c r="O250" s="48"/>
      <c r="P250" s="24"/>
      <c r="Q250" s="78"/>
    </row>
    <row r="251" spans="5:17">
      <c r="E251" s="48"/>
      <c r="F251" s="88"/>
      <c r="G251" s="78"/>
      <c r="L251" s="146"/>
      <c r="O251" s="48"/>
      <c r="P251" s="24"/>
      <c r="Q251" s="78"/>
    </row>
    <row r="252" spans="5:17">
      <c r="E252" s="48"/>
      <c r="F252" s="88"/>
      <c r="G252" s="78"/>
      <c r="L252" s="146"/>
      <c r="O252" s="48"/>
      <c r="P252" s="24"/>
      <c r="Q252" s="78"/>
    </row>
    <row r="253" spans="5:17">
      <c r="E253" s="48"/>
      <c r="F253" s="88"/>
      <c r="G253" s="78"/>
      <c r="L253" s="146"/>
      <c r="O253" s="48"/>
      <c r="P253" s="24"/>
      <c r="Q253" s="78"/>
    </row>
    <row r="254" spans="5:17">
      <c r="E254" s="48"/>
      <c r="F254" s="88"/>
      <c r="G254" s="78"/>
      <c r="L254" s="146"/>
      <c r="O254" s="48"/>
      <c r="P254" s="24"/>
      <c r="Q254" s="78"/>
    </row>
    <row r="255" spans="5:17">
      <c r="E255" s="48"/>
      <c r="F255" s="88"/>
      <c r="G255" s="78"/>
      <c r="L255" s="146"/>
      <c r="O255" s="48"/>
      <c r="P255" s="24"/>
      <c r="Q255" s="78"/>
    </row>
    <row r="256" spans="5:17">
      <c r="E256" s="48"/>
      <c r="F256" s="88"/>
      <c r="G256" s="78"/>
      <c r="L256" s="146"/>
      <c r="O256" s="48"/>
      <c r="P256" s="24"/>
      <c r="Q256" s="78"/>
    </row>
    <row r="257" spans="5:17">
      <c r="E257" s="48"/>
      <c r="F257" s="88"/>
      <c r="G257" s="78"/>
      <c r="L257" s="146"/>
      <c r="O257" s="48"/>
      <c r="P257" s="24"/>
      <c r="Q257" s="78"/>
    </row>
    <row r="258" spans="5:17">
      <c r="E258" s="48"/>
      <c r="F258" s="88"/>
      <c r="G258" s="78"/>
      <c r="L258" s="146"/>
      <c r="O258" s="48"/>
      <c r="P258" s="24"/>
      <c r="Q258" s="78"/>
    </row>
    <row r="259" spans="5:17">
      <c r="E259" s="48"/>
      <c r="F259" s="88"/>
      <c r="G259" s="78"/>
      <c r="L259" s="146"/>
      <c r="O259" s="48"/>
      <c r="P259" s="24"/>
      <c r="Q259" s="78"/>
    </row>
    <row r="260" spans="5:17">
      <c r="E260" s="48"/>
      <c r="F260" s="88"/>
      <c r="G260" s="78"/>
      <c r="L260" s="146"/>
      <c r="O260" s="48"/>
      <c r="P260" s="24"/>
      <c r="Q260" s="78"/>
    </row>
    <row r="261" spans="5:17">
      <c r="E261" s="48"/>
      <c r="F261" s="88"/>
      <c r="G261" s="78"/>
      <c r="L261" s="146"/>
      <c r="O261" s="48"/>
      <c r="P261" s="24"/>
      <c r="Q261" s="78"/>
    </row>
    <row r="262" spans="5:17">
      <c r="E262" s="48"/>
      <c r="F262" s="88"/>
      <c r="G262" s="78"/>
      <c r="L262" s="146"/>
      <c r="O262" s="48"/>
      <c r="P262" s="24"/>
      <c r="Q262" s="78"/>
    </row>
    <row r="263" spans="5:17">
      <c r="E263" s="48"/>
      <c r="F263" s="88"/>
      <c r="G263" s="78"/>
      <c r="L263" s="146"/>
      <c r="O263" s="48"/>
      <c r="P263" s="24"/>
      <c r="Q263" s="78"/>
    </row>
    <row r="264" spans="5:17">
      <c r="E264" s="48"/>
      <c r="F264" s="88"/>
      <c r="G264" s="78"/>
      <c r="L264" s="146"/>
      <c r="O264" s="48"/>
      <c r="P264" s="24"/>
      <c r="Q264" s="78"/>
    </row>
    <row r="265" spans="5:17">
      <c r="E265" s="48"/>
      <c r="F265" s="88"/>
      <c r="G265" s="78"/>
      <c r="L265" s="146"/>
      <c r="O265" s="48"/>
      <c r="P265" s="24"/>
      <c r="Q265" s="78"/>
    </row>
    <row r="266" spans="5:17">
      <c r="E266" s="48"/>
      <c r="F266" s="88"/>
      <c r="G266" s="78"/>
      <c r="L266" s="146"/>
      <c r="O266" s="48"/>
      <c r="P266" s="24"/>
      <c r="Q266" s="78"/>
    </row>
    <row r="267" spans="5:17">
      <c r="E267" s="48"/>
      <c r="F267" s="88"/>
      <c r="G267" s="78"/>
      <c r="L267" s="146"/>
      <c r="O267" s="48"/>
      <c r="P267" s="24"/>
      <c r="Q267" s="78"/>
    </row>
    <row r="268" spans="5:17">
      <c r="E268" s="48"/>
      <c r="F268" s="88"/>
      <c r="G268" s="78"/>
      <c r="L268" s="146"/>
      <c r="O268" s="48"/>
      <c r="P268" s="24"/>
      <c r="Q268" s="78"/>
    </row>
    <row r="269" spans="5:17">
      <c r="E269" s="48"/>
      <c r="F269" s="88"/>
      <c r="G269" s="78"/>
      <c r="L269" s="146"/>
      <c r="O269" s="48"/>
      <c r="P269" s="24"/>
      <c r="Q269" s="78"/>
    </row>
    <row r="270" spans="5:17">
      <c r="E270" s="48"/>
      <c r="F270" s="88"/>
      <c r="G270" s="78"/>
      <c r="L270" s="146"/>
      <c r="O270" s="48"/>
      <c r="P270" s="24"/>
      <c r="Q270" s="78"/>
    </row>
    <row r="271" spans="5:17">
      <c r="E271" s="48"/>
      <c r="F271" s="88"/>
      <c r="G271" s="78"/>
      <c r="L271" s="146"/>
      <c r="O271" s="48"/>
      <c r="P271" s="24"/>
      <c r="Q271" s="78"/>
    </row>
    <row r="272" spans="5:17">
      <c r="E272" s="48"/>
      <c r="F272" s="88"/>
      <c r="G272" s="78"/>
      <c r="L272" s="146"/>
      <c r="O272" s="48"/>
      <c r="P272" s="24"/>
      <c r="Q272" s="78"/>
    </row>
    <row r="273" spans="5:17">
      <c r="E273" s="48"/>
      <c r="F273" s="88"/>
      <c r="G273" s="78"/>
      <c r="L273" s="146"/>
      <c r="O273" s="48"/>
      <c r="P273" s="24"/>
      <c r="Q273" s="78"/>
    </row>
    <row r="274" spans="5:17">
      <c r="E274" s="48"/>
      <c r="F274" s="88"/>
      <c r="G274" s="78"/>
      <c r="L274" s="146"/>
      <c r="O274" s="48"/>
      <c r="P274" s="24"/>
      <c r="Q274" s="78"/>
    </row>
    <row r="275" spans="5:17">
      <c r="E275" s="48"/>
      <c r="F275" s="88"/>
      <c r="G275" s="78"/>
      <c r="L275" s="146"/>
      <c r="O275" s="48"/>
      <c r="P275" s="24"/>
      <c r="Q275" s="78"/>
    </row>
    <row r="276" spans="5:17">
      <c r="E276" s="48"/>
      <c r="F276" s="88"/>
      <c r="G276" s="78"/>
      <c r="L276" s="146"/>
      <c r="O276" s="48"/>
      <c r="P276" s="24"/>
      <c r="Q276" s="78"/>
    </row>
    <row r="277" spans="5:17">
      <c r="E277" s="48"/>
      <c r="F277" s="88"/>
      <c r="G277" s="78"/>
      <c r="L277" s="146"/>
      <c r="O277" s="48"/>
      <c r="P277" s="24"/>
      <c r="Q277" s="78"/>
    </row>
    <row r="278" spans="5:17">
      <c r="E278" s="48"/>
      <c r="F278" s="88"/>
      <c r="G278" s="78"/>
      <c r="L278" s="146"/>
      <c r="O278" s="48"/>
      <c r="P278" s="24"/>
      <c r="Q278" s="78"/>
    </row>
    <row r="279" spans="5:17">
      <c r="E279" s="48"/>
      <c r="F279" s="88"/>
      <c r="G279" s="78"/>
      <c r="L279" s="146"/>
      <c r="O279" s="48"/>
      <c r="P279" s="24"/>
      <c r="Q279" s="78"/>
    </row>
    <row r="280" spans="5:17">
      <c r="E280" s="48"/>
      <c r="F280" s="88"/>
      <c r="G280" s="78"/>
      <c r="L280" s="146"/>
      <c r="O280" s="48"/>
      <c r="P280" s="24"/>
      <c r="Q280" s="78"/>
    </row>
    <row r="281" spans="5:17">
      <c r="E281" s="48"/>
      <c r="F281" s="88"/>
      <c r="G281" s="78"/>
      <c r="L281" s="146"/>
      <c r="O281" s="48"/>
      <c r="P281" s="24"/>
      <c r="Q281" s="78"/>
    </row>
    <row r="282" spans="5:17">
      <c r="E282" s="48"/>
      <c r="F282" s="88"/>
      <c r="G282" s="78"/>
      <c r="L282" s="146"/>
      <c r="O282" s="48"/>
      <c r="P282" s="24"/>
      <c r="Q282" s="78"/>
    </row>
    <row r="283" spans="5:17">
      <c r="E283" s="48"/>
      <c r="F283" s="88"/>
      <c r="G283" s="78"/>
      <c r="L283" s="146"/>
      <c r="O283" s="48"/>
      <c r="P283" s="24"/>
      <c r="Q283" s="78"/>
    </row>
    <row r="284" spans="5:17">
      <c r="E284" s="48"/>
      <c r="F284" s="88"/>
      <c r="G284" s="78"/>
      <c r="L284" s="146"/>
      <c r="O284" s="48"/>
      <c r="P284" s="24"/>
      <c r="Q284" s="78"/>
    </row>
    <row r="285" spans="5:17">
      <c r="E285" s="48"/>
      <c r="F285" s="88"/>
      <c r="G285" s="78"/>
      <c r="L285" s="146"/>
      <c r="O285" s="48"/>
      <c r="P285" s="24"/>
      <c r="Q285" s="78"/>
    </row>
    <row r="286" spans="5:17">
      <c r="E286" s="48"/>
      <c r="F286" s="88"/>
      <c r="G286" s="78"/>
      <c r="L286" s="146"/>
      <c r="O286" s="48"/>
      <c r="P286" s="24"/>
      <c r="Q286" s="78"/>
    </row>
    <row r="287" spans="5:17">
      <c r="E287" s="48"/>
      <c r="F287" s="88"/>
      <c r="G287" s="78"/>
      <c r="L287" s="146"/>
      <c r="O287" s="48"/>
      <c r="P287" s="24"/>
      <c r="Q287" s="78"/>
    </row>
    <row r="288" spans="5:17">
      <c r="E288" s="48"/>
      <c r="F288" s="88"/>
      <c r="G288" s="78"/>
      <c r="L288" s="146"/>
      <c r="O288" s="48"/>
      <c r="P288" s="24"/>
      <c r="Q288" s="78"/>
    </row>
    <row r="289" spans="5:17">
      <c r="E289" s="48"/>
      <c r="F289" s="88"/>
      <c r="G289" s="78"/>
      <c r="L289" s="146"/>
      <c r="O289" s="48"/>
      <c r="P289" s="24"/>
      <c r="Q289" s="78"/>
    </row>
    <row r="290" spans="5:17">
      <c r="E290" s="48"/>
      <c r="F290" s="88"/>
      <c r="G290" s="78"/>
      <c r="L290" s="146"/>
      <c r="O290" s="48"/>
      <c r="P290" s="24"/>
      <c r="Q290" s="78"/>
    </row>
    <row r="291" spans="5:17">
      <c r="E291" s="48"/>
      <c r="F291" s="88"/>
      <c r="G291" s="78"/>
      <c r="L291" s="146"/>
      <c r="O291" s="48"/>
      <c r="P291" s="24"/>
      <c r="Q291" s="78"/>
    </row>
    <row r="292" spans="5:17">
      <c r="E292" s="48"/>
      <c r="F292" s="88"/>
      <c r="G292" s="78"/>
      <c r="L292" s="146"/>
      <c r="O292" s="48"/>
      <c r="P292" s="24"/>
      <c r="Q292" s="78"/>
    </row>
    <row r="293" spans="5:17">
      <c r="E293" s="48"/>
      <c r="F293" s="88"/>
      <c r="G293" s="78"/>
      <c r="L293" s="146"/>
      <c r="O293" s="48"/>
      <c r="P293" s="24"/>
      <c r="Q293" s="78"/>
    </row>
    <row r="294" spans="5:17">
      <c r="E294" s="48"/>
      <c r="F294" s="88"/>
      <c r="G294" s="78"/>
      <c r="L294" s="146"/>
      <c r="O294" s="48"/>
      <c r="P294" s="24"/>
      <c r="Q294" s="78"/>
    </row>
    <row r="295" spans="5:17">
      <c r="E295" s="48"/>
      <c r="F295" s="88"/>
      <c r="G295" s="78"/>
      <c r="L295" s="146"/>
      <c r="O295" s="48"/>
      <c r="P295" s="24"/>
      <c r="Q295" s="78"/>
    </row>
    <row r="296" spans="5:17">
      <c r="E296" s="48"/>
      <c r="F296" s="88"/>
      <c r="G296" s="78"/>
      <c r="L296" s="146"/>
      <c r="O296" s="48"/>
      <c r="P296" s="24"/>
      <c r="Q296" s="78"/>
    </row>
    <row r="297" spans="5:17">
      <c r="E297" s="48"/>
      <c r="F297" s="88"/>
      <c r="G297" s="78"/>
      <c r="L297" s="146"/>
      <c r="O297" s="48"/>
      <c r="P297" s="24"/>
      <c r="Q297" s="78"/>
    </row>
    <row r="298" spans="5:17">
      <c r="E298" s="48"/>
      <c r="F298" s="88"/>
      <c r="G298" s="78"/>
      <c r="L298" s="146"/>
      <c r="O298" s="48"/>
      <c r="P298" s="24"/>
      <c r="Q298" s="78"/>
    </row>
    <row r="299" spans="5:17">
      <c r="E299" s="48"/>
      <c r="F299" s="88"/>
      <c r="G299" s="78"/>
      <c r="L299" s="146"/>
      <c r="O299" s="48"/>
      <c r="P299" s="24"/>
      <c r="Q299" s="78"/>
    </row>
    <row r="300" spans="5:17">
      <c r="E300" s="48"/>
      <c r="F300" s="88"/>
      <c r="G300" s="78"/>
      <c r="L300" s="146"/>
      <c r="O300" s="48"/>
      <c r="P300" s="24"/>
      <c r="Q300" s="78"/>
    </row>
    <row r="301" spans="5:17">
      <c r="E301" s="48"/>
      <c r="F301" s="88"/>
      <c r="G301" s="78"/>
      <c r="L301" s="146"/>
      <c r="O301" s="48"/>
      <c r="P301" s="24"/>
      <c r="Q301" s="78"/>
    </row>
    <row r="302" spans="5:17">
      <c r="E302" s="48"/>
      <c r="F302" s="88"/>
      <c r="G302" s="78"/>
      <c r="L302" s="146"/>
      <c r="O302" s="48"/>
      <c r="P302" s="24"/>
      <c r="Q302" s="78"/>
    </row>
    <row r="303" spans="5:17">
      <c r="E303" s="48"/>
      <c r="F303" s="88"/>
      <c r="G303" s="78"/>
      <c r="L303" s="146"/>
      <c r="O303" s="48"/>
      <c r="P303" s="24"/>
      <c r="Q303" s="78"/>
    </row>
    <row r="304" spans="5:17">
      <c r="E304" s="48"/>
      <c r="F304" s="88"/>
      <c r="G304" s="78"/>
      <c r="L304" s="146"/>
      <c r="O304" s="48"/>
      <c r="P304" s="24"/>
      <c r="Q304" s="78"/>
    </row>
    <row r="305" spans="5:17">
      <c r="E305" s="48"/>
      <c r="F305" s="88"/>
      <c r="G305" s="78"/>
      <c r="L305" s="146"/>
      <c r="O305" s="48"/>
      <c r="P305" s="24"/>
      <c r="Q305" s="78"/>
    </row>
    <row r="306" spans="5:17">
      <c r="E306" s="48"/>
      <c r="F306" s="88"/>
      <c r="G306" s="78"/>
      <c r="L306" s="146"/>
      <c r="O306" s="48"/>
      <c r="P306" s="24"/>
      <c r="Q306" s="78"/>
    </row>
    <row r="307" spans="5:17">
      <c r="E307" s="48"/>
      <c r="F307" s="88"/>
      <c r="G307" s="78"/>
      <c r="L307" s="146"/>
      <c r="O307" s="48"/>
      <c r="P307" s="24"/>
      <c r="Q307" s="78"/>
    </row>
    <row r="308" spans="5:17">
      <c r="E308" s="48"/>
      <c r="F308" s="88"/>
      <c r="G308" s="78"/>
      <c r="L308" s="146"/>
      <c r="O308" s="48"/>
      <c r="P308" s="24"/>
      <c r="Q308" s="78"/>
    </row>
    <row r="309" spans="5:17">
      <c r="E309" s="48"/>
      <c r="F309" s="88"/>
      <c r="G309" s="78"/>
      <c r="L309" s="146"/>
      <c r="O309" s="48"/>
      <c r="P309" s="24"/>
      <c r="Q309" s="78"/>
    </row>
    <row r="310" spans="5:17">
      <c r="E310" s="48"/>
      <c r="F310" s="88"/>
      <c r="G310" s="78"/>
      <c r="L310" s="146"/>
      <c r="O310" s="48"/>
      <c r="P310" s="24"/>
      <c r="Q310" s="78"/>
    </row>
    <row r="311" spans="5:17">
      <c r="E311" s="48"/>
      <c r="F311" s="88"/>
      <c r="G311" s="78"/>
      <c r="L311" s="146"/>
      <c r="O311" s="48"/>
      <c r="P311" s="24"/>
      <c r="Q311" s="78"/>
    </row>
    <row r="312" spans="5:17">
      <c r="E312" s="48"/>
      <c r="F312" s="88"/>
      <c r="G312" s="78"/>
      <c r="L312" s="146"/>
      <c r="O312" s="48"/>
      <c r="P312" s="24"/>
      <c r="Q312" s="78"/>
    </row>
    <row r="313" spans="5:17">
      <c r="E313" s="48"/>
      <c r="F313" s="88"/>
      <c r="G313" s="78"/>
      <c r="L313" s="146"/>
      <c r="O313" s="48"/>
      <c r="P313" s="24"/>
      <c r="Q313" s="78"/>
    </row>
    <row r="314" spans="5:17">
      <c r="E314" s="48"/>
      <c r="F314" s="88"/>
      <c r="G314" s="78"/>
      <c r="L314" s="146"/>
      <c r="O314" s="48"/>
      <c r="P314" s="24"/>
      <c r="Q314" s="78"/>
    </row>
    <row r="315" spans="5:17">
      <c r="E315" s="48"/>
      <c r="F315" s="88"/>
      <c r="G315" s="78"/>
      <c r="L315" s="146"/>
      <c r="O315" s="48"/>
      <c r="P315" s="24"/>
      <c r="Q315" s="78"/>
    </row>
    <row r="316" spans="5:17">
      <c r="E316" s="48"/>
      <c r="F316" s="88"/>
      <c r="G316" s="78"/>
      <c r="L316" s="146"/>
      <c r="O316" s="48"/>
      <c r="P316" s="24"/>
      <c r="Q316" s="78"/>
    </row>
    <row r="317" spans="5:17">
      <c r="E317" s="48"/>
      <c r="F317" s="88"/>
      <c r="G317" s="78"/>
      <c r="L317" s="146"/>
      <c r="O317" s="48"/>
      <c r="P317" s="24"/>
      <c r="Q317" s="78"/>
    </row>
    <row r="318" spans="5:17">
      <c r="E318" s="48"/>
      <c r="F318" s="88"/>
      <c r="G318" s="78"/>
      <c r="L318" s="146"/>
      <c r="O318" s="48"/>
      <c r="P318" s="24"/>
      <c r="Q318" s="78"/>
    </row>
    <row r="319" spans="5:17">
      <c r="E319" s="48"/>
      <c r="F319" s="88"/>
      <c r="G319" s="78"/>
      <c r="L319" s="146"/>
      <c r="O319" s="48"/>
      <c r="P319" s="24"/>
      <c r="Q319" s="78"/>
    </row>
    <row r="320" spans="5:17">
      <c r="E320" s="48"/>
      <c r="F320" s="88"/>
      <c r="G320" s="78"/>
      <c r="L320" s="146"/>
      <c r="O320" s="48"/>
      <c r="P320" s="24"/>
      <c r="Q320" s="78"/>
    </row>
    <row r="321" spans="5:17">
      <c r="E321" s="48"/>
      <c r="F321" s="88"/>
      <c r="G321" s="78"/>
      <c r="L321" s="146"/>
      <c r="O321" s="48"/>
      <c r="P321" s="24"/>
      <c r="Q321" s="78"/>
    </row>
    <row r="322" spans="5:17">
      <c r="E322" s="48"/>
      <c r="F322" s="88"/>
      <c r="G322" s="78"/>
      <c r="L322" s="146"/>
      <c r="O322" s="48"/>
      <c r="P322" s="24"/>
      <c r="Q322" s="78"/>
    </row>
    <row r="323" spans="5:17">
      <c r="E323" s="48"/>
      <c r="F323" s="88"/>
      <c r="G323" s="78"/>
      <c r="L323" s="146"/>
      <c r="O323" s="48"/>
      <c r="P323" s="24"/>
      <c r="Q323" s="78"/>
    </row>
    <row r="324" spans="5:17">
      <c r="E324" s="48"/>
      <c r="F324" s="88"/>
      <c r="G324" s="78"/>
      <c r="L324" s="146"/>
      <c r="O324" s="48"/>
      <c r="P324" s="24"/>
      <c r="Q324" s="78"/>
    </row>
    <row r="325" spans="5:17">
      <c r="E325" s="48"/>
      <c r="F325" s="88"/>
      <c r="G325" s="78"/>
      <c r="L325" s="146"/>
      <c r="O325" s="48"/>
      <c r="P325" s="24"/>
      <c r="Q325" s="78"/>
    </row>
    <row r="326" spans="5:17">
      <c r="E326" s="48"/>
      <c r="F326" s="88"/>
      <c r="G326" s="78"/>
      <c r="L326" s="146"/>
      <c r="O326" s="48"/>
      <c r="P326" s="24"/>
      <c r="Q326" s="78"/>
    </row>
    <row r="327" spans="5:17">
      <c r="E327" s="48"/>
      <c r="F327" s="88"/>
      <c r="G327" s="78"/>
      <c r="L327" s="146"/>
      <c r="O327" s="48"/>
      <c r="P327" s="24"/>
      <c r="Q327" s="78"/>
    </row>
    <row r="328" spans="5:17">
      <c r="E328" s="48"/>
      <c r="F328" s="88"/>
      <c r="G328" s="78"/>
      <c r="L328" s="146"/>
      <c r="O328" s="48"/>
      <c r="P328" s="24"/>
      <c r="Q328" s="78"/>
    </row>
    <row r="329" spans="5:17">
      <c r="E329" s="48"/>
      <c r="F329" s="88"/>
      <c r="G329" s="78"/>
      <c r="L329" s="146"/>
      <c r="O329" s="48"/>
      <c r="P329" s="24"/>
      <c r="Q329" s="78"/>
    </row>
    <row r="330" spans="5:17">
      <c r="E330" s="48"/>
      <c r="F330" s="88"/>
      <c r="G330" s="78"/>
      <c r="L330" s="146"/>
      <c r="O330" s="48"/>
      <c r="P330" s="24"/>
      <c r="Q330" s="78"/>
    </row>
    <row r="331" spans="5:17">
      <c r="E331" s="48"/>
      <c r="F331" s="88"/>
      <c r="G331" s="78"/>
      <c r="L331" s="146"/>
      <c r="O331" s="48"/>
      <c r="P331" s="24"/>
      <c r="Q331" s="78"/>
    </row>
    <row r="332" spans="5:17">
      <c r="E332" s="48"/>
      <c r="F332" s="88"/>
      <c r="G332" s="78"/>
      <c r="L332" s="146"/>
      <c r="O332" s="48"/>
      <c r="P332" s="24"/>
      <c r="Q332" s="78"/>
    </row>
    <row r="333" spans="5:17">
      <c r="E333" s="48"/>
      <c r="F333" s="88"/>
      <c r="G333" s="78"/>
      <c r="L333" s="146"/>
      <c r="O333" s="48"/>
      <c r="P333" s="24"/>
      <c r="Q333" s="78"/>
    </row>
    <row r="334" spans="5:17">
      <c r="E334" s="48"/>
      <c r="F334" s="88"/>
      <c r="G334" s="78"/>
      <c r="L334" s="146"/>
      <c r="O334" s="48"/>
      <c r="P334" s="24"/>
      <c r="Q334" s="78"/>
    </row>
    <row r="335" spans="5:17">
      <c r="E335" s="48"/>
      <c r="F335" s="88"/>
      <c r="G335" s="78"/>
      <c r="L335" s="146"/>
      <c r="O335" s="48"/>
      <c r="P335" s="24"/>
      <c r="Q335" s="78"/>
    </row>
    <row r="336" spans="5:17">
      <c r="E336" s="48"/>
      <c r="F336" s="88"/>
      <c r="G336" s="78"/>
      <c r="L336" s="146"/>
      <c r="O336" s="48"/>
      <c r="P336" s="24"/>
      <c r="Q336" s="78"/>
    </row>
    <row r="337" spans="5:17">
      <c r="E337" s="48"/>
      <c r="F337" s="88"/>
      <c r="G337" s="78"/>
      <c r="L337" s="146"/>
      <c r="O337" s="48"/>
      <c r="P337" s="24"/>
      <c r="Q337" s="78"/>
    </row>
    <row r="338" spans="5:17">
      <c r="E338" s="48"/>
      <c r="F338" s="88"/>
      <c r="G338" s="78"/>
      <c r="L338" s="146"/>
      <c r="O338" s="48"/>
      <c r="P338" s="24"/>
      <c r="Q338" s="78"/>
    </row>
    <row r="339" spans="5:17">
      <c r="E339" s="48"/>
      <c r="F339" s="88"/>
      <c r="G339" s="78"/>
      <c r="L339" s="146"/>
      <c r="O339" s="48"/>
      <c r="P339" s="24"/>
      <c r="Q339" s="78"/>
    </row>
    <row r="340" spans="5:17">
      <c r="E340" s="48"/>
      <c r="F340" s="88"/>
      <c r="G340" s="78"/>
      <c r="L340" s="146"/>
      <c r="O340" s="48"/>
      <c r="P340" s="24"/>
      <c r="Q340" s="78"/>
    </row>
    <row r="341" spans="5:17">
      <c r="E341" s="48"/>
      <c r="F341" s="88"/>
      <c r="G341" s="78"/>
      <c r="L341" s="146"/>
      <c r="O341" s="48"/>
      <c r="P341" s="24"/>
      <c r="Q341" s="78"/>
    </row>
    <row r="342" spans="5:17">
      <c r="E342" s="48"/>
      <c r="F342" s="88"/>
      <c r="G342" s="78"/>
      <c r="L342" s="146"/>
      <c r="O342" s="48"/>
      <c r="P342" s="24"/>
      <c r="Q342" s="78"/>
    </row>
    <row r="343" spans="5:17">
      <c r="E343" s="48"/>
      <c r="F343" s="88"/>
      <c r="G343" s="78"/>
      <c r="L343" s="146"/>
      <c r="O343" s="48"/>
      <c r="P343" s="24"/>
      <c r="Q343" s="78"/>
    </row>
    <row r="344" spans="5:17">
      <c r="E344" s="48"/>
      <c r="F344" s="88"/>
      <c r="G344" s="78"/>
      <c r="L344" s="146"/>
      <c r="O344" s="48"/>
      <c r="P344" s="24"/>
      <c r="Q344" s="78"/>
    </row>
    <row r="345" spans="5:17">
      <c r="E345" s="48"/>
      <c r="F345" s="88"/>
      <c r="G345" s="78"/>
      <c r="L345" s="146"/>
      <c r="O345" s="48"/>
      <c r="P345" s="24"/>
      <c r="Q345" s="78"/>
    </row>
    <row r="346" spans="5:17">
      <c r="E346" s="48"/>
      <c r="F346" s="88"/>
      <c r="G346" s="78"/>
      <c r="L346" s="146"/>
      <c r="O346" s="48"/>
      <c r="P346" s="24"/>
      <c r="Q346" s="78"/>
    </row>
    <row r="347" spans="5:17">
      <c r="E347" s="48"/>
      <c r="F347" s="88"/>
      <c r="G347" s="78"/>
      <c r="L347" s="146"/>
      <c r="O347" s="48"/>
      <c r="P347" s="24"/>
      <c r="Q347" s="78"/>
    </row>
    <row r="348" spans="5:17">
      <c r="E348" s="48"/>
      <c r="F348" s="88"/>
      <c r="G348" s="78"/>
      <c r="L348" s="146"/>
      <c r="O348" s="48"/>
      <c r="P348" s="24"/>
      <c r="Q348" s="78"/>
    </row>
    <row r="349" spans="5:17">
      <c r="E349" s="48"/>
      <c r="F349" s="88"/>
      <c r="G349" s="78"/>
      <c r="L349" s="146"/>
      <c r="O349" s="48"/>
      <c r="P349" s="24"/>
      <c r="Q349" s="78"/>
    </row>
    <row r="350" spans="5:17">
      <c r="E350" s="48"/>
      <c r="F350" s="88"/>
      <c r="G350" s="78"/>
      <c r="L350" s="146"/>
      <c r="O350" s="48"/>
      <c r="P350" s="24"/>
      <c r="Q350" s="78"/>
    </row>
    <row r="351" spans="5:17">
      <c r="E351" s="48"/>
      <c r="F351" s="88"/>
      <c r="G351" s="78"/>
      <c r="L351" s="146"/>
      <c r="O351" s="48"/>
      <c r="P351" s="24"/>
      <c r="Q351" s="78"/>
    </row>
    <row r="352" spans="5:17">
      <c r="E352" s="48"/>
      <c r="F352" s="88"/>
      <c r="G352" s="78"/>
      <c r="L352" s="146"/>
      <c r="O352" s="48"/>
      <c r="P352" s="24"/>
      <c r="Q352" s="78"/>
    </row>
    <row r="353" spans="5:17">
      <c r="E353" s="48"/>
      <c r="F353" s="88"/>
      <c r="G353" s="78"/>
      <c r="L353" s="146"/>
      <c r="O353" s="48"/>
      <c r="P353" s="24"/>
      <c r="Q353" s="78"/>
    </row>
    <row r="354" spans="5:17">
      <c r="E354" s="48"/>
      <c r="F354" s="88"/>
      <c r="G354" s="78"/>
      <c r="L354" s="146"/>
      <c r="O354" s="48"/>
      <c r="P354" s="24"/>
      <c r="Q354" s="78"/>
    </row>
    <row r="355" spans="5:17">
      <c r="E355" s="48"/>
      <c r="F355" s="88"/>
      <c r="G355" s="78"/>
      <c r="L355" s="146"/>
      <c r="O355" s="48"/>
      <c r="P355" s="24"/>
      <c r="Q355" s="78"/>
    </row>
    <row r="356" spans="5:17">
      <c r="E356" s="48"/>
      <c r="F356" s="88"/>
      <c r="G356" s="78"/>
      <c r="L356" s="146"/>
      <c r="O356" s="48"/>
      <c r="P356" s="24"/>
      <c r="Q356" s="78"/>
    </row>
    <row r="357" spans="5:17">
      <c r="E357" s="48"/>
      <c r="F357" s="88"/>
      <c r="G357" s="78"/>
      <c r="L357" s="146"/>
      <c r="O357" s="48"/>
      <c r="P357" s="24"/>
      <c r="Q357" s="78"/>
    </row>
    <row r="358" spans="5:17">
      <c r="E358" s="48"/>
      <c r="F358" s="88"/>
      <c r="G358" s="78"/>
      <c r="L358" s="146"/>
      <c r="O358" s="48"/>
      <c r="P358" s="24"/>
      <c r="Q358" s="78"/>
    </row>
    <row r="359" spans="5:17">
      <c r="E359" s="48"/>
      <c r="F359" s="88"/>
      <c r="G359" s="78"/>
      <c r="L359" s="146"/>
      <c r="O359" s="48"/>
      <c r="P359" s="24"/>
      <c r="Q359" s="78"/>
    </row>
    <row r="360" spans="5:17">
      <c r="E360" s="48"/>
      <c r="F360" s="88"/>
      <c r="G360" s="78"/>
      <c r="L360" s="146"/>
      <c r="O360" s="48"/>
      <c r="P360" s="24"/>
      <c r="Q360" s="78"/>
    </row>
    <row r="361" spans="5:17">
      <c r="E361" s="48"/>
      <c r="F361" s="88"/>
      <c r="G361" s="78"/>
      <c r="L361" s="146"/>
      <c r="O361" s="48"/>
      <c r="P361" s="24"/>
      <c r="Q361" s="78"/>
    </row>
    <row r="362" spans="5:17">
      <c r="E362" s="48"/>
      <c r="F362" s="88"/>
      <c r="G362" s="78"/>
      <c r="L362" s="146"/>
      <c r="O362" s="48"/>
      <c r="P362" s="24"/>
      <c r="Q362" s="78"/>
    </row>
    <row r="363" spans="5:17">
      <c r="E363" s="48"/>
      <c r="F363" s="88"/>
      <c r="G363" s="78"/>
      <c r="L363" s="146"/>
      <c r="O363" s="48"/>
      <c r="P363" s="24"/>
      <c r="Q363" s="78"/>
    </row>
    <row r="364" spans="5:17">
      <c r="E364" s="48"/>
      <c r="F364" s="88"/>
      <c r="G364" s="78"/>
      <c r="L364" s="146"/>
      <c r="O364" s="48"/>
      <c r="P364" s="24"/>
      <c r="Q364" s="78"/>
    </row>
    <row r="365" spans="5:17">
      <c r="E365" s="48"/>
      <c r="F365" s="88"/>
      <c r="G365" s="78"/>
      <c r="L365" s="146"/>
      <c r="O365" s="48"/>
      <c r="P365" s="24"/>
      <c r="Q365" s="78"/>
    </row>
    <row r="366" spans="5:17">
      <c r="E366" s="48"/>
      <c r="F366" s="88"/>
      <c r="G366" s="78"/>
      <c r="L366" s="146"/>
      <c r="O366" s="48"/>
      <c r="P366" s="24"/>
      <c r="Q366" s="78"/>
    </row>
    <row r="367" spans="5:17">
      <c r="E367" s="48"/>
      <c r="F367" s="88"/>
      <c r="G367" s="78"/>
      <c r="L367" s="146"/>
      <c r="O367" s="48"/>
      <c r="P367" s="24"/>
      <c r="Q367" s="78"/>
    </row>
    <row r="368" spans="5:17">
      <c r="E368" s="48"/>
      <c r="F368" s="88"/>
      <c r="G368" s="78"/>
      <c r="L368" s="146"/>
      <c r="O368" s="48"/>
      <c r="P368" s="24"/>
      <c r="Q368" s="78"/>
    </row>
    <row r="369" spans="5:17">
      <c r="E369" s="48"/>
      <c r="F369" s="88"/>
      <c r="G369" s="78"/>
      <c r="L369" s="146"/>
      <c r="O369" s="48"/>
      <c r="P369" s="24"/>
      <c r="Q369" s="78"/>
    </row>
    <row r="370" spans="5:17">
      <c r="E370" s="48"/>
      <c r="F370" s="88"/>
      <c r="G370" s="78"/>
      <c r="L370" s="146"/>
      <c r="O370" s="48"/>
      <c r="P370" s="24"/>
      <c r="Q370" s="78"/>
    </row>
    <row r="371" spans="5:17">
      <c r="E371" s="48"/>
      <c r="F371" s="88"/>
      <c r="G371" s="78"/>
      <c r="L371" s="146"/>
      <c r="O371" s="48"/>
      <c r="P371" s="24"/>
      <c r="Q371" s="78"/>
    </row>
    <row r="372" spans="5:17">
      <c r="E372" s="48"/>
      <c r="F372" s="88"/>
      <c r="G372" s="78"/>
      <c r="L372" s="146"/>
      <c r="O372" s="48"/>
      <c r="P372" s="24"/>
      <c r="Q372" s="78"/>
    </row>
    <row r="373" spans="5:17">
      <c r="E373" s="48"/>
      <c r="F373" s="88"/>
      <c r="G373" s="78"/>
      <c r="L373" s="146"/>
      <c r="O373" s="48"/>
      <c r="P373" s="24"/>
      <c r="Q373" s="78"/>
    </row>
    <row r="374" spans="5:17">
      <c r="E374" s="48"/>
      <c r="F374" s="88"/>
      <c r="G374" s="78"/>
      <c r="L374" s="146"/>
      <c r="O374" s="48"/>
      <c r="P374" s="24"/>
      <c r="Q374" s="78"/>
    </row>
    <row r="375" spans="5:17">
      <c r="E375" s="48"/>
      <c r="F375" s="88"/>
      <c r="G375" s="78"/>
      <c r="L375" s="146"/>
      <c r="O375" s="48"/>
      <c r="P375" s="24"/>
      <c r="Q375" s="78"/>
    </row>
    <row r="376" spans="5:17">
      <c r="E376" s="48"/>
      <c r="F376" s="88"/>
      <c r="G376" s="78"/>
      <c r="L376" s="146"/>
      <c r="O376" s="48"/>
      <c r="P376" s="24"/>
      <c r="Q376" s="78"/>
    </row>
    <row r="377" spans="5:17">
      <c r="E377" s="48"/>
      <c r="F377" s="88"/>
      <c r="G377" s="78"/>
      <c r="L377" s="146"/>
      <c r="O377" s="48"/>
      <c r="P377" s="24"/>
      <c r="Q377" s="78"/>
    </row>
    <row r="378" spans="5:17">
      <c r="E378" s="48"/>
      <c r="F378" s="88"/>
      <c r="G378" s="78"/>
      <c r="L378" s="146"/>
      <c r="O378" s="48"/>
      <c r="P378" s="24"/>
      <c r="Q378" s="78"/>
    </row>
    <row r="379" spans="5:17">
      <c r="E379" s="48"/>
      <c r="F379" s="88"/>
      <c r="G379" s="78"/>
      <c r="L379" s="146"/>
      <c r="O379" s="48"/>
      <c r="P379" s="24"/>
      <c r="Q379" s="78"/>
    </row>
    <row r="380" spans="5:17">
      <c r="E380" s="48"/>
      <c r="F380" s="88"/>
      <c r="G380" s="78"/>
      <c r="L380" s="146"/>
      <c r="O380" s="48"/>
      <c r="P380" s="24"/>
      <c r="Q380" s="78"/>
    </row>
    <row r="381" spans="5:17">
      <c r="E381" s="48"/>
      <c r="F381" s="88"/>
      <c r="G381" s="78"/>
      <c r="L381" s="146"/>
      <c r="O381" s="48"/>
      <c r="P381" s="24"/>
      <c r="Q381" s="78"/>
    </row>
    <row r="382" spans="5:17">
      <c r="E382" s="48"/>
      <c r="F382" s="88"/>
      <c r="G382" s="78"/>
      <c r="L382" s="146"/>
      <c r="O382" s="48"/>
      <c r="P382" s="24"/>
      <c r="Q382" s="78"/>
    </row>
    <row r="383" spans="5:17">
      <c r="E383" s="48"/>
      <c r="F383" s="88"/>
      <c r="G383" s="78"/>
      <c r="L383" s="146"/>
      <c r="O383" s="48"/>
      <c r="P383" s="24"/>
      <c r="Q383" s="78"/>
    </row>
    <row r="384" spans="5:17">
      <c r="E384" s="48"/>
      <c r="F384" s="88"/>
      <c r="G384" s="78"/>
      <c r="L384" s="146"/>
      <c r="O384" s="48"/>
      <c r="P384" s="24"/>
      <c r="Q384" s="78"/>
    </row>
    <row r="385" spans="5:17">
      <c r="E385" s="48"/>
      <c r="F385" s="88"/>
      <c r="G385" s="78"/>
      <c r="L385" s="146"/>
      <c r="O385" s="48"/>
      <c r="P385" s="24"/>
      <c r="Q385" s="78"/>
    </row>
    <row r="386" spans="5:17">
      <c r="E386" s="48"/>
      <c r="F386" s="88"/>
      <c r="G386" s="78"/>
      <c r="L386" s="146"/>
      <c r="O386" s="48"/>
      <c r="P386" s="24"/>
      <c r="Q386" s="78"/>
    </row>
    <row r="387" spans="5:17">
      <c r="E387" s="48"/>
      <c r="F387" s="88"/>
      <c r="G387" s="78"/>
      <c r="L387" s="146"/>
      <c r="O387" s="48"/>
      <c r="P387" s="24"/>
      <c r="Q387" s="78"/>
    </row>
    <row r="388" spans="5:17">
      <c r="E388" s="48"/>
      <c r="F388" s="88"/>
      <c r="G388" s="78"/>
      <c r="L388" s="146"/>
      <c r="O388" s="48"/>
      <c r="P388" s="24"/>
      <c r="Q388" s="78"/>
    </row>
    <row r="389" spans="5:17">
      <c r="E389" s="48"/>
      <c r="F389" s="88"/>
      <c r="G389" s="78"/>
      <c r="L389" s="146"/>
      <c r="O389" s="48"/>
      <c r="P389" s="24"/>
      <c r="Q389" s="78"/>
    </row>
    <row r="390" spans="5:17">
      <c r="E390" s="48"/>
      <c r="F390" s="88"/>
      <c r="G390" s="78"/>
      <c r="L390" s="146"/>
      <c r="O390" s="48"/>
      <c r="P390" s="24"/>
      <c r="Q390" s="78"/>
    </row>
    <row r="391" spans="5:17">
      <c r="E391" s="48"/>
      <c r="F391" s="88"/>
      <c r="G391" s="78"/>
      <c r="L391" s="146"/>
      <c r="O391" s="48"/>
      <c r="P391" s="24"/>
      <c r="Q391" s="78"/>
    </row>
    <row r="392" spans="5:17">
      <c r="E392" s="48"/>
      <c r="F392" s="88"/>
      <c r="G392" s="78"/>
      <c r="L392" s="146"/>
      <c r="O392" s="48"/>
      <c r="P392" s="24"/>
      <c r="Q392" s="78"/>
    </row>
    <row r="393" spans="5:17">
      <c r="E393" s="48"/>
      <c r="F393" s="88"/>
      <c r="G393" s="78"/>
      <c r="L393" s="146"/>
      <c r="O393" s="48"/>
      <c r="P393" s="24"/>
      <c r="Q393" s="78"/>
    </row>
    <row r="394" spans="5:17">
      <c r="E394" s="48"/>
      <c r="F394" s="88"/>
      <c r="G394" s="78"/>
      <c r="L394" s="146"/>
      <c r="O394" s="48"/>
      <c r="P394" s="24"/>
      <c r="Q394" s="78"/>
    </row>
    <row r="395" spans="5:17">
      <c r="E395" s="48"/>
      <c r="F395" s="88"/>
      <c r="G395" s="78"/>
      <c r="L395" s="146"/>
      <c r="O395" s="48"/>
      <c r="P395" s="24"/>
      <c r="Q395" s="78"/>
    </row>
    <row r="396" spans="5:17">
      <c r="E396" s="48"/>
      <c r="F396" s="88"/>
      <c r="G396" s="78"/>
      <c r="L396" s="146"/>
      <c r="O396" s="48"/>
      <c r="P396" s="24"/>
      <c r="Q396" s="78"/>
    </row>
    <row r="397" spans="5:17">
      <c r="E397" s="48"/>
      <c r="F397" s="88"/>
      <c r="G397" s="78"/>
      <c r="L397" s="146"/>
      <c r="O397" s="48"/>
      <c r="P397" s="24"/>
      <c r="Q397" s="78"/>
    </row>
    <row r="398" spans="5:17">
      <c r="E398" s="48"/>
      <c r="F398" s="88"/>
      <c r="G398" s="78"/>
      <c r="L398" s="146"/>
      <c r="O398" s="48"/>
      <c r="P398" s="24"/>
      <c r="Q398" s="78"/>
    </row>
    <row r="399" spans="5:17">
      <c r="E399" s="48"/>
      <c r="F399" s="88"/>
      <c r="G399" s="78"/>
      <c r="L399" s="146"/>
      <c r="O399" s="48"/>
      <c r="P399" s="24"/>
      <c r="Q399" s="78"/>
    </row>
    <row r="400" spans="5:17">
      <c r="E400" s="48"/>
      <c r="F400" s="88"/>
      <c r="G400" s="78"/>
      <c r="L400" s="146"/>
      <c r="O400" s="48"/>
      <c r="P400" s="24"/>
      <c r="Q400" s="78"/>
    </row>
    <row r="401" spans="5:17">
      <c r="E401" s="48"/>
      <c r="F401" s="88"/>
      <c r="G401" s="78"/>
      <c r="L401" s="146"/>
      <c r="O401" s="48"/>
      <c r="P401" s="24"/>
      <c r="Q401" s="78"/>
    </row>
    <row r="402" spans="5:17">
      <c r="E402" s="48"/>
      <c r="F402" s="88"/>
      <c r="G402" s="78"/>
      <c r="L402" s="146"/>
      <c r="O402" s="48"/>
      <c r="P402" s="24"/>
      <c r="Q402" s="78"/>
    </row>
    <row r="403" spans="5:17">
      <c r="E403" s="48"/>
      <c r="F403" s="88"/>
      <c r="G403" s="78"/>
      <c r="L403" s="146"/>
      <c r="O403" s="48"/>
      <c r="P403" s="24"/>
      <c r="Q403" s="78"/>
    </row>
    <row r="404" spans="5:17">
      <c r="E404" s="48"/>
      <c r="F404" s="88"/>
      <c r="G404" s="78"/>
      <c r="L404" s="146"/>
      <c r="O404" s="48"/>
      <c r="P404" s="24"/>
      <c r="Q404" s="78"/>
    </row>
    <row r="405" spans="5:17">
      <c r="E405" s="48"/>
      <c r="F405" s="88"/>
      <c r="G405" s="78"/>
      <c r="L405" s="146"/>
      <c r="O405" s="48"/>
      <c r="P405" s="24"/>
      <c r="Q405" s="78"/>
    </row>
    <row r="406" spans="5:17">
      <c r="E406" s="48"/>
      <c r="F406" s="88"/>
      <c r="G406" s="78"/>
      <c r="L406" s="146"/>
      <c r="O406" s="48"/>
      <c r="P406" s="24"/>
      <c r="Q406" s="78"/>
    </row>
    <row r="407" spans="5:17">
      <c r="E407" s="48"/>
      <c r="F407" s="88"/>
      <c r="G407" s="78"/>
      <c r="L407" s="146"/>
      <c r="O407" s="48"/>
      <c r="P407" s="24"/>
      <c r="Q407" s="78"/>
    </row>
    <row r="408" spans="5:17">
      <c r="E408" s="48"/>
      <c r="F408" s="88"/>
      <c r="G408" s="78"/>
      <c r="L408" s="146"/>
      <c r="O408" s="48"/>
      <c r="P408" s="24"/>
      <c r="Q408" s="78"/>
    </row>
    <row r="409" spans="5:17">
      <c r="E409" s="48"/>
      <c r="F409" s="88"/>
      <c r="G409" s="78"/>
      <c r="L409" s="146"/>
      <c r="O409" s="48"/>
      <c r="P409" s="24"/>
      <c r="Q409" s="78"/>
    </row>
    <row r="410" spans="5:17">
      <c r="E410" s="48"/>
      <c r="F410" s="88"/>
      <c r="G410" s="78"/>
      <c r="L410" s="146"/>
      <c r="O410" s="48"/>
      <c r="P410" s="24"/>
      <c r="Q410" s="78"/>
    </row>
    <row r="411" spans="5:17">
      <c r="E411" s="48"/>
      <c r="F411" s="88"/>
      <c r="G411" s="78"/>
      <c r="L411" s="146"/>
      <c r="O411" s="48"/>
      <c r="P411" s="24"/>
      <c r="Q411" s="78"/>
    </row>
    <row r="412" spans="5:17">
      <c r="E412" s="48"/>
      <c r="F412" s="88"/>
      <c r="G412" s="78"/>
      <c r="L412" s="146"/>
      <c r="O412" s="48"/>
      <c r="P412" s="24"/>
      <c r="Q412" s="78"/>
    </row>
    <row r="413" spans="5:17">
      <c r="E413" s="48"/>
      <c r="F413" s="88"/>
      <c r="G413" s="78"/>
      <c r="L413" s="146"/>
      <c r="O413" s="48"/>
      <c r="P413" s="24"/>
      <c r="Q413" s="78"/>
    </row>
    <row r="414" spans="5:17">
      <c r="E414" s="48"/>
      <c r="F414" s="88"/>
      <c r="G414" s="78"/>
      <c r="L414" s="146"/>
      <c r="O414" s="48"/>
      <c r="P414" s="24"/>
      <c r="Q414" s="78"/>
    </row>
    <row r="415" spans="5:17">
      <c r="E415" s="48"/>
      <c r="F415" s="88"/>
      <c r="G415" s="78"/>
      <c r="L415" s="146"/>
      <c r="O415" s="48"/>
      <c r="P415" s="24"/>
      <c r="Q415" s="78"/>
    </row>
    <row r="416" spans="5:17">
      <c r="E416" s="48"/>
      <c r="F416" s="88"/>
      <c r="G416" s="78"/>
      <c r="L416" s="146"/>
      <c r="O416" s="48"/>
      <c r="P416" s="24"/>
      <c r="Q416" s="78"/>
    </row>
    <row r="417" spans="5:17">
      <c r="E417" s="48"/>
      <c r="F417" s="88"/>
      <c r="G417" s="78"/>
      <c r="L417" s="146"/>
      <c r="O417" s="48"/>
      <c r="P417" s="24"/>
      <c r="Q417" s="78"/>
    </row>
    <row r="418" spans="5:17">
      <c r="E418" s="48"/>
      <c r="F418" s="88"/>
      <c r="G418" s="78"/>
      <c r="L418" s="146"/>
      <c r="O418" s="48"/>
      <c r="P418" s="24"/>
      <c r="Q418" s="78"/>
    </row>
    <row r="419" spans="5:17">
      <c r="E419" s="48"/>
      <c r="F419" s="88"/>
      <c r="G419" s="78"/>
      <c r="L419" s="146"/>
      <c r="O419" s="48"/>
      <c r="P419" s="24"/>
      <c r="Q419" s="78"/>
    </row>
    <row r="420" spans="5:17">
      <c r="E420" s="48"/>
      <c r="F420" s="88"/>
      <c r="G420" s="78"/>
      <c r="L420" s="146"/>
      <c r="O420" s="48"/>
      <c r="P420" s="24"/>
      <c r="Q420" s="78"/>
    </row>
    <row r="421" spans="5:17">
      <c r="E421" s="48"/>
      <c r="F421" s="88"/>
      <c r="G421" s="78"/>
      <c r="L421" s="146"/>
      <c r="O421" s="48"/>
      <c r="P421" s="24"/>
      <c r="Q421" s="78"/>
    </row>
    <row r="422" spans="5:17">
      <c r="E422" s="48"/>
      <c r="F422" s="88"/>
      <c r="G422" s="78"/>
      <c r="L422" s="146"/>
      <c r="O422" s="48"/>
      <c r="P422" s="24"/>
      <c r="Q422" s="78"/>
    </row>
    <row r="423" spans="5:17">
      <c r="E423" s="48"/>
      <c r="F423" s="88"/>
      <c r="G423" s="78"/>
      <c r="L423" s="146"/>
      <c r="O423" s="48"/>
      <c r="P423" s="24"/>
      <c r="Q423" s="78"/>
    </row>
    <row r="424" spans="5:17">
      <c r="E424" s="48"/>
      <c r="F424" s="88"/>
      <c r="G424" s="78"/>
      <c r="L424" s="146"/>
      <c r="O424" s="48"/>
      <c r="P424" s="24"/>
      <c r="Q424" s="78"/>
    </row>
    <row r="425" spans="5:17">
      <c r="E425" s="48"/>
      <c r="F425" s="88"/>
      <c r="G425" s="78"/>
      <c r="L425" s="146"/>
      <c r="O425" s="48"/>
      <c r="P425" s="24"/>
      <c r="Q425" s="78"/>
    </row>
    <row r="426" spans="5:17">
      <c r="E426" s="48"/>
      <c r="F426" s="88"/>
      <c r="G426" s="78"/>
      <c r="L426" s="146"/>
      <c r="O426" s="48"/>
      <c r="P426" s="24"/>
      <c r="Q426" s="78"/>
    </row>
    <row r="427" spans="5:17">
      <c r="E427" s="48"/>
      <c r="F427" s="88"/>
      <c r="G427" s="78"/>
      <c r="L427" s="146"/>
      <c r="O427" s="48"/>
      <c r="P427" s="24"/>
      <c r="Q427" s="78"/>
    </row>
    <row r="428" spans="5:17">
      <c r="E428" s="48"/>
      <c r="F428" s="88"/>
      <c r="G428" s="78"/>
      <c r="L428" s="146"/>
      <c r="O428" s="48"/>
      <c r="P428" s="24"/>
      <c r="Q428" s="78"/>
    </row>
    <row r="429" spans="5:17">
      <c r="E429" s="48"/>
      <c r="F429" s="88"/>
      <c r="G429" s="78"/>
      <c r="L429" s="146"/>
      <c r="O429" s="48"/>
      <c r="P429" s="24"/>
      <c r="Q429" s="78"/>
    </row>
    <row r="430" spans="5:17">
      <c r="E430" s="48"/>
      <c r="F430" s="88"/>
      <c r="G430" s="78"/>
      <c r="L430" s="146"/>
      <c r="O430" s="48"/>
      <c r="P430" s="24"/>
      <c r="Q430" s="78"/>
    </row>
    <row r="431" spans="5:17">
      <c r="E431" s="48"/>
      <c r="F431" s="88"/>
      <c r="G431" s="78"/>
      <c r="L431" s="146"/>
      <c r="O431" s="48"/>
      <c r="P431" s="24"/>
      <c r="Q431" s="78"/>
    </row>
    <row r="432" spans="5:17">
      <c r="E432" s="48"/>
      <c r="F432" s="88"/>
      <c r="G432" s="78"/>
      <c r="L432" s="146"/>
      <c r="O432" s="48"/>
      <c r="P432" s="24"/>
      <c r="Q432" s="78"/>
    </row>
    <row r="433" spans="5:17">
      <c r="E433" s="48"/>
      <c r="F433" s="88"/>
      <c r="G433" s="78"/>
      <c r="L433" s="146"/>
      <c r="O433" s="48"/>
      <c r="P433" s="24"/>
      <c r="Q433" s="78"/>
    </row>
    <row r="434" spans="5:17">
      <c r="E434" s="48"/>
      <c r="F434" s="88"/>
      <c r="G434" s="78"/>
      <c r="L434" s="146"/>
      <c r="O434" s="48"/>
      <c r="P434" s="24"/>
      <c r="Q434" s="78"/>
    </row>
    <row r="435" spans="5:17">
      <c r="E435" s="48"/>
      <c r="F435" s="88"/>
      <c r="G435" s="78"/>
      <c r="L435" s="146"/>
      <c r="O435" s="48"/>
      <c r="P435" s="24"/>
      <c r="Q435" s="78"/>
    </row>
    <row r="436" spans="5:17">
      <c r="E436" s="48"/>
      <c r="F436" s="88"/>
      <c r="G436" s="78"/>
      <c r="L436" s="146"/>
      <c r="O436" s="48"/>
      <c r="P436" s="24"/>
      <c r="Q436" s="78"/>
    </row>
    <row r="437" spans="5:17">
      <c r="E437" s="48"/>
      <c r="F437" s="88"/>
      <c r="G437" s="78"/>
      <c r="L437" s="146"/>
      <c r="O437" s="48"/>
      <c r="P437" s="24"/>
      <c r="Q437" s="78"/>
    </row>
    <row r="438" spans="5:17">
      <c r="E438" s="48"/>
      <c r="F438" s="88"/>
      <c r="G438" s="78"/>
      <c r="L438" s="146"/>
      <c r="O438" s="48"/>
      <c r="P438" s="24"/>
      <c r="Q438" s="78"/>
    </row>
    <row r="439" spans="5:17">
      <c r="E439" s="48"/>
      <c r="F439" s="88"/>
      <c r="G439" s="78"/>
      <c r="L439" s="146"/>
      <c r="O439" s="48"/>
      <c r="P439" s="24"/>
      <c r="Q439" s="78"/>
    </row>
    <row r="440" spans="5:17">
      <c r="E440" s="48"/>
      <c r="F440" s="88"/>
      <c r="G440" s="78"/>
      <c r="L440" s="146"/>
      <c r="O440" s="48"/>
      <c r="P440" s="24"/>
      <c r="Q440" s="78"/>
    </row>
    <row r="441" spans="5:17">
      <c r="E441" s="48"/>
      <c r="F441" s="88"/>
      <c r="G441" s="78"/>
      <c r="L441" s="146"/>
      <c r="O441" s="48"/>
      <c r="P441" s="24"/>
      <c r="Q441" s="78"/>
    </row>
    <row r="442" spans="5:17">
      <c r="E442" s="48"/>
      <c r="F442" s="88"/>
      <c r="G442" s="78"/>
      <c r="L442" s="146"/>
      <c r="O442" s="48"/>
      <c r="P442" s="24"/>
      <c r="Q442" s="78"/>
    </row>
    <row r="443" spans="5:17">
      <c r="E443" s="48"/>
      <c r="F443" s="88"/>
      <c r="G443" s="78"/>
      <c r="L443" s="146"/>
      <c r="O443" s="48"/>
      <c r="P443" s="24"/>
      <c r="Q443" s="78"/>
    </row>
    <row r="444" spans="5:17">
      <c r="E444" s="48"/>
      <c r="F444" s="88"/>
      <c r="G444" s="78"/>
      <c r="L444" s="146"/>
      <c r="O444" s="48"/>
      <c r="P444" s="24"/>
      <c r="Q444" s="78"/>
    </row>
    <row r="445" spans="5:17">
      <c r="E445" s="48"/>
      <c r="F445" s="88"/>
      <c r="G445" s="78"/>
      <c r="L445" s="146"/>
      <c r="O445" s="48"/>
      <c r="P445" s="24"/>
      <c r="Q445" s="78"/>
    </row>
    <row r="446" spans="5:17">
      <c r="E446" s="48"/>
      <c r="F446" s="88"/>
      <c r="G446" s="78"/>
      <c r="L446" s="146"/>
      <c r="O446" s="48"/>
      <c r="P446" s="24"/>
      <c r="Q446" s="78"/>
    </row>
    <row r="447" spans="5:17">
      <c r="E447" s="48"/>
      <c r="F447" s="88"/>
      <c r="G447" s="78"/>
      <c r="L447" s="146"/>
      <c r="O447" s="48"/>
      <c r="P447" s="24"/>
      <c r="Q447" s="78"/>
    </row>
    <row r="448" spans="5:17">
      <c r="E448" s="48"/>
      <c r="F448" s="88"/>
      <c r="G448" s="78"/>
      <c r="L448" s="146"/>
      <c r="O448" s="48"/>
      <c r="P448" s="24"/>
      <c r="Q448" s="78"/>
    </row>
    <row r="449" spans="5:17">
      <c r="E449" s="48"/>
      <c r="F449" s="88"/>
      <c r="G449" s="78"/>
      <c r="L449" s="146"/>
      <c r="O449" s="48"/>
      <c r="P449" s="24"/>
      <c r="Q449" s="78"/>
    </row>
    <row r="450" spans="5:17">
      <c r="E450" s="48"/>
      <c r="F450" s="88"/>
      <c r="G450" s="78"/>
      <c r="L450" s="146"/>
      <c r="O450" s="48"/>
      <c r="P450" s="24"/>
      <c r="Q450" s="78"/>
    </row>
    <row r="451" spans="5:17">
      <c r="E451" s="48"/>
      <c r="F451" s="88"/>
      <c r="G451" s="78"/>
      <c r="L451" s="146"/>
      <c r="O451" s="48"/>
      <c r="P451" s="24"/>
      <c r="Q451" s="78"/>
    </row>
    <row r="452" spans="5:17">
      <c r="E452" s="48"/>
      <c r="F452" s="88"/>
      <c r="G452" s="78"/>
      <c r="L452" s="146"/>
      <c r="O452" s="48"/>
      <c r="P452" s="24"/>
      <c r="Q452" s="78"/>
    </row>
    <row r="453" spans="5:17">
      <c r="E453" s="48"/>
      <c r="F453" s="88"/>
      <c r="G453" s="78"/>
      <c r="L453" s="146"/>
      <c r="O453" s="48"/>
      <c r="P453" s="24"/>
      <c r="Q453" s="78"/>
    </row>
    <row r="454" spans="5:17">
      <c r="E454" s="48"/>
      <c r="F454" s="88"/>
      <c r="G454" s="78"/>
      <c r="L454" s="146"/>
      <c r="O454" s="48"/>
      <c r="P454" s="24"/>
      <c r="Q454" s="78"/>
    </row>
    <row r="455" spans="5:17">
      <c r="E455" s="48"/>
      <c r="F455" s="88"/>
      <c r="G455" s="78"/>
      <c r="L455" s="146"/>
      <c r="O455" s="48"/>
      <c r="P455" s="24"/>
      <c r="Q455" s="78"/>
    </row>
    <row r="456" spans="5:17">
      <c r="E456" s="48"/>
      <c r="F456" s="88"/>
      <c r="G456" s="78"/>
      <c r="L456" s="146"/>
      <c r="O456" s="48"/>
      <c r="P456" s="24"/>
      <c r="Q456" s="78"/>
    </row>
    <row r="457" spans="5:17">
      <c r="E457" s="48"/>
      <c r="F457" s="88"/>
      <c r="G457" s="78"/>
      <c r="L457" s="146"/>
      <c r="O457" s="48"/>
      <c r="P457" s="24"/>
      <c r="Q457" s="78"/>
    </row>
    <row r="458" spans="5:17">
      <c r="E458" s="48"/>
      <c r="F458" s="88"/>
      <c r="G458" s="78"/>
      <c r="L458" s="146"/>
      <c r="O458" s="48"/>
      <c r="P458" s="24"/>
      <c r="Q458" s="78"/>
    </row>
    <row r="459" spans="5:17">
      <c r="E459" s="48"/>
      <c r="F459" s="88"/>
      <c r="G459" s="78"/>
      <c r="L459" s="146"/>
      <c r="O459" s="48"/>
      <c r="P459" s="24"/>
      <c r="Q459" s="78"/>
    </row>
    <row r="460" spans="5:17">
      <c r="E460" s="48"/>
      <c r="F460" s="88"/>
      <c r="G460" s="78"/>
      <c r="L460" s="146"/>
      <c r="O460" s="48"/>
      <c r="P460" s="24"/>
      <c r="Q460" s="78"/>
    </row>
    <row r="461" spans="5:17">
      <c r="E461" s="48"/>
      <c r="F461" s="88"/>
      <c r="G461" s="78"/>
      <c r="L461" s="146"/>
      <c r="O461" s="48"/>
      <c r="P461" s="24"/>
      <c r="Q461" s="78"/>
    </row>
    <row r="462" spans="5:17">
      <c r="E462" s="48"/>
      <c r="F462" s="88"/>
      <c r="G462" s="78"/>
      <c r="L462" s="146"/>
      <c r="O462" s="48"/>
      <c r="P462" s="24"/>
      <c r="Q462" s="78"/>
    </row>
    <row r="463" spans="5:17">
      <c r="E463" s="48"/>
      <c r="F463" s="88"/>
      <c r="G463" s="78"/>
      <c r="L463" s="146"/>
      <c r="O463" s="48"/>
      <c r="P463" s="24"/>
      <c r="Q463" s="78"/>
    </row>
    <row r="464" spans="5:17">
      <c r="E464" s="48"/>
      <c r="F464" s="88"/>
      <c r="G464" s="78"/>
      <c r="L464" s="146"/>
      <c r="O464" s="48"/>
      <c r="P464" s="24"/>
      <c r="Q464" s="78"/>
    </row>
    <row r="465" spans="5:17">
      <c r="E465" s="48"/>
      <c r="F465" s="88"/>
      <c r="G465" s="78"/>
      <c r="L465" s="146"/>
      <c r="O465" s="48"/>
      <c r="P465" s="24"/>
      <c r="Q465" s="78"/>
    </row>
    <row r="466" spans="5:17">
      <c r="E466" s="48"/>
      <c r="F466" s="88"/>
      <c r="G466" s="78"/>
      <c r="L466" s="146"/>
      <c r="O466" s="48"/>
      <c r="P466" s="24"/>
      <c r="Q466" s="78"/>
    </row>
    <row r="467" spans="5:17">
      <c r="E467" s="48"/>
      <c r="F467" s="88"/>
      <c r="G467" s="78"/>
      <c r="L467" s="146"/>
      <c r="O467" s="48"/>
      <c r="P467" s="24"/>
      <c r="Q467" s="78"/>
    </row>
    <row r="468" spans="5:17">
      <c r="E468" s="48"/>
      <c r="F468" s="88"/>
      <c r="G468" s="78"/>
      <c r="L468" s="146"/>
      <c r="O468" s="48"/>
      <c r="P468" s="24"/>
      <c r="Q468" s="78"/>
    </row>
    <row r="469" spans="5:17">
      <c r="E469" s="48"/>
      <c r="F469" s="88"/>
      <c r="G469" s="78"/>
      <c r="L469" s="146"/>
      <c r="O469" s="48"/>
      <c r="P469" s="24"/>
      <c r="Q469" s="78"/>
    </row>
    <row r="470" spans="5:17">
      <c r="E470" s="48"/>
      <c r="F470" s="88"/>
      <c r="G470" s="78"/>
      <c r="L470" s="146"/>
      <c r="O470" s="48"/>
      <c r="P470" s="24"/>
      <c r="Q470" s="78"/>
    </row>
    <row r="471" spans="5:17">
      <c r="E471" s="48"/>
      <c r="F471" s="88"/>
      <c r="G471" s="78"/>
      <c r="L471" s="146"/>
      <c r="O471" s="48"/>
      <c r="P471" s="24"/>
      <c r="Q471" s="78"/>
    </row>
    <row r="472" spans="5:17">
      <c r="E472" s="48"/>
      <c r="F472" s="88"/>
      <c r="G472" s="78"/>
      <c r="L472" s="146"/>
      <c r="O472" s="48"/>
      <c r="P472" s="24"/>
      <c r="Q472" s="78"/>
    </row>
    <row r="473" spans="5:17">
      <c r="E473" s="48"/>
      <c r="F473" s="88"/>
      <c r="G473" s="78"/>
      <c r="L473" s="146"/>
      <c r="O473" s="48"/>
      <c r="P473" s="24"/>
      <c r="Q473" s="78"/>
    </row>
    <row r="474" spans="5:17">
      <c r="E474" s="48"/>
      <c r="F474" s="88"/>
      <c r="G474" s="78"/>
      <c r="L474" s="146"/>
      <c r="O474" s="48"/>
      <c r="P474" s="24"/>
      <c r="Q474" s="78"/>
    </row>
    <row r="475" spans="5:17">
      <c r="E475" s="48"/>
      <c r="F475" s="88"/>
      <c r="G475" s="78"/>
      <c r="L475" s="146"/>
      <c r="O475" s="48"/>
      <c r="P475" s="24"/>
      <c r="Q475" s="78"/>
    </row>
    <row r="476" spans="5:17">
      <c r="E476" s="48"/>
      <c r="F476" s="88"/>
      <c r="G476" s="78"/>
      <c r="L476" s="146"/>
      <c r="O476" s="48"/>
      <c r="P476" s="24"/>
      <c r="Q476" s="78"/>
    </row>
    <row r="477" spans="5:17">
      <c r="E477" s="48"/>
      <c r="F477" s="88"/>
      <c r="G477" s="78"/>
      <c r="L477" s="146"/>
      <c r="O477" s="48"/>
      <c r="P477" s="24"/>
      <c r="Q477" s="78"/>
    </row>
    <row r="478" spans="5:17">
      <c r="E478" s="48"/>
      <c r="F478" s="88"/>
      <c r="G478" s="78"/>
      <c r="L478" s="146"/>
      <c r="O478" s="48"/>
      <c r="P478" s="24"/>
      <c r="Q478" s="78"/>
    </row>
    <row r="479" spans="5:17">
      <c r="E479" s="48"/>
      <c r="F479" s="88"/>
      <c r="G479" s="78"/>
      <c r="L479" s="146"/>
      <c r="O479" s="48"/>
      <c r="P479" s="24"/>
      <c r="Q479" s="78"/>
    </row>
    <row r="480" spans="5:17">
      <c r="E480" s="48"/>
      <c r="F480" s="88"/>
      <c r="G480" s="78"/>
      <c r="L480" s="146"/>
      <c r="O480" s="48"/>
      <c r="P480" s="24"/>
      <c r="Q480" s="78"/>
    </row>
    <row r="481" spans="5:17">
      <c r="E481" s="48"/>
      <c r="F481" s="88"/>
      <c r="G481" s="78"/>
      <c r="L481" s="146"/>
      <c r="O481" s="48"/>
      <c r="P481" s="24"/>
      <c r="Q481" s="78"/>
    </row>
    <row r="482" spans="5:17">
      <c r="E482" s="48"/>
      <c r="F482" s="88"/>
      <c r="G482" s="78"/>
      <c r="L482" s="146"/>
      <c r="O482" s="48"/>
      <c r="P482" s="24"/>
      <c r="Q482" s="78"/>
    </row>
    <row r="483" spans="5:17">
      <c r="E483" s="48"/>
      <c r="F483" s="88"/>
      <c r="G483" s="78"/>
      <c r="L483" s="146"/>
      <c r="O483" s="48"/>
      <c r="P483" s="24"/>
      <c r="Q483" s="78"/>
    </row>
    <row r="484" spans="5:17">
      <c r="E484" s="48"/>
      <c r="F484" s="88"/>
      <c r="G484" s="78"/>
      <c r="L484" s="146"/>
      <c r="O484" s="48"/>
      <c r="P484" s="24"/>
      <c r="Q484" s="78"/>
    </row>
    <row r="485" spans="5:17">
      <c r="E485" s="48"/>
      <c r="F485" s="88"/>
      <c r="G485" s="78"/>
      <c r="L485" s="146"/>
      <c r="O485" s="48"/>
      <c r="P485" s="24"/>
      <c r="Q485" s="78"/>
    </row>
    <row r="486" spans="5:17">
      <c r="E486" s="48"/>
      <c r="F486" s="88"/>
      <c r="G486" s="78"/>
      <c r="L486" s="146"/>
      <c r="O486" s="48"/>
      <c r="P486" s="24"/>
      <c r="Q486" s="78"/>
    </row>
    <row r="487" spans="5:17">
      <c r="E487" s="48"/>
      <c r="F487" s="88"/>
      <c r="G487" s="78"/>
      <c r="L487" s="146"/>
      <c r="O487" s="48"/>
      <c r="P487" s="24"/>
      <c r="Q487" s="78"/>
    </row>
    <row r="488" spans="5:17">
      <c r="E488" s="48"/>
      <c r="F488" s="88"/>
      <c r="G488" s="78"/>
      <c r="L488" s="146"/>
      <c r="O488" s="48"/>
      <c r="P488" s="24"/>
      <c r="Q488" s="78"/>
    </row>
    <row r="489" spans="5:17">
      <c r="E489" s="48"/>
      <c r="F489" s="88"/>
      <c r="G489" s="78"/>
      <c r="L489" s="146"/>
      <c r="O489" s="48"/>
      <c r="P489" s="24"/>
      <c r="Q489" s="78"/>
    </row>
    <row r="490" spans="5:17">
      <c r="E490" s="48"/>
      <c r="F490" s="88"/>
      <c r="G490" s="78"/>
      <c r="L490" s="146"/>
      <c r="O490" s="48"/>
      <c r="P490" s="24"/>
      <c r="Q490" s="78"/>
    </row>
    <row r="491" spans="5:17">
      <c r="E491" s="48"/>
      <c r="F491" s="88"/>
      <c r="G491" s="78"/>
      <c r="L491" s="146"/>
      <c r="O491" s="48"/>
      <c r="P491" s="24"/>
      <c r="Q491" s="78"/>
    </row>
    <row r="492" spans="5:17">
      <c r="E492" s="48"/>
      <c r="F492" s="88"/>
      <c r="G492" s="78"/>
      <c r="L492" s="146"/>
      <c r="O492" s="48"/>
      <c r="P492" s="24"/>
      <c r="Q492" s="78"/>
    </row>
    <row r="493" spans="5:17">
      <c r="E493" s="48"/>
      <c r="F493" s="88"/>
      <c r="G493" s="78"/>
      <c r="L493" s="146"/>
      <c r="O493" s="48"/>
      <c r="P493" s="24"/>
      <c r="Q493" s="78"/>
    </row>
    <row r="494" spans="5:17">
      <c r="E494" s="48"/>
      <c r="F494" s="88"/>
      <c r="G494" s="78"/>
      <c r="L494" s="146"/>
      <c r="O494" s="48"/>
      <c r="P494" s="24"/>
      <c r="Q494" s="78"/>
    </row>
    <row r="495" spans="5:17">
      <c r="E495" s="48"/>
      <c r="F495" s="88"/>
      <c r="G495" s="78"/>
      <c r="L495" s="146"/>
      <c r="O495" s="48"/>
      <c r="P495" s="24"/>
      <c r="Q495" s="78"/>
    </row>
    <row r="496" spans="5:17">
      <c r="E496" s="48"/>
      <c r="F496" s="88"/>
      <c r="G496" s="78"/>
      <c r="L496" s="146"/>
      <c r="O496" s="48"/>
      <c r="P496" s="24"/>
      <c r="Q496" s="78"/>
    </row>
    <row r="497" spans="5:17">
      <c r="E497" s="48"/>
      <c r="F497" s="88"/>
      <c r="G497" s="78"/>
      <c r="L497" s="146"/>
      <c r="O497" s="48"/>
      <c r="P497" s="24"/>
      <c r="Q497" s="78"/>
    </row>
    <row r="498" spans="5:17">
      <c r="E498" s="48"/>
      <c r="F498" s="88"/>
      <c r="G498" s="78"/>
      <c r="L498" s="146"/>
      <c r="O498" s="48"/>
      <c r="P498" s="24"/>
      <c r="Q498" s="78"/>
    </row>
    <row r="499" spans="5:17">
      <c r="E499" s="48"/>
      <c r="F499" s="88"/>
      <c r="G499" s="78"/>
      <c r="L499" s="146"/>
      <c r="O499" s="48"/>
      <c r="P499" s="24"/>
      <c r="Q499" s="78"/>
    </row>
    <row r="500" spans="5:17">
      <c r="E500" s="48"/>
      <c r="F500" s="88"/>
      <c r="G500" s="78"/>
      <c r="L500" s="146"/>
      <c r="O500" s="48"/>
      <c r="P500" s="24"/>
      <c r="Q500" s="78"/>
    </row>
    <row r="501" spans="5:17">
      <c r="E501" s="48"/>
      <c r="F501" s="88"/>
      <c r="G501" s="78"/>
      <c r="L501" s="146"/>
      <c r="O501" s="48"/>
      <c r="P501" s="24"/>
      <c r="Q501" s="78"/>
    </row>
    <row r="502" spans="5:17">
      <c r="E502" s="48"/>
      <c r="F502" s="88"/>
      <c r="G502" s="78"/>
      <c r="L502" s="146"/>
      <c r="O502" s="48"/>
      <c r="P502" s="24"/>
      <c r="Q502" s="78"/>
    </row>
    <row r="503" spans="5:17">
      <c r="E503" s="48"/>
      <c r="F503" s="88"/>
      <c r="G503" s="78"/>
      <c r="L503" s="146"/>
      <c r="O503" s="48"/>
      <c r="P503" s="24"/>
      <c r="Q503" s="78"/>
    </row>
    <row r="504" spans="5:17">
      <c r="E504" s="48"/>
      <c r="F504" s="88"/>
      <c r="G504" s="78"/>
      <c r="L504" s="146"/>
      <c r="O504" s="48"/>
      <c r="P504" s="24"/>
      <c r="Q504" s="78"/>
    </row>
    <row r="505" spans="5:17">
      <c r="E505" s="48"/>
      <c r="F505" s="88"/>
      <c r="G505" s="78"/>
      <c r="L505" s="146"/>
      <c r="O505" s="48"/>
      <c r="P505" s="24"/>
      <c r="Q505" s="78"/>
    </row>
    <row r="506" spans="5:17">
      <c r="E506" s="48"/>
      <c r="F506" s="88"/>
      <c r="G506" s="78"/>
      <c r="L506" s="146"/>
      <c r="O506" s="48"/>
      <c r="P506" s="24"/>
      <c r="Q506" s="78"/>
    </row>
    <row r="507" spans="5:17">
      <c r="E507" s="48"/>
      <c r="F507" s="88"/>
      <c r="G507" s="78"/>
      <c r="L507" s="146"/>
      <c r="O507" s="48"/>
      <c r="P507" s="24"/>
      <c r="Q507" s="78"/>
    </row>
    <row r="508" spans="5:17">
      <c r="E508" s="48"/>
      <c r="F508" s="88"/>
      <c r="G508" s="78"/>
      <c r="L508" s="146"/>
      <c r="O508" s="48"/>
      <c r="P508" s="24"/>
      <c r="Q508" s="78"/>
    </row>
    <row r="509" spans="5:17">
      <c r="E509" s="48"/>
      <c r="F509" s="88"/>
      <c r="G509" s="78"/>
      <c r="L509" s="146"/>
      <c r="O509" s="48"/>
      <c r="P509" s="24"/>
      <c r="Q509" s="78"/>
    </row>
    <row r="510" spans="5:17">
      <c r="E510" s="48"/>
      <c r="F510" s="88"/>
      <c r="G510" s="78"/>
      <c r="L510" s="146"/>
      <c r="O510" s="48"/>
      <c r="P510" s="24"/>
      <c r="Q510" s="78"/>
    </row>
    <row r="511" spans="5:17">
      <c r="E511" s="48"/>
      <c r="F511" s="88"/>
      <c r="G511" s="78"/>
      <c r="L511" s="146"/>
      <c r="O511" s="48"/>
      <c r="P511" s="24"/>
      <c r="Q511" s="78"/>
    </row>
    <row r="512" spans="5:17">
      <c r="E512" s="48"/>
      <c r="F512" s="88"/>
      <c r="G512" s="78"/>
      <c r="L512" s="146"/>
      <c r="O512" s="48"/>
      <c r="P512" s="24"/>
      <c r="Q512" s="78"/>
    </row>
    <row r="513" spans="5:17">
      <c r="E513" s="48"/>
      <c r="F513" s="88"/>
      <c r="G513" s="78"/>
      <c r="L513" s="146"/>
      <c r="O513" s="48"/>
      <c r="P513" s="24"/>
      <c r="Q513" s="78"/>
    </row>
    <row r="514" spans="5:17">
      <c r="E514" s="48"/>
      <c r="F514" s="88"/>
      <c r="G514" s="78"/>
      <c r="L514" s="146"/>
      <c r="O514" s="48"/>
      <c r="P514" s="24"/>
      <c r="Q514" s="78"/>
    </row>
    <row r="515" spans="5:17">
      <c r="E515" s="48"/>
      <c r="F515" s="88"/>
      <c r="G515" s="78"/>
      <c r="L515" s="146"/>
      <c r="O515" s="48"/>
      <c r="P515" s="24"/>
      <c r="Q515" s="78"/>
    </row>
    <row r="516" spans="5:17">
      <c r="E516" s="48"/>
      <c r="F516" s="88"/>
      <c r="G516" s="78"/>
      <c r="L516" s="146"/>
      <c r="O516" s="48"/>
      <c r="P516" s="24"/>
      <c r="Q516" s="78"/>
    </row>
    <row r="517" spans="5:17">
      <c r="E517" s="48"/>
      <c r="F517" s="88"/>
      <c r="G517" s="78"/>
      <c r="L517" s="146"/>
      <c r="O517" s="48"/>
      <c r="P517" s="24"/>
      <c r="Q517" s="78"/>
    </row>
    <row r="518" spans="5:17">
      <c r="E518" s="48"/>
      <c r="F518" s="88"/>
      <c r="G518" s="78"/>
      <c r="L518" s="146"/>
      <c r="O518" s="48"/>
      <c r="P518" s="24"/>
      <c r="Q518" s="78"/>
    </row>
    <row r="519" spans="5:17">
      <c r="E519" s="48"/>
      <c r="F519" s="88"/>
      <c r="G519" s="78"/>
      <c r="L519" s="146"/>
      <c r="O519" s="48"/>
      <c r="P519" s="24"/>
      <c r="Q519" s="78"/>
    </row>
    <row r="520" spans="5:17">
      <c r="E520" s="48"/>
      <c r="F520" s="88"/>
      <c r="G520" s="78"/>
      <c r="L520" s="146"/>
      <c r="O520" s="48"/>
      <c r="P520" s="24"/>
      <c r="Q520" s="78"/>
    </row>
    <row r="521" spans="5:17">
      <c r="E521" s="48"/>
      <c r="F521" s="88"/>
      <c r="G521" s="78"/>
      <c r="L521" s="146"/>
      <c r="O521" s="48"/>
      <c r="P521" s="24"/>
      <c r="Q521" s="78"/>
    </row>
    <row r="522" spans="5:17">
      <c r="E522" s="48"/>
      <c r="F522" s="88"/>
      <c r="G522" s="78"/>
      <c r="L522" s="146"/>
      <c r="O522" s="48"/>
      <c r="P522" s="24"/>
      <c r="Q522" s="78"/>
    </row>
    <row r="523" spans="5:17">
      <c r="E523" s="48"/>
      <c r="F523" s="88"/>
      <c r="G523" s="78"/>
      <c r="L523" s="146"/>
      <c r="O523" s="48"/>
      <c r="P523" s="24"/>
      <c r="Q523" s="78"/>
    </row>
    <row r="524" spans="5:17">
      <c r="E524" s="48"/>
      <c r="F524" s="88"/>
      <c r="G524" s="78"/>
      <c r="L524" s="146"/>
      <c r="O524" s="48"/>
      <c r="P524" s="24"/>
      <c r="Q524" s="78"/>
    </row>
    <row r="525" spans="5:17">
      <c r="E525" s="48"/>
      <c r="F525" s="88"/>
      <c r="G525" s="78"/>
      <c r="L525" s="146"/>
      <c r="O525" s="48"/>
      <c r="P525" s="24"/>
      <c r="Q525" s="78"/>
    </row>
    <row r="526" spans="5:17">
      <c r="E526" s="48"/>
      <c r="F526" s="88"/>
      <c r="G526" s="78"/>
      <c r="L526" s="146"/>
      <c r="O526" s="48"/>
      <c r="P526" s="24"/>
      <c r="Q526" s="78"/>
    </row>
    <row r="527" spans="5:17">
      <c r="E527" s="48"/>
      <c r="F527" s="88"/>
      <c r="G527" s="78"/>
      <c r="L527" s="146"/>
      <c r="O527" s="48"/>
      <c r="P527" s="24"/>
      <c r="Q527" s="78"/>
    </row>
    <row r="528" spans="5:17">
      <c r="E528" s="48"/>
      <c r="F528" s="88"/>
      <c r="G528" s="78"/>
      <c r="L528" s="146"/>
      <c r="O528" s="48"/>
      <c r="P528" s="24"/>
      <c r="Q528" s="78"/>
    </row>
    <row r="529" spans="5:17">
      <c r="E529" s="48"/>
      <c r="F529" s="88"/>
      <c r="G529" s="78"/>
      <c r="L529" s="146"/>
      <c r="O529" s="48"/>
      <c r="P529" s="24"/>
      <c r="Q529" s="78"/>
    </row>
    <row r="530" spans="5:17">
      <c r="E530" s="48"/>
      <c r="F530" s="88"/>
      <c r="G530" s="78"/>
      <c r="L530" s="146"/>
      <c r="O530" s="48"/>
      <c r="P530" s="24"/>
      <c r="Q530" s="78"/>
    </row>
    <row r="531" spans="5:17">
      <c r="E531" s="48"/>
      <c r="F531" s="88"/>
      <c r="G531" s="78"/>
      <c r="L531" s="146"/>
      <c r="O531" s="48"/>
      <c r="P531" s="24"/>
      <c r="Q531" s="78"/>
    </row>
    <row r="532" spans="5:17">
      <c r="E532" s="48"/>
      <c r="F532" s="88"/>
      <c r="G532" s="78"/>
      <c r="L532" s="146"/>
      <c r="O532" s="48"/>
      <c r="P532" s="24"/>
      <c r="Q532" s="78"/>
    </row>
    <row r="533" spans="5:17">
      <c r="E533" s="48"/>
      <c r="F533" s="88"/>
      <c r="G533" s="78"/>
      <c r="L533" s="146"/>
      <c r="O533" s="48"/>
      <c r="P533" s="24"/>
      <c r="Q533" s="78"/>
    </row>
    <row r="534" spans="5:17">
      <c r="E534" s="48"/>
      <c r="F534" s="88"/>
      <c r="G534" s="78"/>
      <c r="L534" s="146"/>
      <c r="O534" s="48"/>
      <c r="P534" s="24"/>
      <c r="Q534" s="78"/>
    </row>
    <row r="535" spans="5:17">
      <c r="E535" s="48"/>
      <c r="F535" s="88"/>
      <c r="G535" s="78"/>
      <c r="L535" s="146"/>
      <c r="O535" s="48"/>
      <c r="P535" s="24"/>
      <c r="Q535" s="78"/>
    </row>
    <row r="536" spans="5:17">
      <c r="E536" s="48"/>
      <c r="F536" s="88"/>
      <c r="G536" s="78"/>
      <c r="L536" s="146"/>
      <c r="O536" s="48"/>
      <c r="P536" s="24"/>
      <c r="Q536" s="78"/>
    </row>
    <row r="537" spans="5:17">
      <c r="E537" s="48"/>
      <c r="F537" s="88"/>
      <c r="G537" s="78"/>
      <c r="L537" s="146"/>
      <c r="O537" s="48"/>
      <c r="P537" s="24"/>
      <c r="Q537" s="78"/>
    </row>
    <row r="538" spans="5:17">
      <c r="E538" s="48"/>
      <c r="F538" s="88"/>
      <c r="G538" s="78"/>
      <c r="L538" s="146"/>
      <c r="O538" s="48"/>
      <c r="P538" s="24"/>
      <c r="Q538" s="78"/>
    </row>
    <row r="539" spans="5:17">
      <c r="E539" s="48"/>
      <c r="F539" s="88"/>
      <c r="G539" s="78"/>
      <c r="L539" s="146"/>
      <c r="O539" s="48"/>
      <c r="P539" s="24"/>
      <c r="Q539" s="78"/>
    </row>
    <row r="540" spans="5:17">
      <c r="E540" s="48"/>
      <c r="F540" s="88"/>
      <c r="G540" s="78"/>
      <c r="L540" s="146"/>
      <c r="O540" s="48"/>
      <c r="P540" s="24"/>
      <c r="Q540" s="78"/>
    </row>
    <row r="541" spans="5:17">
      <c r="E541" s="48"/>
      <c r="F541" s="88"/>
      <c r="G541" s="78"/>
      <c r="L541" s="146"/>
      <c r="O541" s="48"/>
      <c r="P541" s="24"/>
      <c r="Q541" s="78"/>
    </row>
    <row r="542" spans="5:17">
      <c r="E542" s="48"/>
      <c r="F542" s="88"/>
      <c r="G542" s="78"/>
      <c r="L542" s="146"/>
      <c r="O542" s="48"/>
      <c r="P542" s="24"/>
      <c r="Q542" s="78"/>
    </row>
    <row r="543" spans="5:17">
      <c r="E543" s="48"/>
      <c r="F543" s="88"/>
      <c r="G543" s="78"/>
      <c r="L543" s="146"/>
      <c r="O543" s="48"/>
      <c r="P543" s="24"/>
      <c r="Q543" s="78"/>
    </row>
    <row r="544" spans="5:17">
      <c r="E544" s="48"/>
      <c r="F544" s="88"/>
      <c r="G544" s="78"/>
      <c r="L544" s="146"/>
      <c r="O544" s="48"/>
      <c r="P544" s="24"/>
      <c r="Q544" s="78"/>
    </row>
    <row r="545" spans="5:17">
      <c r="E545" s="48"/>
      <c r="F545" s="88"/>
      <c r="G545" s="78"/>
      <c r="L545" s="146"/>
      <c r="O545" s="48"/>
      <c r="P545" s="24"/>
      <c r="Q545" s="78"/>
    </row>
    <row r="546" spans="5:17">
      <c r="E546" s="48"/>
      <c r="F546" s="88"/>
      <c r="G546" s="78"/>
      <c r="L546" s="146"/>
      <c r="O546" s="48"/>
      <c r="P546" s="24"/>
      <c r="Q546" s="78"/>
    </row>
    <row r="547" spans="5:17">
      <c r="E547" s="48"/>
      <c r="F547" s="88"/>
      <c r="G547" s="78"/>
      <c r="L547" s="146"/>
      <c r="O547" s="48"/>
      <c r="P547" s="24"/>
      <c r="Q547" s="78"/>
    </row>
    <row r="548" spans="5:17">
      <c r="E548" s="48"/>
      <c r="F548" s="88"/>
      <c r="G548" s="78"/>
      <c r="L548" s="146"/>
      <c r="O548" s="48"/>
      <c r="P548" s="24"/>
      <c r="Q548" s="78"/>
    </row>
    <row r="549" spans="5:17">
      <c r="E549" s="48"/>
      <c r="F549" s="88"/>
      <c r="G549" s="78"/>
      <c r="L549" s="146"/>
      <c r="O549" s="48"/>
      <c r="P549" s="24"/>
      <c r="Q549" s="78"/>
    </row>
    <row r="550" spans="5:17">
      <c r="E550" s="48"/>
      <c r="F550" s="88"/>
      <c r="G550" s="78"/>
      <c r="L550" s="146"/>
      <c r="O550" s="48"/>
      <c r="P550" s="24"/>
      <c r="Q550" s="78"/>
    </row>
    <row r="551" spans="5:17">
      <c r="E551" s="48"/>
      <c r="F551" s="88"/>
      <c r="G551" s="78"/>
      <c r="L551" s="146"/>
      <c r="O551" s="48"/>
      <c r="P551" s="24"/>
      <c r="Q551" s="78"/>
    </row>
    <row r="552" spans="5:17">
      <c r="E552" s="48"/>
      <c r="F552" s="88"/>
      <c r="G552" s="78"/>
      <c r="L552" s="146"/>
      <c r="O552" s="48"/>
      <c r="P552" s="24"/>
      <c r="Q552" s="78"/>
    </row>
    <row r="553" spans="5:17">
      <c r="E553" s="48"/>
      <c r="F553" s="88"/>
      <c r="G553" s="78"/>
      <c r="L553" s="146"/>
      <c r="O553" s="48"/>
      <c r="P553" s="24"/>
      <c r="Q553" s="78"/>
    </row>
    <row r="554" spans="5:17">
      <c r="E554" s="48"/>
      <c r="F554" s="88"/>
      <c r="G554" s="78"/>
      <c r="L554" s="146"/>
      <c r="O554" s="48"/>
      <c r="P554" s="24"/>
      <c r="Q554" s="78"/>
    </row>
    <row r="555" spans="5:17">
      <c r="E555" s="48"/>
      <c r="F555" s="88"/>
      <c r="G555" s="78"/>
      <c r="L555" s="146"/>
      <c r="O555" s="48"/>
      <c r="P555" s="24"/>
      <c r="Q555" s="78"/>
    </row>
    <row r="556" spans="5:17">
      <c r="E556" s="48"/>
      <c r="F556" s="88"/>
      <c r="G556" s="78"/>
      <c r="L556" s="146"/>
      <c r="O556" s="48"/>
      <c r="P556" s="24"/>
      <c r="Q556" s="78"/>
    </row>
    <row r="557" spans="5:17">
      <c r="E557" s="48"/>
      <c r="F557" s="88"/>
      <c r="G557" s="78"/>
      <c r="L557" s="146"/>
      <c r="O557" s="48"/>
      <c r="P557" s="24"/>
      <c r="Q557" s="78"/>
    </row>
    <row r="558" spans="5:17">
      <c r="E558" s="48"/>
      <c r="F558" s="88"/>
      <c r="G558" s="78"/>
      <c r="L558" s="146"/>
      <c r="O558" s="48"/>
      <c r="P558" s="24"/>
      <c r="Q558" s="78"/>
    </row>
    <row r="559" spans="5:17">
      <c r="E559" s="48"/>
      <c r="F559" s="88"/>
      <c r="G559" s="78"/>
      <c r="L559" s="146"/>
      <c r="O559" s="48"/>
      <c r="P559" s="24"/>
      <c r="Q559" s="78"/>
    </row>
    <row r="560" spans="5:17">
      <c r="E560" s="48"/>
      <c r="F560" s="88"/>
      <c r="G560" s="78"/>
      <c r="L560" s="146"/>
      <c r="O560" s="48"/>
      <c r="P560" s="24"/>
      <c r="Q560" s="78"/>
    </row>
    <row r="561" spans="5:17">
      <c r="E561" s="48"/>
      <c r="F561" s="88"/>
      <c r="G561" s="78"/>
      <c r="L561" s="146"/>
      <c r="O561" s="48"/>
      <c r="P561" s="24"/>
      <c r="Q561" s="78"/>
    </row>
    <row r="562" spans="5:17">
      <c r="E562" s="48"/>
      <c r="F562" s="88"/>
      <c r="G562" s="78"/>
      <c r="L562" s="146"/>
      <c r="O562" s="48"/>
      <c r="P562" s="24"/>
      <c r="Q562" s="78"/>
    </row>
    <row r="563" spans="5:17">
      <c r="E563" s="48"/>
      <c r="F563" s="88"/>
      <c r="G563" s="78"/>
      <c r="L563" s="146"/>
      <c r="O563" s="48"/>
      <c r="P563" s="24"/>
      <c r="Q563" s="78"/>
    </row>
    <row r="564" spans="5:17">
      <c r="E564" s="48"/>
      <c r="F564" s="88"/>
      <c r="G564" s="78"/>
      <c r="L564" s="146"/>
      <c r="O564" s="48"/>
      <c r="P564" s="24"/>
      <c r="Q564" s="78"/>
    </row>
    <row r="565" spans="5:17">
      <c r="E565" s="48"/>
      <c r="F565" s="88"/>
      <c r="G565" s="78"/>
      <c r="L565" s="146"/>
      <c r="O565" s="48"/>
      <c r="P565" s="24"/>
      <c r="Q565" s="78"/>
    </row>
    <row r="566" spans="5:17">
      <c r="E566" s="48"/>
      <c r="F566" s="88"/>
      <c r="G566" s="78"/>
      <c r="L566" s="146"/>
      <c r="O566" s="48"/>
      <c r="P566" s="24"/>
      <c r="Q566" s="78"/>
    </row>
    <row r="567" spans="5:17">
      <c r="E567" s="48"/>
      <c r="F567" s="88"/>
      <c r="G567" s="78"/>
      <c r="L567" s="146"/>
      <c r="O567" s="48"/>
      <c r="P567" s="24"/>
      <c r="Q567" s="78"/>
    </row>
    <row r="568" spans="5:17">
      <c r="E568" s="48"/>
      <c r="F568" s="88"/>
      <c r="G568" s="78"/>
      <c r="L568" s="146"/>
      <c r="O568" s="48"/>
      <c r="P568" s="24"/>
      <c r="Q568" s="78"/>
    </row>
    <row r="569" spans="5:17">
      <c r="E569" s="48"/>
      <c r="F569" s="88"/>
      <c r="G569" s="78"/>
      <c r="L569" s="146"/>
      <c r="O569" s="48"/>
      <c r="P569" s="24"/>
      <c r="Q569" s="78"/>
    </row>
    <row r="570" spans="5:17">
      <c r="E570" s="48"/>
      <c r="F570" s="88"/>
      <c r="G570" s="78"/>
      <c r="L570" s="146"/>
      <c r="O570" s="48"/>
      <c r="P570" s="24"/>
      <c r="Q570" s="78"/>
    </row>
    <row r="571" spans="5:17">
      <c r="E571" s="48"/>
      <c r="F571" s="88"/>
      <c r="G571" s="78"/>
      <c r="L571" s="146"/>
      <c r="O571" s="48"/>
      <c r="P571" s="24"/>
      <c r="Q571" s="78"/>
    </row>
    <row r="572" spans="5:17">
      <c r="E572" s="48"/>
      <c r="F572" s="88"/>
      <c r="G572" s="78"/>
      <c r="L572" s="146"/>
      <c r="O572" s="48"/>
      <c r="P572" s="24"/>
      <c r="Q572" s="78"/>
    </row>
    <row r="573" spans="5:17">
      <c r="E573" s="48"/>
      <c r="F573" s="88"/>
      <c r="G573" s="78"/>
      <c r="L573" s="146"/>
      <c r="O573" s="48"/>
      <c r="P573" s="24"/>
      <c r="Q573" s="78"/>
    </row>
    <row r="574" spans="5:17">
      <c r="E574" s="48"/>
      <c r="F574" s="88"/>
      <c r="G574" s="78"/>
      <c r="L574" s="146"/>
      <c r="O574" s="48"/>
      <c r="P574" s="24"/>
      <c r="Q574" s="78"/>
    </row>
    <row r="575" spans="5:17">
      <c r="E575" s="48"/>
      <c r="F575" s="88"/>
      <c r="G575" s="78"/>
      <c r="L575" s="146"/>
      <c r="O575" s="48"/>
      <c r="P575" s="24"/>
      <c r="Q575" s="78"/>
    </row>
    <row r="576" spans="5:17">
      <c r="E576" s="48"/>
      <c r="F576" s="88"/>
      <c r="G576" s="78"/>
      <c r="L576" s="146"/>
      <c r="O576" s="48"/>
      <c r="P576" s="24"/>
      <c r="Q576" s="78"/>
    </row>
    <row r="577" spans="5:17">
      <c r="E577" s="48"/>
      <c r="F577" s="88"/>
      <c r="G577" s="78"/>
      <c r="L577" s="146"/>
      <c r="O577" s="48"/>
      <c r="P577" s="24"/>
      <c r="Q577" s="78"/>
    </row>
    <row r="578" spans="5:17">
      <c r="E578" s="48"/>
      <c r="F578" s="88"/>
      <c r="G578" s="78"/>
      <c r="L578" s="146"/>
      <c r="O578" s="48"/>
      <c r="P578" s="24"/>
      <c r="Q578" s="78"/>
    </row>
    <row r="579" spans="5:17">
      <c r="E579" s="48"/>
      <c r="F579" s="88"/>
      <c r="G579" s="78"/>
      <c r="L579" s="146"/>
      <c r="O579" s="48"/>
      <c r="P579" s="24"/>
      <c r="Q579" s="78"/>
    </row>
    <row r="580" spans="5:17">
      <c r="E580" s="48"/>
      <c r="F580" s="88"/>
      <c r="G580" s="78"/>
      <c r="L580" s="146"/>
      <c r="O580" s="48"/>
      <c r="P580" s="24"/>
      <c r="Q580" s="78"/>
    </row>
    <row r="581" spans="5:17">
      <c r="E581" s="48"/>
      <c r="F581" s="88"/>
      <c r="G581" s="78"/>
      <c r="L581" s="146"/>
      <c r="O581" s="48"/>
      <c r="P581" s="24"/>
      <c r="Q581" s="78"/>
    </row>
    <row r="582" spans="5:17">
      <c r="E582" s="48"/>
      <c r="F582" s="88"/>
      <c r="G582" s="78"/>
      <c r="L582" s="146"/>
      <c r="O582" s="48"/>
      <c r="P582" s="24"/>
      <c r="Q582" s="78"/>
    </row>
    <row r="583" spans="5:17">
      <c r="E583" s="48"/>
      <c r="F583" s="88"/>
      <c r="G583" s="78"/>
      <c r="L583" s="146"/>
      <c r="O583" s="48"/>
      <c r="P583" s="24"/>
      <c r="Q583" s="78"/>
    </row>
    <row r="584" spans="5:17">
      <c r="E584" s="48"/>
      <c r="F584" s="88"/>
      <c r="G584" s="78"/>
      <c r="L584" s="146"/>
      <c r="O584" s="48"/>
      <c r="P584" s="24"/>
      <c r="Q584" s="78"/>
    </row>
    <row r="585" spans="5:17">
      <c r="E585" s="48"/>
      <c r="F585" s="88"/>
      <c r="G585" s="78"/>
      <c r="L585" s="146"/>
      <c r="O585" s="48"/>
      <c r="P585" s="24"/>
      <c r="Q585" s="78"/>
    </row>
    <row r="586" spans="5:17">
      <c r="E586" s="48"/>
      <c r="F586" s="88"/>
      <c r="G586" s="78"/>
      <c r="L586" s="146"/>
      <c r="O586" s="48"/>
      <c r="P586" s="24"/>
      <c r="Q586" s="78"/>
    </row>
    <row r="587" spans="5:17">
      <c r="E587" s="48"/>
      <c r="F587" s="88"/>
      <c r="G587" s="78"/>
      <c r="L587" s="146"/>
      <c r="O587" s="48"/>
      <c r="P587" s="24"/>
      <c r="Q587" s="78"/>
    </row>
    <row r="588" spans="5:17">
      <c r="E588" s="48"/>
      <c r="F588" s="88"/>
      <c r="G588" s="78"/>
      <c r="L588" s="146"/>
      <c r="O588" s="48"/>
      <c r="P588" s="24"/>
      <c r="Q588" s="78"/>
    </row>
    <row r="589" spans="5:17">
      <c r="E589" s="48"/>
      <c r="F589" s="88"/>
      <c r="G589" s="78"/>
      <c r="L589" s="146"/>
      <c r="O589" s="48"/>
      <c r="P589" s="24"/>
      <c r="Q589" s="78"/>
    </row>
    <row r="590" spans="5:17">
      <c r="E590" s="48"/>
      <c r="F590" s="88"/>
      <c r="G590" s="78"/>
      <c r="L590" s="146"/>
      <c r="O590" s="48"/>
      <c r="P590" s="24"/>
      <c r="Q590" s="78"/>
    </row>
    <row r="591" spans="5:17">
      <c r="E591" s="48"/>
      <c r="F591" s="88"/>
      <c r="G591" s="78"/>
      <c r="L591" s="146"/>
      <c r="O591" s="48"/>
      <c r="P591" s="24"/>
      <c r="Q591" s="78"/>
    </row>
    <row r="592" spans="5:17">
      <c r="E592" s="48"/>
      <c r="F592" s="88"/>
      <c r="G592" s="78"/>
      <c r="L592" s="146"/>
      <c r="O592" s="48"/>
      <c r="P592" s="24"/>
      <c r="Q592" s="78"/>
    </row>
    <row r="593" spans="5:17">
      <c r="E593" s="48"/>
      <c r="F593" s="88"/>
      <c r="G593" s="78"/>
      <c r="L593" s="146"/>
      <c r="O593" s="48"/>
      <c r="P593" s="24"/>
      <c r="Q593" s="78"/>
    </row>
    <row r="594" spans="5:17">
      <c r="E594" s="48"/>
      <c r="F594" s="88"/>
      <c r="G594" s="78"/>
      <c r="L594" s="146"/>
      <c r="O594" s="48"/>
      <c r="P594" s="24"/>
      <c r="Q594" s="78"/>
    </row>
    <row r="595" spans="5:17">
      <c r="E595" s="48"/>
      <c r="F595" s="88"/>
      <c r="G595" s="78"/>
      <c r="L595" s="146"/>
      <c r="O595" s="48"/>
      <c r="P595" s="24"/>
      <c r="Q595" s="78"/>
    </row>
    <row r="596" spans="5:17">
      <c r="E596" s="48"/>
      <c r="F596" s="88"/>
      <c r="G596" s="78"/>
      <c r="L596" s="146"/>
      <c r="O596" s="48"/>
      <c r="P596" s="24"/>
      <c r="Q596" s="78"/>
    </row>
    <row r="597" spans="5:17">
      <c r="E597" s="48"/>
      <c r="F597" s="88"/>
      <c r="G597" s="78"/>
      <c r="L597" s="146"/>
      <c r="O597" s="48"/>
      <c r="P597" s="24"/>
      <c r="Q597" s="78"/>
    </row>
    <row r="598" spans="5:17">
      <c r="E598" s="48"/>
      <c r="F598" s="88"/>
      <c r="G598" s="78"/>
      <c r="L598" s="146"/>
      <c r="O598" s="48"/>
      <c r="P598" s="24"/>
      <c r="Q598" s="78"/>
    </row>
    <row r="599" spans="5:17">
      <c r="E599" s="48"/>
      <c r="F599" s="88"/>
      <c r="G599" s="78"/>
      <c r="L599" s="146"/>
      <c r="O599" s="48"/>
      <c r="P599" s="24"/>
      <c r="Q599" s="78"/>
    </row>
    <row r="600" spans="5:17">
      <c r="E600" s="48"/>
      <c r="F600" s="88"/>
      <c r="G600" s="78"/>
      <c r="L600" s="146"/>
      <c r="O600" s="48"/>
      <c r="P600" s="24"/>
      <c r="Q600" s="78"/>
    </row>
    <row r="601" spans="5:17">
      <c r="E601" s="48"/>
      <c r="F601" s="88"/>
      <c r="G601" s="78"/>
      <c r="L601" s="146"/>
      <c r="O601" s="48"/>
      <c r="P601" s="24"/>
      <c r="Q601" s="78"/>
    </row>
    <row r="602" spans="5:17">
      <c r="E602" s="48"/>
      <c r="F602" s="88"/>
      <c r="G602" s="78"/>
      <c r="L602" s="146"/>
      <c r="O602" s="48"/>
      <c r="P602" s="24"/>
      <c r="Q602" s="78"/>
    </row>
    <row r="603" spans="5:17">
      <c r="E603" s="48"/>
      <c r="F603" s="88"/>
      <c r="G603" s="78"/>
      <c r="L603" s="146"/>
      <c r="O603" s="48"/>
      <c r="P603" s="24"/>
      <c r="Q603" s="78"/>
    </row>
    <row r="604" spans="5:17">
      <c r="E604" s="48"/>
      <c r="F604" s="88"/>
      <c r="G604" s="78"/>
      <c r="L604" s="146"/>
      <c r="O604" s="48"/>
      <c r="P604" s="24"/>
      <c r="Q604" s="78"/>
    </row>
    <row r="605" spans="5:17">
      <c r="E605" s="48"/>
      <c r="F605" s="88"/>
      <c r="G605" s="78"/>
      <c r="L605" s="146"/>
      <c r="O605" s="48"/>
      <c r="P605" s="24"/>
      <c r="Q605" s="78"/>
    </row>
    <row r="606" spans="5:17">
      <c r="E606" s="48"/>
      <c r="F606" s="88"/>
      <c r="G606" s="78"/>
      <c r="L606" s="146"/>
      <c r="O606" s="48"/>
      <c r="P606" s="24"/>
      <c r="Q606" s="78"/>
    </row>
    <row r="607" spans="5:17">
      <c r="E607" s="48"/>
      <c r="F607" s="88"/>
      <c r="G607" s="78"/>
      <c r="L607" s="146"/>
      <c r="O607" s="48"/>
      <c r="P607" s="24"/>
      <c r="Q607" s="78"/>
    </row>
    <row r="608" spans="5:17">
      <c r="E608" s="48"/>
      <c r="F608" s="88"/>
      <c r="G608" s="78"/>
      <c r="L608" s="146"/>
      <c r="O608" s="48"/>
      <c r="P608" s="24"/>
      <c r="Q608" s="78"/>
    </row>
    <row r="609" spans="5:17">
      <c r="E609" s="48"/>
      <c r="F609" s="88"/>
      <c r="G609" s="78"/>
      <c r="L609" s="146"/>
      <c r="O609" s="48"/>
      <c r="P609" s="24"/>
      <c r="Q609" s="78"/>
    </row>
    <row r="610" spans="5:17">
      <c r="E610" s="48"/>
      <c r="F610" s="88"/>
      <c r="G610" s="78"/>
      <c r="L610" s="146"/>
      <c r="O610" s="48"/>
      <c r="P610" s="24"/>
      <c r="Q610" s="78"/>
    </row>
    <row r="611" spans="5:17">
      <c r="E611" s="48"/>
      <c r="F611" s="88"/>
      <c r="G611" s="78"/>
      <c r="L611" s="146"/>
      <c r="O611" s="48"/>
      <c r="P611" s="24"/>
      <c r="Q611" s="78"/>
    </row>
    <row r="612" spans="5:17">
      <c r="E612" s="48"/>
      <c r="F612" s="88"/>
      <c r="G612" s="78"/>
      <c r="L612" s="146"/>
      <c r="O612" s="48"/>
      <c r="P612" s="24"/>
      <c r="Q612" s="78"/>
    </row>
    <row r="613" spans="5:17">
      <c r="E613" s="48"/>
      <c r="F613" s="88"/>
      <c r="G613" s="78"/>
      <c r="L613" s="146"/>
      <c r="O613" s="48"/>
      <c r="P613" s="24"/>
      <c r="Q613" s="78"/>
    </row>
    <row r="614" spans="5:17">
      <c r="E614" s="48"/>
      <c r="F614" s="88"/>
      <c r="G614" s="78"/>
      <c r="L614" s="146"/>
      <c r="O614" s="48"/>
      <c r="P614" s="24"/>
      <c r="Q614" s="78"/>
    </row>
    <row r="615" spans="5:17">
      <c r="E615" s="48"/>
      <c r="F615" s="88"/>
      <c r="G615" s="78"/>
      <c r="L615" s="146"/>
      <c r="O615" s="48"/>
      <c r="P615" s="24"/>
      <c r="Q615" s="78"/>
    </row>
    <row r="616" spans="5:17">
      <c r="E616" s="48"/>
      <c r="F616" s="88"/>
      <c r="G616" s="78"/>
      <c r="L616" s="146"/>
      <c r="O616" s="48"/>
      <c r="P616" s="24"/>
      <c r="Q616" s="78"/>
    </row>
    <row r="617" spans="5:17">
      <c r="E617" s="48"/>
      <c r="F617" s="88"/>
      <c r="G617" s="78"/>
      <c r="L617" s="146"/>
      <c r="O617" s="48"/>
      <c r="P617" s="24"/>
      <c r="Q617" s="78"/>
    </row>
    <row r="618" spans="5:17">
      <c r="E618" s="48"/>
      <c r="F618" s="88"/>
      <c r="G618" s="78"/>
      <c r="L618" s="146"/>
      <c r="O618" s="48"/>
      <c r="P618" s="24"/>
      <c r="Q618" s="78"/>
    </row>
    <row r="619" spans="5:17">
      <c r="E619" s="48"/>
      <c r="F619" s="88"/>
      <c r="G619" s="78"/>
      <c r="L619" s="146"/>
      <c r="O619" s="48"/>
      <c r="P619" s="24"/>
      <c r="Q619" s="78"/>
    </row>
    <row r="620" spans="5:17">
      <c r="E620" s="48"/>
      <c r="F620" s="88"/>
      <c r="G620" s="78"/>
      <c r="L620" s="146"/>
      <c r="O620" s="48"/>
      <c r="P620" s="24"/>
      <c r="Q620" s="78"/>
    </row>
    <row r="621" spans="5:17">
      <c r="E621" s="48"/>
      <c r="F621" s="88"/>
      <c r="G621" s="78"/>
      <c r="L621" s="146"/>
      <c r="O621" s="48"/>
      <c r="P621" s="24"/>
      <c r="Q621" s="78"/>
    </row>
    <row r="622" spans="5:17">
      <c r="E622" s="48"/>
      <c r="F622" s="88"/>
      <c r="G622" s="78"/>
      <c r="L622" s="146"/>
      <c r="O622" s="48"/>
      <c r="P622" s="24"/>
      <c r="Q622" s="78"/>
    </row>
    <row r="623" spans="5:17">
      <c r="E623" s="48"/>
      <c r="F623" s="88"/>
      <c r="G623" s="78"/>
      <c r="L623" s="146"/>
      <c r="O623" s="48"/>
      <c r="P623" s="24"/>
      <c r="Q623" s="78"/>
    </row>
    <row r="624" spans="5:17">
      <c r="E624" s="48"/>
      <c r="F624" s="88"/>
      <c r="G624" s="78"/>
      <c r="L624" s="146"/>
      <c r="O624" s="48"/>
      <c r="P624" s="24"/>
      <c r="Q624" s="78"/>
    </row>
    <row r="625" spans="5:17">
      <c r="E625" s="48"/>
      <c r="F625" s="88"/>
      <c r="G625" s="78"/>
      <c r="L625" s="146"/>
      <c r="O625" s="48"/>
      <c r="P625" s="24"/>
      <c r="Q625" s="78"/>
    </row>
    <row r="626" spans="5:17">
      <c r="E626" s="48"/>
      <c r="F626" s="88"/>
      <c r="G626" s="78"/>
      <c r="L626" s="146"/>
      <c r="O626" s="48"/>
      <c r="P626" s="24"/>
      <c r="Q626" s="78"/>
    </row>
    <row r="627" spans="5:17">
      <c r="E627" s="48"/>
      <c r="F627" s="88"/>
      <c r="G627" s="78"/>
      <c r="L627" s="146"/>
      <c r="O627" s="48"/>
      <c r="P627" s="24"/>
      <c r="Q627" s="78"/>
    </row>
    <row r="628" spans="5:17">
      <c r="E628" s="48"/>
      <c r="F628" s="88"/>
      <c r="G628" s="78"/>
      <c r="L628" s="146"/>
      <c r="O628" s="48"/>
      <c r="P628" s="24"/>
      <c r="Q628" s="78"/>
    </row>
    <row r="629" spans="5:17">
      <c r="E629" s="48"/>
      <c r="F629" s="88"/>
      <c r="G629" s="78"/>
      <c r="L629" s="146"/>
      <c r="O629" s="48"/>
      <c r="P629" s="24"/>
      <c r="Q629" s="78"/>
    </row>
    <row r="630" spans="5:17">
      <c r="E630" s="48"/>
      <c r="F630" s="88"/>
      <c r="G630" s="78"/>
      <c r="L630" s="146"/>
      <c r="O630" s="48"/>
      <c r="P630" s="24"/>
      <c r="Q630" s="78"/>
    </row>
    <row r="631" spans="5:17">
      <c r="E631" s="48"/>
      <c r="F631" s="88"/>
      <c r="G631" s="78"/>
      <c r="L631" s="146"/>
      <c r="O631" s="48"/>
      <c r="P631" s="24"/>
      <c r="Q631" s="78"/>
    </row>
    <row r="632" spans="5:17">
      <c r="E632" s="48"/>
      <c r="F632" s="88"/>
      <c r="G632" s="78"/>
      <c r="L632" s="146"/>
      <c r="O632" s="48"/>
      <c r="P632" s="24"/>
      <c r="Q632" s="78"/>
    </row>
    <row r="633" spans="5:17">
      <c r="E633" s="48"/>
      <c r="F633" s="88"/>
      <c r="G633" s="78"/>
      <c r="L633" s="146"/>
      <c r="O633" s="48"/>
      <c r="P633" s="24"/>
      <c r="Q633" s="78"/>
    </row>
    <row r="634" spans="5:17">
      <c r="E634" s="48"/>
      <c r="F634" s="88"/>
      <c r="G634" s="78"/>
      <c r="L634" s="146"/>
      <c r="O634" s="48"/>
      <c r="P634" s="24"/>
      <c r="Q634" s="78"/>
    </row>
    <row r="635" spans="5:17">
      <c r="E635" s="48"/>
      <c r="F635" s="88"/>
      <c r="G635" s="78"/>
      <c r="L635" s="146"/>
      <c r="O635" s="48"/>
      <c r="P635" s="24"/>
      <c r="Q635" s="78"/>
    </row>
    <row r="636" spans="5:17">
      <c r="E636" s="48"/>
      <c r="F636" s="88"/>
      <c r="G636" s="78"/>
      <c r="L636" s="146"/>
      <c r="O636" s="48"/>
      <c r="P636" s="24"/>
      <c r="Q636" s="78"/>
    </row>
    <row r="637" spans="5:17">
      <c r="E637" s="48"/>
      <c r="F637" s="88"/>
      <c r="G637" s="78"/>
      <c r="L637" s="146"/>
      <c r="O637" s="48"/>
      <c r="P637" s="24"/>
      <c r="Q637" s="78"/>
    </row>
    <row r="638" spans="5:17">
      <c r="E638" s="48"/>
      <c r="F638" s="88"/>
      <c r="G638" s="78"/>
      <c r="L638" s="146"/>
      <c r="O638" s="48"/>
      <c r="P638" s="24"/>
      <c r="Q638" s="78"/>
    </row>
    <row r="639" spans="5:17">
      <c r="E639" s="48"/>
      <c r="F639" s="88"/>
      <c r="G639" s="78"/>
      <c r="L639" s="146"/>
      <c r="O639" s="48"/>
      <c r="P639" s="24"/>
      <c r="Q639" s="78"/>
    </row>
    <row r="640" spans="5:17">
      <c r="E640" s="48"/>
      <c r="F640" s="88"/>
      <c r="G640" s="78"/>
      <c r="L640" s="146"/>
      <c r="O640" s="48"/>
      <c r="P640" s="24"/>
      <c r="Q640" s="78"/>
    </row>
    <row r="641" spans="5:17">
      <c r="E641" s="48"/>
      <c r="F641" s="88"/>
      <c r="G641" s="78"/>
      <c r="L641" s="146"/>
      <c r="O641" s="48"/>
      <c r="P641" s="24"/>
      <c r="Q641" s="78"/>
    </row>
    <row r="642" spans="5:17">
      <c r="E642" s="48"/>
      <c r="F642" s="88"/>
      <c r="G642" s="78"/>
      <c r="L642" s="146"/>
      <c r="O642" s="48"/>
      <c r="P642" s="24"/>
      <c r="Q642" s="78"/>
    </row>
    <row r="643" spans="5:17">
      <c r="E643" s="48"/>
      <c r="F643" s="88"/>
      <c r="G643" s="78"/>
      <c r="L643" s="146"/>
      <c r="O643" s="48"/>
      <c r="P643" s="24"/>
      <c r="Q643" s="78"/>
    </row>
    <row r="644" spans="5:17">
      <c r="E644" s="48"/>
      <c r="F644" s="88"/>
      <c r="G644" s="78"/>
      <c r="L644" s="146"/>
      <c r="O644" s="48"/>
      <c r="P644" s="24"/>
      <c r="Q644" s="78"/>
    </row>
    <row r="645" spans="5:17">
      <c r="E645" s="48"/>
      <c r="F645" s="88"/>
      <c r="G645" s="78"/>
      <c r="L645" s="146"/>
      <c r="O645" s="48"/>
      <c r="P645" s="24"/>
      <c r="Q645" s="78"/>
    </row>
    <row r="646" spans="5:17">
      <c r="E646" s="48"/>
      <c r="F646" s="88"/>
      <c r="G646" s="78"/>
      <c r="L646" s="146"/>
      <c r="O646" s="48"/>
      <c r="P646" s="24"/>
      <c r="Q646" s="78"/>
    </row>
    <row r="647" spans="5:17">
      <c r="E647" s="48"/>
      <c r="F647" s="88"/>
      <c r="G647" s="78"/>
      <c r="L647" s="146"/>
      <c r="O647" s="48"/>
      <c r="P647" s="24"/>
      <c r="Q647" s="78"/>
    </row>
    <row r="648" spans="5:17">
      <c r="E648" s="48"/>
      <c r="F648" s="88"/>
      <c r="G648" s="78"/>
      <c r="L648" s="146"/>
      <c r="O648" s="48"/>
      <c r="P648" s="24"/>
      <c r="Q648" s="78"/>
    </row>
    <row r="649" spans="5:17">
      <c r="E649" s="48"/>
      <c r="F649" s="88"/>
      <c r="G649" s="78"/>
      <c r="L649" s="146"/>
      <c r="O649" s="48"/>
      <c r="P649" s="24"/>
      <c r="Q649" s="78"/>
    </row>
    <row r="650" spans="5:17">
      <c r="E650" s="48"/>
      <c r="F650" s="88"/>
      <c r="G650" s="78"/>
      <c r="L650" s="146"/>
      <c r="O650" s="48"/>
      <c r="P650" s="24"/>
      <c r="Q650" s="78"/>
    </row>
    <row r="651" spans="5:17">
      <c r="E651" s="48"/>
      <c r="F651" s="88"/>
      <c r="G651" s="78"/>
      <c r="L651" s="146"/>
      <c r="O651" s="48"/>
      <c r="P651" s="24"/>
      <c r="Q651" s="78"/>
    </row>
    <row r="652" spans="5:17">
      <c r="E652" s="48"/>
      <c r="F652" s="88"/>
      <c r="G652" s="78"/>
      <c r="L652" s="146"/>
      <c r="O652" s="48"/>
      <c r="P652" s="24"/>
      <c r="Q652" s="78"/>
    </row>
    <row r="653" spans="5:17">
      <c r="E653" s="48"/>
      <c r="F653" s="88"/>
      <c r="G653" s="78"/>
      <c r="L653" s="146"/>
      <c r="O653" s="48"/>
      <c r="P653" s="24"/>
      <c r="Q653" s="78"/>
    </row>
    <row r="654" spans="5:17">
      <c r="E654" s="48"/>
      <c r="F654" s="88"/>
      <c r="G654" s="78"/>
      <c r="L654" s="146"/>
      <c r="O654" s="48"/>
      <c r="P654" s="24"/>
      <c r="Q654" s="78"/>
    </row>
    <row r="655" spans="5:17">
      <c r="E655" s="48"/>
      <c r="F655" s="88"/>
      <c r="G655" s="78"/>
      <c r="L655" s="146"/>
      <c r="O655" s="48"/>
      <c r="P655" s="24"/>
      <c r="Q655" s="78"/>
    </row>
    <row r="656" spans="5:17">
      <c r="E656" s="48"/>
      <c r="F656" s="88"/>
      <c r="G656" s="78"/>
      <c r="L656" s="146"/>
      <c r="O656" s="48"/>
      <c r="P656" s="24"/>
      <c r="Q656" s="78"/>
    </row>
    <row r="657" spans="5:17">
      <c r="E657" s="48"/>
      <c r="F657" s="88"/>
      <c r="G657" s="78"/>
      <c r="L657" s="146"/>
      <c r="O657" s="48"/>
      <c r="P657" s="24"/>
      <c r="Q657" s="78"/>
    </row>
    <row r="658" spans="5:17">
      <c r="E658" s="48"/>
      <c r="F658" s="88"/>
      <c r="G658" s="78"/>
      <c r="L658" s="146"/>
      <c r="O658" s="48"/>
      <c r="P658" s="24"/>
      <c r="Q658" s="78"/>
    </row>
    <row r="659" spans="5:17">
      <c r="E659" s="48"/>
      <c r="F659" s="88"/>
      <c r="G659" s="78"/>
      <c r="L659" s="146"/>
      <c r="O659" s="48"/>
      <c r="P659" s="24"/>
      <c r="Q659" s="78"/>
    </row>
    <row r="660" spans="5:17">
      <c r="E660" s="48"/>
      <c r="F660" s="88"/>
      <c r="G660" s="78"/>
      <c r="L660" s="146"/>
      <c r="O660" s="48"/>
      <c r="P660" s="24"/>
      <c r="Q660" s="78"/>
    </row>
    <row r="661" spans="5:17">
      <c r="E661" s="48"/>
      <c r="F661" s="88"/>
      <c r="G661" s="78"/>
      <c r="L661" s="146"/>
      <c r="O661" s="48"/>
      <c r="P661" s="24"/>
      <c r="Q661" s="78"/>
    </row>
    <row r="662" spans="5:17">
      <c r="E662" s="48"/>
      <c r="F662" s="88"/>
      <c r="G662" s="78"/>
      <c r="L662" s="146"/>
      <c r="O662" s="48"/>
      <c r="P662" s="24"/>
      <c r="Q662" s="78"/>
    </row>
    <row r="663" spans="5:17">
      <c r="E663" s="48"/>
      <c r="F663" s="88"/>
      <c r="G663" s="78"/>
      <c r="L663" s="146"/>
      <c r="O663" s="48"/>
      <c r="P663" s="24"/>
      <c r="Q663" s="78"/>
    </row>
    <row r="664" spans="5:17">
      <c r="E664" s="48"/>
      <c r="F664" s="88"/>
      <c r="G664" s="78"/>
      <c r="L664" s="146"/>
      <c r="O664" s="48"/>
      <c r="P664" s="24"/>
      <c r="Q664" s="78"/>
    </row>
    <row r="665" spans="5:17">
      <c r="E665" s="48"/>
      <c r="F665" s="88"/>
      <c r="G665" s="78"/>
      <c r="L665" s="146"/>
      <c r="O665" s="48"/>
      <c r="P665" s="24"/>
      <c r="Q665" s="78"/>
    </row>
    <row r="666" spans="5:17">
      <c r="E666" s="48"/>
      <c r="F666" s="88"/>
      <c r="G666" s="78"/>
      <c r="L666" s="146"/>
      <c r="O666" s="48"/>
      <c r="P666" s="24"/>
      <c r="Q666" s="78"/>
    </row>
    <row r="667" spans="5:17">
      <c r="E667" s="48"/>
      <c r="F667" s="88"/>
      <c r="G667" s="78"/>
      <c r="L667" s="146"/>
      <c r="O667" s="48"/>
      <c r="P667" s="24"/>
      <c r="Q667" s="78"/>
    </row>
    <row r="668" spans="5:17">
      <c r="E668" s="48"/>
      <c r="F668" s="88"/>
      <c r="G668" s="78"/>
      <c r="L668" s="146"/>
      <c r="O668" s="48"/>
      <c r="P668" s="24"/>
      <c r="Q668" s="78"/>
    </row>
    <row r="669" spans="5:17">
      <c r="E669" s="48"/>
      <c r="F669" s="88"/>
      <c r="G669" s="78"/>
      <c r="L669" s="146"/>
      <c r="O669" s="48"/>
      <c r="P669" s="24"/>
      <c r="Q669" s="78"/>
    </row>
    <row r="670" spans="5:17">
      <c r="E670" s="48"/>
      <c r="F670" s="88"/>
      <c r="G670" s="78"/>
      <c r="L670" s="146"/>
      <c r="O670" s="48"/>
      <c r="P670" s="24"/>
      <c r="Q670" s="78"/>
    </row>
    <row r="671" spans="5:17">
      <c r="E671" s="48"/>
      <c r="F671" s="88"/>
      <c r="G671" s="78"/>
      <c r="L671" s="146"/>
      <c r="O671" s="48"/>
      <c r="P671" s="24"/>
      <c r="Q671" s="78"/>
    </row>
    <row r="672" spans="5:17">
      <c r="E672" s="48"/>
      <c r="F672" s="88"/>
      <c r="G672" s="78"/>
      <c r="L672" s="146"/>
      <c r="O672" s="48"/>
      <c r="P672" s="24"/>
      <c r="Q672" s="78"/>
    </row>
    <row r="673" spans="5:17">
      <c r="E673" s="48"/>
      <c r="F673" s="88"/>
      <c r="G673" s="78"/>
      <c r="L673" s="146"/>
      <c r="O673" s="48"/>
      <c r="P673" s="24"/>
      <c r="Q673" s="78"/>
    </row>
    <row r="674" spans="5:17">
      <c r="E674" s="48"/>
      <c r="F674" s="88"/>
      <c r="G674" s="78"/>
      <c r="L674" s="146"/>
      <c r="O674" s="48"/>
      <c r="P674" s="24"/>
      <c r="Q674" s="78"/>
    </row>
    <row r="675" spans="5:17">
      <c r="E675" s="48"/>
      <c r="F675" s="88"/>
      <c r="G675" s="78"/>
      <c r="L675" s="146"/>
      <c r="O675" s="48"/>
      <c r="P675" s="24"/>
      <c r="Q675" s="78"/>
    </row>
    <row r="676" spans="5:17">
      <c r="E676" s="48"/>
      <c r="F676" s="88"/>
      <c r="G676" s="78"/>
      <c r="L676" s="146"/>
      <c r="O676" s="48"/>
      <c r="P676" s="24"/>
      <c r="Q676" s="78"/>
    </row>
    <row r="677" spans="5:17">
      <c r="E677" s="48"/>
      <c r="F677" s="88"/>
      <c r="G677" s="78"/>
      <c r="L677" s="146"/>
      <c r="O677" s="48"/>
      <c r="P677" s="24"/>
      <c r="Q677" s="78"/>
    </row>
    <row r="678" spans="5:17">
      <c r="E678" s="48"/>
      <c r="F678" s="88"/>
      <c r="G678" s="78"/>
      <c r="L678" s="146"/>
      <c r="O678" s="48"/>
      <c r="P678" s="24"/>
      <c r="Q678" s="78"/>
    </row>
    <row r="679" spans="5:17">
      <c r="E679" s="48"/>
      <c r="F679" s="88"/>
      <c r="G679" s="78"/>
      <c r="L679" s="146"/>
      <c r="O679" s="48"/>
      <c r="P679" s="24"/>
      <c r="Q679" s="78"/>
    </row>
    <row r="680" spans="5:17">
      <c r="E680" s="48"/>
      <c r="F680" s="88"/>
      <c r="G680" s="78"/>
      <c r="L680" s="146"/>
      <c r="O680" s="48"/>
      <c r="P680" s="24"/>
      <c r="Q680" s="78"/>
    </row>
    <row r="681" spans="5:17">
      <c r="E681" s="48"/>
      <c r="F681" s="88"/>
      <c r="G681" s="78"/>
      <c r="L681" s="146"/>
      <c r="O681" s="48"/>
      <c r="P681" s="24"/>
      <c r="Q681" s="78"/>
    </row>
    <row r="682" spans="5:17">
      <c r="E682" s="48"/>
      <c r="F682" s="88"/>
      <c r="G682" s="78"/>
      <c r="L682" s="146"/>
      <c r="O682" s="48"/>
      <c r="P682" s="24"/>
      <c r="Q682" s="78"/>
    </row>
    <row r="683" spans="5:17">
      <c r="E683" s="48"/>
      <c r="F683" s="88"/>
      <c r="G683" s="78"/>
      <c r="L683" s="146"/>
      <c r="O683" s="48"/>
      <c r="P683" s="24"/>
      <c r="Q683" s="78"/>
    </row>
    <row r="684" spans="5:17">
      <c r="E684" s="48"/>
      <c r="F684" s="88"/>
      <c r="G684" s="78"/>
      <c r="L684" s="146"/>
      <c r="O684" s="48"/>
      <c r="P684" s="24"/>
      <c r="Q684" s="78"/>
    </row>
    <row r="685" spans="5:17">
      <c r="E685" s="48"/>
      <c r="F685" s="88"/>
      <c r="G685" s="78"/>
      <c r="L685" s="146"/>
      <c r="O685" s="48"/>
      <c r="P685" s="24"/>
      <c r="Q685" s="78"/>
    </row>
    <row r="686" spans="5:17">
      <c r="E686" s="48"/>
      <c r="F686" s="88"/>
      <c r="G686" s="78"/>
      <c r="L686" s="146"/>
      <c r="O686" s="48"/>
      <c r="P686" s="24"/>
      <c r="Q686" s="78"/>
    </row>
    <row r="687" spans="5:17">
      <c r="E687" s="48"/>
      <c r="F687" s="88"/>
      <c r="G687" s="78"/>
      <c r="L687" s="146"/>
      <c r="O687" s="48"/>
      <c r="P687" s="24"/>
      <c r="Q687" s="78"/>
    </row>
    <row r="688" spans="5:17">
      <c r="E688" s="48"/>
      <c r="F688" s="88"/>
      <c r="G688" s="78"/>
      <c r="L688" s="146"/>
      <c r="O688" s="48"/>
      <c r="P688" s="24"/>
      <c r="Q688" s="78"/>
    </row>
    <row r="689" spans="5:17">
      <c r="E689" s="48"/>
      <c r="F689" s="88"/>
      <c r="G689" s="78"/>
      <c r="L689" s="146"/>
      <c r="O689" s="48"/>
      <c r="P689" s="24"/>
      <c r="Q689" s="78"/>
    </row>
    <row r="690" spans="5:17">
      <c r="E690" s="48"/>
      <c r="F690" s="88"/>
      <c r="G690" s="78"/>
      <c r="L690" s="146"/>
      <c r="O690" s="48"/>
      <c r="P690" s="24"/>
      <c r="Q690" s="78"/>
    </row>
    <row r="691" spans="5:17">
      <c r="E691" s="48"/>
      <c r="F691" s="88"/>
      <c r="G691" s="78"/>
      <c r="L691" s="146"/>
      <c r="O691" s="48"/>
      <c r="P691" s="24"/>
      <c r="Q691" s="78"/>
    </row>
    <row r="692" spans="5:17">
      <c r="E692" s="48"/>
      <c r="F692" s="88"/>
      <c r="G692" s="78"/>
      <c r="L692" s="146"/>
      <c r="O692" s="48"/>
      <c r="P692" s="24"/>
      <c r="Q692" s="78"/>
    </row>
    <row r="693" spans="5:17">
      <c r="E693" s="48"/>
      <c r="F693" s="88"/>
      <c r="G693" s="78"/>
      <c r="L693" s="146"/>
      <c r="O693" s="48"/>
      <c r="P693" s="24"/>
      <c r="Q693" s="78"/>
    </row>
    <row r="694" spans="5:17">
      <c r="E694" s="48"/>
      <c r="F694" s="88"/>
      <c r="G694" s="78"/>
      <c r="L694" s="146"/>
      <c r="O694" s="48"/>
      <c r="P694" s="24"/>
      <c r="Q694" s="78"/>
    </row>
    <row r="695" spans="5:17">
      <c r="E695" s="48"/>
      <c r="F695" s="88"/>
      <c r="G695" s="78"/>
      <c r="L695" s="146"/>
      <c r="O695" s="48"/>
      <c r="P695" s="24"/>
      <c r="Q695" s="78"/>
    </row>
    <row r="696" spans="5:17">
      <c r="E696" s="48"/>
      <c r="F696" s="88"/>
      <c r="G696" s="78"/>
      <c r="L696" s="146"/>
      <c r="O696" s="48"/>
      <c r="P696" s="24"/>
      <c r="Q696" s="78"/>
    </row>
    <row r="697" spans="5:17">
      <c r="E697" s="48"/>
      <c r="F697" s="88"/>
      <c r="G697" s="78"/>
      <c r="L697" s="146"/>
      <c r="O697" s="48"/>
      <c r="P697" s="24"/>
      <c r="Q697" s="78"/>
    </row>
    <row r="698" spans="5:17">
      <c r="E698" s="48"/>
      <c r="F698" s="88"/>
      <c r="G698" s="78"/>
      <c r="L698" s="146"/>
      <c r="O698" s="48"/>
      <c r="P698" s="24"/>
      <c r="Q698" s="78"/>
    </row>
    <row r="699" spans="5:17">
      <c r="E699" s="48"/>
      <c r="F699" s="88"/>
      <c r="G699" s="78"/>
      <c r="L699" s="146"/>
      <c r="O699" s="48"/>
      <c r="P699" s="88"/>
      <c r="Q699" s="78"/>
    </row>
    <row r="700" spans="5:17">
      <c r="E700" s="48"/>
      <c r="F700" s="88"/>
      <c r="G700" s="78"/>
      <c r="L700" s="146"/>
      <c r="O700" s="48"/>
      <c r="P700" s="24"/>
      <c r="Q700" s="78"/>
    </row>
    <row r="701" spans="5:17">
      <c r="E701" s="48"/>
      <c r="F701" s="88"/>
      <c r="G701" s="78"/>
      <c r="L701" s="146"/>
      <c r="O701" s="48"/>
      <c r="P701" s="24"/>
      <c r="Q701" s="78"/>
    </row>
    <row r="702" spans="5:17">
      <c r="E702" s="48"/>
      <c r="F702" s="88"/>
      <c r="G702" s="78"/>
      <c r="L702" s="146"/>
      <c r="O702" s="48"/>
      <c r="P702" s="24"/>
      <c r="Q702" s="78"/>
    </row>
    <row r="703" spans="5:17">
      <c r="E703" s="48"/>
      <c r="F703" s="88"/>
      <c r="G703" s="78"/>
      <c r="L703" s="146"/>
      <c r="O703" s="48"/>
      <c r="P703" s="24"/>
      <c r="Q703" s="78"/>
    </row>
    <row r="704" spans="5:17">
      <c r="E704" s="48"/>
      <c r="F704" s="88"/>
      <c r="G704" s="78"/>
      <c r="L704" s="146"/>
      <c r="O704" s="48"/>
      <c r="P704" s="24"/>
      <c r="Q704" s="78"/>
    </row>
    <row r="705" spans="5:17">
      <c r="E705" s="48"/>
      <c r="F705" s="88"/>
      <c r="G705" s="78"/>
      <c r="L705" s="146"/>
      <c r="O705" s="48"/>
      <c r="P705" s="24"/>
      <c r="Q705" s="78"/>
    </row>
    <row r="706" spans="5:17">
      <c r="E706" s="48"/>
      <c r="F706" s="88"/>
      <c r="G706" s="78"/>
      <c r="L706" s="146"/>
      <c r="O706" s="48"/>
      <c r="P706" s="24"/>
      <c r="Q706" s="78"/>
    </row>
    <row r="707" spans="5:17">
      <c r="E707" s="48"/>
      <c r="F707" s="88"/>
      <c r="G707" s="78"/>
      <c r="L707" s="146"/>
      <c r="O707" s="48"/>
      <c r="P707" s="24"/>
      <c r="Q707" s="78"/>
    </row>
    <row r="708" spans="5:17">
      <c r="E708" s="48"/>
      <c r="F708" s="88"/>
      <c r="G708" s="78"/>
      <c r="L708" s="146"/>
      <c r="O708" s="48"/>
      <c r="P708" s="24"/>
      <c r="Q708" s="78"/>
    </row>
    <row r="709" spans="5:17">
      <c r="E709" s="48"/>
      <c r="F709" s="88"/>
      <c r="G709" s="78"/>
      <c r="L709" s="146"/>
      <c r="O709" s="48"/>
      <c r="P709" s="24"/>
      <c r="Q709" s="78"/>
    </row>
    <row r="710" spans="5:17">
      <c r="E710" s="48"/>
      <c r="F710" s="88"/>
      <c r="G710" s="78"/>
      <c r="L710" s="146"/>
      <c r="O710" s="48"/>
      <c r="P710" s="24"/>
      <c r="Q710" s="78"/>
    </row>
    <row r="711" spans="5:17">
      <c r="E711" s="48"/>
      <c r="F711" s="88"/>
      <c r="G711" s="78"/>
      <c r="L711" s="146"/>
      <c r="O711" s="48"/>
      <c r="P711" s="24"/>
      <c r="Q711" s="78"/>
    </row>
    <row r="712" spans="5:17">
      <c r="E712" s="48"/>
      <c r="F712" s="88"/>
      <c r="G712" s="78"/>
      <c r="L712" s="146"/>
      <c r="O712" s="48"/>
      <c r="P712" s="24"/>
      <c r="Q712" s="78"/>
    </row>
    <row r="713" spans="5:17">
      <c r="E713" s="48"/>
      <c r="F713" s="88"/>
      <c r="G713" s="78"/>
      <c r="L713" s="146"/>
      <c r="O713" s="48"/>
      <c r="P713" s="24"/>
      <c r="Q713" s="78"/>
    </row>
    <row r="714" spans="5:17">
      <c r="E714" s="48"/>
      <c r="F714" s="88"/>
      <c r="G714" s="78"/>
      <c r="L714" s="146"/>
      <c r="O714" s="48"/>
      <c r="P714" s="24"/>
      <c r="Q714" s="78"/>
    </row>
    <row r="715" spans="5:17">
      <c r="E715" s="48"/>
      <c r="F715" s="88"/>
      <c r="G715" s="78"/>
      <c r="L715" s="146"/>
      <c r="O715" s="48"/>
      <c r="P715" s="24"/>
      <c r="Q715" s="78"/>
    </row>
    <row r="716" spans="5:17">
      <c r="E716" s="48"/>
      <c r="F716" s="88"/>
      <c r="G716" s="78"/>
      <c r="L716" s="146"/>
      <c r="O716" s="48"/>
      <c r="P716" s="24"/>
      <c r="Q716" s="78"/>
    </row>
    <row r="717" spans="5:17">
      <c r="E717" s="48"/>
      <c r="F717" s="88"/>
      <c r="G717" s="78"/>
      <c r="L717" s="146"/>
      <c r="O717" s="48"/>
      <c r="P717" s="24"/>
      <c r="Q717" s="78"/>
    </row>
    <row r="718" spans="5:17">
      <c r="E718" s="48"/>
      <c r="F718" s="88"/>
      <c r="G718" s="78"/>
      <c r="L718" s="146"/>
      <c r="O718" s="48"/>
      <c r="P718" s="24"/>
      <c r="Q718" s="78"/>
    </row>
    <row r="719" spans="5:17">
      <c r="E719" s="48"/>
      <c r="F719" s="88"/>
      <c r="G719" s="78"/>
      <c r="L719" s="146"/>
      <c r="O719" s="48"/>
      <c r="P719" s="24"/>
      <c r="Q719" s="78"/>
    </row>
    <row r="720" spans="5:17">
      <c r="E720" s="48"/>
      <c r="F720" s="88"/>
      <c r="G720" s="78"/>
      <c r="L720" s="146"/>
      <c r="O720" s="48"/>
      <c r="P720" s="24"/>
      <c r="Q720" s="78"/>
    </row>
    <row r="721" spans="5:17">
      <c r="E721" s="48"/>
      <c r="F721" s="88"/>
      <c r="G721" s="78"/>
      <c r="L721" s="146"/>
      <c r="O721" s="48"/>
      <c r="P721" s="24"/>
      <c r="Q721" s="78"/>
    </row>
    <row r="722" spans="5:17">
      <c r="E722" s="48"/>
      <c r="F722" s="88"/>
      <c r="G722" s="78"/>
      <c r="L722" s="146"/>
      <c r="O722" s="48"/>
      <c r="P722" s="24"/>
      <c r="Q722" s="78"/>
    </row>
    <row r="723" spans="5:17">
      <c r="E723" s="48"/>
      <c r="F723" s="88"/>
      <c r="G723" s="78"/>
      <c r="L723" s="146"/>
      <c r="O723" s="48"/>
      <c r="P723" s="24"/>
      <c r="Q723" s="78"/>
    </row>
    <row r="724" spans="5:17">
      <c r="E724" s="48"/>
      <c r="F724" s="88"/>
      <c r="G724" s="78"/>
      <c r="L724" s="146"/>
      <c r="O724" s="48"/>
      <c r="P724" s="24"/>
      <c r="Q724" s="78"/>
    </row>
    <row r="725" spans="5:17">
      <c r="E725" s="48"/>
      <c r="F725" s="88"/>
      <c r="G725" s="78"/>
      <c r="L725" s="146"/>
      <c r="O725" s="48"/>
      <c r="P725" s="24"/>
      <c r="Q725" s="78"/>
    </row>
    <row r="727" spans="5:17" ht="13.5">
      <c r="E727" s="149"/>
      <c r="F727" s="151"/>
      <c r="G727" s="150"/>
      <c r="O727" s="149"/>
      <c r="P727" s="151"/>
      <c r="Q727" s="150">
        <f>SUM(Q58:Q726)</f>
        <v>0</v>
      </c>
    </row>
  </sheetData>
  <mergeCells count="8">
    <mergeCell ref="A56:G56"/>
    <mergeCell ref="J56:Q56"/>
    <mergeCell ref="B3:B4"/>
    <mergeCell ref="C3:C4"/>
    <mergeCell ref="E3:G3"/>
    <mergeCell ref="I3:K3"/>
    <mergeCell ref="M3:M4"/>
    <mergeCell ref="N3:N4"/>
  </mergeCells>
  <conditionalFormatting sqref="F53:F54">
    <cfRule type="containsText" dxfId="15" priority="4" operator="containsText" text="ERROR">
      <formula>NOT(ISERROR(SEARCH("ERROR",F53)))</formula>
    </cfRule>
  </conditionalFormatting>
  <conditionalFormatting sqref="J53:J54">
    <cfRule type="containsText" dxfId="14" priority="3" operator="containsText" text="ERROR">
      <formula>NOT(ISERROR(SEARCH("ERROR",J53)))</formula>
    </cfRule>
  </conditionalFormatting>
  <conditionalFormatting sqref="T13">
    <cfRule type="containsText" dxfId="13" priority="2" operator="containsText" text="ERROR">
      <formula>NOT(ISERROR(SEARCH("ERROR",T13)))</formula>
    </cfRule>
  </conditionalFormatting>
  <conditionalFormatting sqref="T38">
    <cfRule type="containsText" dxfId="12" priority="1" operator="containsText" text="ERROR">
      <formula>NOT(ISERROR(SEARCH("ERROR",T38)))</formula>
    </cfRule>
  </conditionalFormatting>
  <dataValidations count="6">
    <dataValidation type="list" allowBlank="1" showInputMessage="1" showErrorMessage="1" sqref="N49:N52 N6:N47">
      <formula1>FinalDiff</formula1>
    </dataValidation>
    <dataValidation type="list" allowBlank="1" showInputMessage="1" showErrorMessage="1" sqref="N58:N725">
      <formula1>Govadjust</formula1>
    </dataValidation>
    <dataValidation type="list" allowBlank="1" showInputMessage="1" showErrorMessage="1" sqref="M69:M71 A211:A212 M107:M724 K76:L724 K73:M74 L58:L60 K61:L72 J68:J724">
      <formula1>Taxes</formula1>
    </dataValidation>
    <dataValidation type="list" allowBlank="1" showInputMessage="1" showErrorMessage="1" sqref="C58:C725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13:A725 A61:A210">
      <formula1>Taxes</formula1>
    </dataValidation>
    <dataValidation type="list" allowBlank="1" showErrorMessage="1" errorTitle="Taxes" error="Non valid entry. Please check the tax list" promptTitle="Taxes" prompt="Please select the tax subject to adjustment" sqref="K58:K60">
      <formula1>$A$119:$A$120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Title="Taxes" error="Non valid entry. Please check the tax list" promptTitle="Taxes" prompt="Please select the tax subject to adjustment">
          <x14:formula1>
            <xm:f>Lists!$A$117:$A$118</xm:f>
          </x14:formula1>
          <xm:sqref>B61:B77</xm:sqref>
        </x14:dataValidation>
        <x14:dataValidation type="list" allowBlank="1" showErrorMessage="1" errorTitle="Taxes" error="Non valid entry. Please check the tax list" promptTitle="Taxes" prompt="Please select the tax subject to adjustment">
          <x14:formula1>
            <xm:f>Lists!$A$92:$A$94</xm:f>
          </x14:formula1>
          <xm:sqref>B58:B60</xm:sqref>
        </x14:dataValidation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A58:A60</xm:sqref>
        </x14:dataValidation>
        <x14:dataValidation type="list" allowBlank="1" showInputMessage="1" showErrorMessage="1">
          <x14:formula1>
            <xm:f>Lists!$A$7:$A$48</xm:f>
          </x14:formula1>
          <xm:sqref>J58:J67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BM727"/>
  <sheetViews>
    <sheetView topLeftCell="A10" zoomScaleNormal="100" workbookViewId="0">
      <selection activeCell="I21" sqref="I21"/>
    </sheetView>
  </sheetViews>
  <sheetFormatPr baseColWidth="10" defaultColWidth="11.5703125" defaultRowHeight="11.25"/>
  <cols>
    <col min="1" max="1" width="4" style="166" customWidth="1"/>
    <col min="2" max="2" width="6.85546875" style="48" customWidth="1"/>
    <col min="3" max="3" width="38.85546875" style="146" bestFit="1" customWidth="1"/>
    <col min="4" max="4" width="0.85546875" style="152" customWidth="1"/>
    <col min="5" max="5" width="15.5703125" style="146" customWidth="1"/>
    <col min="6" max="6" width="12.7109375" style="48" customWidth="1"/>
    <col min="7" max="7" width="17.28515625" style="146" bestFit="1" customWidth="1"/>
    <col min="8" max="8" width="0.85546875" style="152" customWidth="1"/>
    <col min="9" max="9" width="13.140625" style="146" bestFit="1" customWidth="1"/>
    <col min="10" max="10" width="15.5703125" style="146" customWidth="1"/>
    <col min="11" max="11" width="13.7109375" style="146" customWidth="1"/>
    <col min="12" max="12" width="0.85546875" style="152" customWidth="1"/>
    <col min="13" max="13" width="14.85546875" style="146" customWidth="1"/>
    <col min="14" max="14" width="41.7109375" style="166" bestFit="1" customWidth="1"/>
    <col min="15" max="15" width="11.5703125" style="146"/>
    <col min="16" max="16" width="12.85546875" style="48" customWidth="1"/>
    <col min="17" max="17" width="17.28515625" style="146" bestFit="1" customWidth="1"/>
    <col min="18" max="18" width="38.28515625" style="146" bestFit="1" customWidth="1"/>
    <col min="19" max="19" width="12" style="146" bestFit="1" customWidth="1"/>
    <col min="20" max="20" width="7.85546875" style="146" customWidth="1"/>
    <col min="21" max="21" width="41.7109375" style="146" bestFit="1" customWidth="1"/>
    <col min="22" max="24" width="11.5703125" style="146"/>
    <col min="25" max="25" width="5.140625" style="147" customWidth="1"/>
    <col min="26" max="26" width="38.85546875" style="157" bestFit="1" customWidth="1"/>
    <col min="27" max="36" width="11.7109375" style="148" customWidth="1"/>
    <col min="37" max="38" width="11.5703125" style="146"/>
    <col min="39" max="39" width="5.140625" style="147" customWidth="1"/>
    <col min="40" max="40" width="38.85546875" style="157" bestFit="1" customWidth="1"/>
    <col min="41" max="49" width="11.7109375" style="148" customWidth="1"/>
    <col min="50" max="51" width="11.5703125" style="146"/>
    <col min="52" max="52" width="5.42578125" style="146" customWidth="1"/>
    <col min="53" max="53" width="41.140625" style="146" customWidth="1"/>
    <col min="54" max="55" width="11.5703125" style="146"/>
    <col min="56" max="56" width="17.85546875" style="146" customWidth="1"/>
    <col min="57" max="57" width="11.5703125" style="146"/>
    <col min="58" max="58" width="10.42578125" style="146" bestFit="1" customWidth="1"/>
    <col min="59" max="64" width="11.5703125" style="146"/>
    <col min="65" max="65" width="10.5703125" style="146" customWidth="1"/>
    <col min="66" max="16384" width="11.5703125" style="146"/>
  </cols>
  <sheetData>
    <row r="1" spans="1:65" ht="79.5" thickBot="1">
      <c r="C1" s="8" t="s">
        <v>34</v>
      </c>
      <c r="E1" s="45">
        <f>+Companies!B30</f>
        <v>0</v>
      </c>
      <c r="F1" s="8" t="s">
        <v>182</v>
      </c>
      <c r="G1" s="79"/>
      <c r="J1" s="8" t="s">
        <v>35</v>
      </c>
      <c r="K1" s="79">
        <f>+Lists!A3</f>
        <v>2017</v>
      </c>
      <c r="Y1" s="162" t="s">
        <v>7</v>
      </c>
      <c r="Z1" s="43" t="s">
        <v>18</v>
      </c>
      <c r="AA1" s="162" t="str">
        <f>Lists!$A$54</f>
        <v>Taxes payées non reportées</v>
      </c>
      <c r="AB1" s="162" t="str">
        <f>Lists!$A$55</f>
        <v>Taxes payées hors période de réconciliation</v>
      </c>
      <c r="AC1" s="162" t="str">
        <f>Lists!$A$56</f>
        <v>Taxes hors périmètre de réconciliation</v>
      </c>
      <c r="AD1" s="162" t="str">
        <f>Lists!$A$57</f>
        <v>Erreur de reporting (montant et détail)</v>
      </c>
      <c r="AE1" s="162" t="str">
        <f>Lists!$A$58</f>
        <v>Taxes reportées non payées</v>
      </c>
      <c r="AF1" s="162" t="str">
        <f>Lists!$A$59</f>
        <v>Montant doublement déclaré</v>
      </c>
      <c r="AG1" s="162" t="str">
        <f>Lists!$A$60</f>
        <v>Erreure de classification</v>
      </c>
      <c r="AH1" s="162" t="str">
        <f>Lists!$A$61</f>
        <v>Taxes payées sous un autre NIF</v>
      </c>
      <c r="AI1" s="162" t="str">
        <f>Lists!$A$62</f>
        <v>Différence de change</v>
      </c>
      <c r="AJ1" s="162" t="s">
        <v>9</v>
      </c>
      <c r="AM1" s="162" t="s">
        <v>7</v>
      </c>
      <c r="AN1" s="43" t="s">
        <v>18</v>
      </c>
      <c r="AO1" s="162" t="str">
        <f>Lists!$A$66</f>
        <v>Taxes non reportés par l'Etat</v>
      </c>
      <c r="AP1" s="162" t="str">
        <f>Lists!$A$67</f>
        <v>Montant doublement déclaré</v>
      </c>
      <c r="AQ1" s="162" t="str">
        <f>Lists!$A$68</f>
        <v>Taxes perçues hors de la période de réconciliation</v>
      </c>
      <c r="AR1" s="162" t="str">
        <f>Lists!$A$69</f>
        <v>Erreure de reporting (montant et détail)</v>
      </c>
      <c r="AS1" s="162" t="str">
        <f>Lists!$A$70</f>
        <v>Taxe reporté par l'Etat non réellement encaissée</v>
      </c>
      <c r="AT1" s="162" t="str">
        <f>Lists!$A$71</f>
        <v>Erreure de classification</v>
      </c>
      <c r="AU1" s="162" t="str">
        <f>Lists!$A$72</f>
        <v>Taxes payées par la Ste sur un autre NIF non reporté par l'Etat</v>
      </c>
      <c r="AV1" s="162" t="str">
        <f>Lists!$A$73</f>
        <v>Taxes hors périmètre de réconciliation</v>
      </c>
      <c r="AW1" s="162" t="s">
        <v>10</v>
      </c>
      <c r="AZ1" s="167" t="s">
        <v>7</v>
      </c>
      <c r="BA1" s="44" t="s">
        <v>22</v>
      </c>
      <c r="BB1" s="168" t="str">
        <f>Lists!$A$77</f>
        <v>FD non soumis par la Société</v>
      </c>
      <c r="BC1" s="168" t="str">
        <f>Lists!$A$78</f>
        <v>FD non soumis par l'Etat</v>
      </c>
      <c r="BD1" s="168" t="str">
        <f>Lists!$A$79</f>
        <v>Différences provenant des détails soumis par une partie et non confirmés par l'autre</v>
      </c>
      <c r="BE1" s="168" t="str">
        <f>Lists!$A$80</f>
        <v>FD soumis hors delais</v>
      </c>
      <c r="BF1" s="168" t="str">
        <f>Lists!$A$81</f>
        <v xml:space="preserve">Détail par quittance non soumis par l'Entreprise Extractive </v>
      </c>
      <c r="BG1" s="168" t="str">
        <f>Lists!$A$82</f>
        <v>Détail non soumis par l'Etat</v>
      </c>
      <c r="BH1" s="168" t="str">
        <f>Lists!$A$83</f>
        <v>Taxes non reportées par l'Entreprise Extractive</v>
      </c>
      <c r="BI1" s="168" t="str">
        <f>Lists!$A$84</f>
        <v>Taxes non reportées par l'Etat</v>
      </c>
      <c r="BJ1" s="168" t="str">
        <f>Lists!$A$85</f>
        <v>Montants soumis par l'Etat non confirmés par la société</v>
      </c>
      <c r="BK1" s="168" t="str">
        <f>Lists!$A$86</f>
        <v>Différence de classification</v>
      </c>
      <c r="BL1" s="168" t="str">
        <f>Lists!$A$87</f>
        <v>Quittances rapportées par l'Etat non confirmées par l'Entreprise Extractive</v>
      </c>
      <c r="BM1" s="168" t="str">
        <f>Lists!$A$88</f>
        <v>Non significatif &lt; 500 000 FCFA</v>
      </c>
    </row>
    <row r="2" spans="1:65" ht="12" thickTop="1">
      <c r="C2" s="49"/>
      <c r="F2" s="146"/>
      <c r="Q2" s="14"/>
      <c r="R2" s="13" t="s">
        <v>15</v>
      </c>
      <c r="S2" s="15" t="s">
        <v>4</v>
      </c>
      <c r="U2" s="13" t="s">
        <v>21</v>
      </c>
      <c r="V2" s="15" t="s">
        <v>4</v>
      </c>
      <c r="Y2" s="169"/>
      <c r="Z2" s="169" t="str">
        <f>C9</f>
        <v>DGE</v>
      </c>
      <c r="AA2" s="82">
        <f>SUM(AA3:AA5)</f>
        <v>0</v>
      </c>
      <c r="AB2" s="82">
        <f t="shared" ref="AB2:AI2" si="0">SUM(AB3:AB5)</f>
        <v>0</v>
      </c>
      <c r="AC2" s="82">
        <f t="shared" si="0"/>
        <v>0</v>
      </c>
      <c r="AD2" s="82">
        <f t="shared" si="0"/>
        <v>0</v>
      </c>
      <c r="AE2" s="82">
        <f t="shared" si="0"/>
        <v>0</v>
      </c>
      <c r="AF2" s="82">
        <f t="shared" si="0"/>
        <v>0</v>
      </c>
      <c r="AG2" s="82">
        <f t="shared" si="0"/>
        <v>0</v>
      </c>
      <c r="AH2" s="82">
        <f t="shared" si="0"/>
        <v>0</v>
      </c>
      <c r="AI2" s="82">
        <f t="shared" si="0"/>
        <v>0</v>
      </c>
      <c r="AJ2" s="82">
        <f>SUM(AJ3:AJ5)</f>
        <v>0</v>
      </c>
      <c r="AM2" s="169"/>
      <c r="AN2" s="169" t="str">
        <f>C5</f>
        <v>DND</v>
      </c>
      <c r="AO2" s="82">
        <f>SUM(AO3:AO5)</f>
        <v>0</v>
      </c>
      <c r="AP2" s="82">
        <f t="shared" ref="AP2:AV2" si="1">SUM(AP3:AP5)</f>
        <v>0</v>
      </c>
      <c r="AQ2" s="82">
        <f t="shared" si="1"/>
        <v>0</v>
      </c>
      <c r="AR2" s="82">
        <f t="shared" si="1"/>
        <v>0</v>
      </c>
      <c r="AS2" s="82">
        <f t="shared" si="1"/>
        <v>0</v>
      </c>
      <c r="AT2" s="82">
        <f t="shared" si="1"/>
        <v>0</v>
      </c>
      <c r="AU2" s="82">
        <f t="shared" si="1"/>
        <v>0</v>
      </c>
      <c r="AV2" s="82">
        <f t="shared" si="1"/>
        <v>0</v>
      </c>
      <c r="AW2" s="82">
        <f>SUM(AW3:AW5)</f>
        <v>0</v>
      </c>
      <c r="AX2" s="52"/>
      <c r="AZ2" s="169"/>
      <c r="BA2" s="169" t="str">
        <f>C9</f>
        <v>DGE</v>
      </c>
      <c r="BB2" s="82">
        <f ca="1">SUM(BB3:BB5)</f>
        <v>0</v>
      </c>
      <c r="BC2" s="82">
        <f t="shared" ref="BC2:BM2" ca="1" si="2">SUM(BC3:BC5)</f>
        <v>0</v>
      </c>
      <c r="BD2" s="82">
        <f t="shared" ca="1" si="2"/>
        <v>0</v>
      </c>
      <c r="BE2" s="82">
        <f t="shared" ca="1" si="2"/>
        <v>0</v>
      </c>
      <c r="BF2" s="82">
        <f t="shared" ca="1" si="2"/>
        <v>0</v>
      </c>
      <c r="BG2" s="82">
        <f t="shared" ca="1" si="2"/>
        <v>0</v>
      </c>
      <c r="BH2" s="82">
        <f t="shared" ca="1" si="2"/>
        <v>0</v>
      </c>
      <c r="BI2" s="82">
        <f t="shared" ca="1" si="2"/>
        <v>0</v>
      </c>
      <c r="BJ2" s="82">
        <f t="shared" ca="1" si="2"/>
        <v>0</v>
      </c>
      <c r="BK2" s="82">
        <f t="shared" ca="1" si="2"/>
        <v>0</v>
      </c>
      <c r="BL2" s="82">
        <f t="shared" ca="1" si="2"/>
        <v>0</v>
      </c>
      <c r="BM2" s="82">
        <f t="shared" ca="1" si="2"/>
        <v>0</v>
      </c>
    </row>
    <row r="3" spans="1:65">
      <c r="B3" s="354" t="s">
        <v>6</v>
      </c>
      <c r="C3" s="356" t="s">
        <v>28</v>
      </c>
      <c r="E3" s="358" t="s">
        <v>80</v>
      </c>
      <c r="F3" s="358"/>
      <c r="G3" s="358"/>
      <c r="I3" s="358" t="s">
        <v>31</v>
      </c>
      <c r="J3" s="358"/>
      <c r="K3" s="358"/>
      <c r="M3" s="359" t="s">
        <v>32</v>
      </c>
      <c r="N3" s="361" t="s">
        <v>33</v>
      </c>
      <c r="Q3" s="14"/>
      <c r="R3" s="146" t="str">
        <f>Lists!A54</f>
        <v>Taxes payées non reportées</v>
      </c>
      <c r="S3" s="78">
        <f t="shared" ref="S3:S11" si="3">SUMIF($C$58:$C$725,R3,$G$58:$G$725)</f>
        <v>0</v>
      </c>
      <c r="U3" s="146" t="str">
        <f>Lists!A77</f>
        <v>FD non soumis par la Société</v>
      </c>
      <c r="V3" s="78">
        <f t="shared" ref="V3:V14" si="4">SUMIF($N$5:$N$46,U3,$M$5:$M$46)</f>
        <v>0</v>
      </c>
      <c r="Y3" s="29">
        <f t="shared" ref="Y3:Z5" si="5">B6</f>
        <v>1</v>
      </c>
      <c r="Z3" s="165" t="str">
        <f t="shared" si="5"/>
        <v>Taxe ad valorem</v>
      </c>
      <c r="AA3" s="163">
        <f t="shared" ref="AA3:AI5" si="6">SUMPRODUCT(($A$58:$A$725=$Y3&amp;"- "&amp;$Z3)*($C$58:$C$725=AA$1)*($G$58:$G$725))</f>
        <v>0</v>
      </c>
      <c r="AB3" s="163">
        <f t="shared" si="6"/>
        <v>0</v>
      </c>
      <c r="AC3" s="163">
        <f t="shared" si="6"/>
        <v>0</v>
      </c>
      <c r="AD3" s="163">
        <f t="shared" si="6"/>
        <v>0</v>
      </c>
      <c r="AE3" s="163">
        <f t="shared" si="6"/>
        <v>0</v>
      </c>
      <c r="AF3" s="163">
        <f t="shared" si="6"/>
        <v>0</v>
      </c>
      <c r="AG3" s="163">
        <f t="shared" si="6"/>
        <v>0</v>
      </c>
      <c r="AH3" s="163">
        <f t="shared" si="6"/>
        <v>0</v>
      </c>
      <c r="AI3" s="163">
        <f t="shared" si="6"/>
        <v>0</v>
      </c>
      <c r="AJ3" s="163">
        <f>SUM(AA3:AI3)</f>
        <v>0</v>
      </c>
      <c r="AM3" s="29">
        <f>B6</f>
        <v>1</v>
      </c>
      <c r="AN3" s="165" t="str">
        <f>C6</f>
        <v>Taxe ad valorem</v>
      </c>
      <c r="AO3" s="163">
        <f t="shared" ref="AO3:AV5" si="7">SUMPRODUCT(($J$58:$M$724=$AM3&amp;"- "&amp;$AN3)*($N$58:$N$724=AO$1)*($Q$58:$Q$724))</f>
        <v>0</v>
      </c>
      <c r="AP3" s="163">
        <f t="shared" si="7"/>
        <v>0</v>
      </c>
      <c r="AQ3" s="163">
        <f t="shared" si="7"/>
        <v>0</v>
      </c>
      <c r="AR3" s="163">
        <f t="shared" si="7"/>
        <v>0</v>
      </c>
      <c r="AS3" s="163">
        <f t="shared" si="7"/>
        <v>0</v>
      </c>
      <c r="AT3" s="163">
        <f t="shared" si="7"/>
        <v>0</v>
      </c>
      <c r="AU3" s="163">
        <f t="shared" si="7"/>
        <v>0</v>
      </c>
      <c r="AV3" s="163">
        <f t="shared" si="7"/>
        <v>0</v>
      </c>
      <c r="AW3" s="163">
        <f>SUM(AO3:AV3)</f>
        <v>0</v>
      </c>
      <c r="AX3" s="78"/>
      <c r="AZ3" s="29">
        <f t="shared" ref="AZ3:BA5" si="8">B6</f>
        <v>1</v>
      </c>
      <c r="BA3" s="165" t="str">
        <f t="shared" si="8"/>
        <v>Taxe ad valorem</v>
      </c>
      <c r="BB3" s="163">
        <f t="shared" ref="BB3:BM5" ca="1" si="9">SUMPRODUCT(($C$6:$C$46=$BA3)*($N$6:$N$46=BB$1)*($M$6:$M$46))</f>
        <v>0</v>
      </c>
      <c r="BC3" s="163">
        <f t="shared" ca="1" si="9"/>
        <v>0</v>
      </c>
      <c r="BD3" s="163">
        <f t="shared" ca="1" si="9"/>
        <v>0</v>
      </c>
      <c r="BE3" s="163">
        <f t="shared" ca="1" si="9"/>
        <v>0</v>
      </c>
      <c r="BF3" s="163">
        <f t="shared" ca="1" si="9"/>
        <v>0</v>
      </c>
      <c r="BG3" s="163">
        <f t="shared" ca="1" si="9"/>
        <v>0</v>
      </c>
      <c r="BH3" s="163">
        <f t="shared" ca="1" si="9"/>
        <v>0</v>
      </c>
      <c r="BI3" s="163">
        <f t="shared" ca="1" si="9"/>
        <v>0</v>
      </c>
      <c r="BJ3" s="163">
        <f t="shared" ca="1" si="9"/>
        <v>0</v>
      </c>
      <c r="BK3" s="163">
        <f t="shared" ca="1" si="9"/>
        <v>0</v>
      </c>
      <c r="BL3" s="163">
        <f t="shared" ca="1" si="9"/>
        <v>0</v>
      </c>
      <c r="BM3" s="163">
        <f t="shared" ca="1" si="9"/>
        <v>0</v>
      </c>
    </row>
    <row r="4" spans="1:65" ht="12" thickBot="1">
      <c r="B4" s="355"/>
      <c r="C4" s="357"/>
      <c r="E4" s="162" t="s">
        <v>29</v>
      </c>
      <c r="F4" s="162" t="s">
        <v>30</v>
      </c>
      <c r="G4" s="162" t="s">
        <v>3</v>
      </c>
      <c r="I4" s="162" t="s">
        <v>29</v>
      </c>
      <c r="J4" s="162" t="s">
        <v>30</v>
      </c>
      <c r="K4" s="162" t="s">
        <v>3</v>
      </c>
      <c r="M4" s="360"/>
      <c r="N4" s="362"/>
      <c r="Q4" s="14"/>
      <c r="R4" s="146" t="str">
        <f>Lists!A55</f>
        <v>Taxes payées hors période de réconciliation</v>
      </c>
      <c r="S4" s="78">
        <f t="shared" si="3"/>
        <v>0</v>
      </c>
      <c r="U4" s="146" t="str">
        <f>Lists!A78</f>
        <v>FD non soumis par l'Etat</v>
      </c>
      <c r="V4" s="78">
        <f t="shared" si="4"/>
        <v>0</v>
      </c>
      <c r="Y4" s="29">
        <f t="shared" si="5"/>
        <v>2</v>
      </c>
      <c r="Z4" s="165" t="str">
        <f t="shared" si="5"/>
        <v>Dividendes</v>
      </c>
      <c r="AA4" s="163">
        <f t="shared" si="6"/>
        <v>0</v>
      </c>
      <c r="AB4" s="163">
        <f t="shared" si="6"/>
        <v>0</v>
      </c>
      <c r="AC4" s="163">
        <f t="shared" si="6"/>
        <v>0</v>
      </c>
      <c r="AD4" s="163">
        <f t="shared" si="6"/>
        <v>0</v>
      </c>
      <c r="AE4" s="163">
        <f t="shared" si="6"/>
        <v>0</v>
      </c>
      <c r="AF4" s="163">
        <f t="shared" si="6"/>
        <v>0</v>
      </c>
      <c r="AG4" s="163">
        <f t="shared" si="6"/>
        <v>0</v>
      </c>
      <c r="AH4" s="163">
        <f t="shared" si="6"/>
        <v>0</v>
      </c>
      <c r="AI4" s="163">
        <f t="shared" si="6"/>
        <v>0</v>
      </c>
      <c r="AJ4" s="163">
        <f>SUM(AA4:AI4)</f>
        <v>0</v>
      </c>
      <c r="AM4" s="29">
        <f t="shared" ref="AM4:AN7" si="10">B7</f>
        <v>2</v>
      </c>
      <c r="AN4" s="165" t="str">
        <f t="shared" si="10"/>
        <v>Dividendes</v>
      </c>
      <c r="AO4" s="163">
        <f t="shared" si="7"/>
        <v>0</v>
      </c>
      <c r="AP4" s="163">
        <f t="shared" si="7"/>
        <v>0</v>
      </c>
      <c r="AQ4" s="163">
        <f t="shared" si="7"/>
        <v>0</v>
      </c>
      <c r="AR4" s="163">
        <f t="shared" si="7"/>
        <v>0</v>
      </c>
      <c r="AS4" s="163">
        <f t="shared" si="7"/>
        <v>0</v>
      </c>
      <c r="AT4" s="163">
        <f t="shared" si="7"/>
        <v>0</v>
      </c>
      <c r="AU4" s="163">
        <f t="shared" si="7"/>
        <v>0</v>
      </c>
      <c r="AV4" s="163">
        <f t="shared" si="7"/>
        <v>0</v>
      </c>
      <c r="AW4" s="163">
        <f t="shared" ref="AW4:AW44" si="11">SUM(AO4:AV4)</f>
        <v>0</v>
      </c>
      <c r="AX4" s="78"/>
      <c r="AZ4" s="29">
        <f t="shared" si="8"/>
        <v>2</v>
      </c>
      <c r="BA4" s="165" t="str">
        <f t="shared" si="8"/>
        <v>Dividendes</v>
      </c>
      <c r="BB4" s="163">
        <f t="shared" ca="1" si="9"/>
        <v>0</v>
      </c>
      <c r="BC4" s="163">
        <f t="shared" ca="1" si="9"/>
        <v>0</v>
      </c>
      <c r="BD4" s="163">
        <f t="shared" ca="1" si="9"/>
        <v>0</v>
      </c>
      <c r="BE4" s="163">
        <f t="shared" ca="1" si="9"/>
        <v>0</v>
      </c>
      <c r="BF4" s="163">
        <f t="shared" ca="1" si="9"/>
        <v>0</v>
      </c>
      <c r="BG4" s="163">
        <f t="shared" ca="1" si="9"/>
        <v>0</v>
      </c>
      <c r="BH4" s="163">
        <f t="shared" ca="1" si="9"/>
        <v>0</v>
      </c>
      <c r="BI4" s="163">
        <f t="shared" ca="1" si="9"/>
        <v>0</v>
      </c>
      <c r="BJ4" s="163">
        <f t="shared" ca="1" si="9"/>
        <v>0</v>
      </c>
      <c r="BK4" s="163">
        <f t="shared" ca="1" si="9"/>
        <v>0</v>
      </c>
      <c r="BL4" s="163">
        <f t="shared" ca="1" si="9"/>
        <v>0</v>
      </c>
      <c r="BM4" s="163">
        <f t="shared" ca="1" si="9"/>
        <v>0</v>
      </c>
    </row>
    <row r="5" spans="1:65" ht="12" thickTop="1">
      <c r="B5" s="169"/>
      <c r="C5" s="142" t="str">
        <f>+Taxes!B2</f>
        <v>DND</v>
      </c>
      <c r="E5" s="82">
        <f>SUM(E6:E8)</f>
        <v>0</v>
      </c>
      <c r="F5" s="82">
        <f>SUM(F6:F8)</f>
        <v>0</v>
      </c>
      <c r="G5" s="82">
        <f>SUM(G6:G8)</f>
        <v>0</v>
      </c>
      <c r="I5" s="82">
        <f>SUM(I6:I8)</f>
        <v>0</v>
      </c>
      <c r="J5" s="82">
        <f ca="1">SUM(J6:J8)</f>
        <v>0</v>
      </c>
      <c r="K5" s="82">
        <f ca="1">SUM(K6:K8)</f>
        <v>0</v>
      </c>
      <c r="M5" s="82">
        <f ca="1">SUM(M6:M8)</f>
        <v>0</v>
      </c>
      <c r="N5" s="21"/>
      <c r="Q5" s="14"/>
      <c r="R5" s="146" t="str">
        <f>Lists!A56</f>
        <v>Taxes hors périmètre de réconciliation</v>
      </c>
      <c r="S5" s="78">
        <f t="shared" si="3"/>
        <v>0</v>
      </c>
      <c r="U5" s="146" t="str">
        <f>Lists!A79</f>
        <v>Différences provenant des détails soumis par une partie et non confirmés par l'autre</v>
      </c>
      <c r="V5" s="78">
        <f t="shared" si="4"/>
        <v>0</v>
      </c>
      <c r="Y5" s="29">
        <f t="shared" si="5"/>
        <v>3</v>
      </c>
      <c r="Z5" s="165" t="str">
        <f t="shared" si="5"/>
        <v>Redevance superficiaire</v>
      </c>
      <c r="AA5" s="163">
        <f t="shared" si="6"/>
        <v>0</v>
      </c>
      <c r="AB5" s="163">
        <f t="shared" si="6"/>
        <v>0</v>
      </c>
      <c r="AC5" s="163">
        <f t="shared" si="6"/>
        <v>0</v>
      </c>
      <c r="AD5" s="163">
        <f t="shared" si="6"/>
        <v>0</v>
      </c>
      <c r="AE5" s="163">
        <f t="shared" si="6"/>
        <v>0</v>
      </c>
      <c r="AF5" s="163">
        <f t="shared" si="6"/>
        <v>0</v>
      </c>
      <c r="AG5" s="163">
        <f t="shared" si="6"/>
        <v>0</v>
      </c>
      <c r="AH5" s="163">
        <f t="shared" si="6"/>
        <v>0</v>
      </c>
      <c r="AI5" s="163">
        <f t="shared" si="6"/>
        <v>0</v>
      </c>
      <c r="AJ5" s="163">
        <f>SUM(AA5:AI5)</f>
        <v>0</v>
      </c>
      <c r="AM5" s="29">
        <f t="shared" si="10"/>
        <v>3</v>
      </c>
      <c r="AN5" s="165" t="str">
        <f t="shared" si="10"/>
        <v>Redevance superficiaire</v>
      </c>
      <c r="AO5" s="163">
        <f t="shared" si="7"/>
        <v>0</v>
      </c>
      <c r="AP5" s="163">
        <f t="shared" si="7"/>
        <v>0</v>
      </c>
      <c r="AQ5" s="163">
        <f t="shared" si="7"/>
        <v>0</v>
      </c>
      <c r="AR5" s="163">
        <f t="shared" si="7"/>
        <v>0</v>
      </c>
      <c r="AS5" s="163">
        <f t="shared" si="7"/>
        <v>0</v>
      </c>
      <c r="AT5" s="163">
        <f t="shared" si="7"/>
        <v>0</v>
      </c>
      <c r="AU5" s="163">
        <f t="shared" si="7"/>
        <v>0</v>
      </c>
      <c r="AV5" s="163">
        <f t="shared" si="7"/>
        <v>0</v>
      </c>
      <c r="AW5" s="163">
        <f t="shared" si="11"/>
        <v>0</v>
      </c>
      <c r="AX5" s="78"/>
      <c r="AZ5" s="29">
        <f t="shared" si="8"/>
        <v>3</v>
      </c>
      <c r="BA5" s="165" t="str">
        <f t="shared" si="8"/>
        <v>Redevance superficiaire</v>
      </c>
      <c r="BB5" s="163">
        <f t="shared" ca="1" si="9"/>
        <v>0</v>
      </c>
      <c r="BC5" s="163">
        <f t="shared" ca="1" si="9"/>
        <v>0</v>
      </c>
      <c r="BD5" s="163">
        <f t="shared" ca="1" si="9"/>
        <v>0</v>
      </c>
      <c r="BE5" s="163">
        <f t="shared" ca="1" si="9"/>
        <v>0</v>
      </c>
      <c r="BF5" s="163">
        <f t="shared" ca="1" si="9"/>
        <v>0</v>
      </c>
      <c r="BG5" s="163">
        <f t="shared" ca="1" si="9"/>
        <v>0</v>
      </c>
      <c r="BH5" s="163">
        <f t="shared" ca="1" si="9"/>
        <v>0</v>
      </c>
      <c r="BI5" s="163">
        <f t="shared" ca="1" si="9"/>
        <v>0</v>
      </c>
      <c r="BJ5" s="163">
        <f t="shared" ca="1" si="9"/>
        <v>0</v>
      </c>
      <c r="BK5" s="163">
        <f t="shared" ca="1" si="9"/>
        <v>0</v>
      </c>
      <c r="BL5" s="163">
        <f t="shared" ca="1" si="9"/>
        <v>0</v>
      </c>
      <c r="BM5" s="163">
        <f t="shared" ca="1" si="9"/>
        <v>0</v>
      </c>
    </row>
    <row r="6" spans="1:65">
      <c r="B6" s="29">
        <f>Taxes!A3</f>
        <v>1</v>
      </c>
      <c r="C6" s="7" t="str">
        <f>Taxes!B3</f>
        <v>Taxe ad valorem</v>
      </c>
      <c r="E6" s="163">
        <v>0</v>
      </c>
      <c r="F6" s="163">
        <f>SUMIF($A$58:$A$726,B6&amp;"- "&amp;C6,$G$58:$G$726)</f>
        <v>0</v>
      </c>
      <c r="G6" s="163">
        <f t="shared" ref="G6:G47" si="12">E6+F6</f>
        <v>0</v>
      </c>
      <c r="I6" s="163">
        <v>0</v>
      </c>
      <c r="J6" s="163">
        <f ca="1">SUMIF($J$58:$M$726,B6&amp;"- "&amp;C6,$Q$58:$Q$726)</f>
        <v>0</v>
      </c>
      <c r="K6" s="163">
        <f t="shared" ref="K6:K47" ca="1" si="13">I6+J6</f>
        <v>0</v>
      </c>
      <c r="M6" s="163">
        <f ca="1">G6-K6</f>
        <v>0</v>
      </c>
      <c r="N6" s="83"/>
      <c r="O6" s="22" t="str">
        <f ca="1">IF(M6=0,"",IF(N6=0,"ERROR",""))</f>
        <v/>
      </c>
      <c r="P6" s="23" t="str">
        <f ca="1">IF(O6="ERROR","Please insert comment","")</f>
        <v/>
      </c>
      <c r="Q6" s="14"/>
      <c r="R6" s="146" t="str">
        <f>Lists!A57</f>
        <v>Erreur de reporting (montant et détail)</v>
      </c>
      <c r="S6" s="78">
        <f t="shared" si="3"/>
        <v>0</v>
      </c>
      <c r="U6" s="146" t="str">
        <f>Lists!A80</f>
        <v>FD soumis hors delais</v>
      </c>
      <c r="V6" s="78">
        <f t="shared" si="4"/>
        <v>0</v>
      </c>
      <c r="Y6" s="169"/>
      <c r="Z6" s="169" t="str">
        <f>C9</f>
        <v>DGE</v>
      </c>
      <c r="AA6" s="82">
        <f t="shared" ref="AA6:AJ6" si="14">SUM(AA7:AA22)</f>
        <v>0</v>
      </c>
      <c r="AB6" s="82">
        <f t="shared" si="14"/>
        <v>0</v>
      </c>
      <c r="AC6" s="82">
        <f t="shared" si="14"/>
        <v>0</v>
      </c>
      <c r="AD6" s="82">
        <f t="shared" si="14"/>
        <v>0</v>
      </c>
      <c r="AE6" s="82">
        <f t="shared" si="14"/>
        <v>0</v>
      </c>
      <c r="AF6" s="82">
        <f t="shared" si="14"/>
        <v>0</v>
      </c>
      <c r="AG6" s="82">
        <f t="shared" si="14"/>
        <v>0</v>
      </c>
      <c r="AH6" s="82">
        <f t="shared" si="14"/>
        <v>0</v>
      </c>
      <c r="AI6" s="82">
        <f t="shared" si="14"/>
        <v>0</v>
      </c>
      <c r="AJ6" s="82">
        <f t="shared" si="14"/>
        <v>0</v>
      </c>
      <c r="AM6" s="169"/>
      <c r="AN6" s="169" t="str">
        <f t="shared" si="10"/>
        <v>DGE</v>
      </c>
      <c r="AO6" s="82">
        <f t="shared" ref="AO6:AW6" si="15">SUM(AO7:AO22)</f>
        <v>0</v>
      </c>
      <c r="AP6" s="82">
        <f t="shared" si="15"/>
        <v>0</v>
      </c>
      <c r="AQ6" s="82">
        <f t="shared" si="15"/>
        <v>0</v>
      </c>
      <c r="AR6" s="82">
        <f t="shared" si="15"/>
        <v>0</v>
      </c>
      <c r="AS6" s="82">
        <f t="shared" si="15"/>
        <v>0</v>
      </c>
      <c r="AT6" s="82">
        <f t="shared" si="15"/>
        <v>0</v>
      </c>
      <c r="AU6" s="82">
        <f t="shared" si="15"/>
        <v>0</v>
      </c>
      <c r="AV6" s="82">
        <f t="shared" si="15"/>
        <v>0</v>
      </c>
      <c r="AW6" s="82">
        <f t="shared" si="15"/>
        <v>0</v>
      </c>
      <c r="AX6" s="52"/>
      <c r="AZ6" s="169"/>
      <c r="BA6" s="169" t="str">
        <f>C9</f>
        <v>DGE</v>
      </c>
      <c r="BB6" s="82">
        <f t="shared" ref="BB6:BM6" ca="1" si="16">SUM(BB7:BB22)</f>
        <v>0</v>
      </c>
      <c r="BC6" s="82">
        <f t="shared" ca="1" si="16"/>
        <v>0</v>
      </c>
      <c r="BD6" s="82">
        <f t="shared" ca="1" si="16"/>
        <v>0</v>
      </c>
      <c r="BE6" s="82">
        <f t="shared" ca="1" si="16"/>
        <v>0</v>
      </c>
      <c r="BF6" s="82">
        <f t="shared" ca="1" si="16"/>
        <v>0</v>
      </c>
      <c r="BG6" s="82">
        <f t="shared" ca="1" si="16"/>
        <v>0</v>
      </c>
      <c r="BH6" s="82">
        <f t="shared" ca="1" si="16"/>
        <v>0</v>
      </c>
      <c r="BI6" s="82">
        <f t="shared" ca="1" si="16"/>
        <v>0</v>
      </c>
      <c r="BJ6" s="82">
        <f t="shared" ca="1" si="16"/>
        <v>0</v>
      </c>
      <c r="BK6" s="82">
        <f t="shared" ca="1" si="16"/>
        <v>0</v>
      </c>
      <c r="BL6" s="82">
        <f t="shared" ca="1" si="16"/>
        <v>0</v>
      </c>
      <c r="BM6" s="82">
        <f t="shared" ca="1" si="16"/>
        <v>0</v>
      </c>
    </row>
    <row r="7" spans="1:65">
      <c r="B7" s="2">
        <f>Taxes!A4</f>
        <v>2</v>
      </c>
      <c r="C7" s="6" t="str">
        <f>Taxes!B4</f>
        <v>Dividendes</v>
      </c>
      <c r="E7" s="78">
        <v>0</v>
      </c>
      <c r="F7" s="78">
        <f>SUMIF($A$58:$A$726,B7&amp;"- "&amp;C7,$G$58:$G$726)</f>
        <v>0</v>
      </c>
      <c r="G7" s="78">
        <f t="shared" si="12"/>
        <v>0</v>
      </c>
      <c r="I7" s="78">
        <v>0</v>
      </c>
      <c r="J7" s="78">
        <f ca="1">SUMIF($J$58:$M$726,B7&amp;"- "&amp;C7,$Q$58:$Q$726)</f>
        <v>0</v>
      </c>
      <c r="K7" s="78">
        <f t="shared" ca="1" si="13"/>
        <v>0</v>
      </c>
      <c r="M7" s="78">
        <f ca="1">G7-K7</f>
        <v>0</v>
      </c>
      <c r="N7" s="84"/>
      <c r="O7" s="22" t="str">
        <f ca="1">IF(M7=0,"",IF(N7=0,"ERROR",""))</f>
        <v/>
      </c>
      <c r="P7" s="23" t="str">
        <f ca="1">IF(O7="ERROR","Please insert comment","")</f>
        <v/>
      </c>
      <c r="Q7" s="14"/>
      <c r="R7" s="146" t="str">
        <f>Lists!A58</f>
        <v>Taxes reportées non payées</v>
      </c>
      <c r="S7" s="78">
        <f t="shared" si="3"/>
        <v>0</v>
      </c>
      <c r="U7" s="146" t="str">
        <f>Lists!A81</f>
        <v xml:space="preserve">Détail par quittance non soumis par l'Entreprise Extractive </v>
      </c>
      <c r="V7" s="78">
        <f t="shared" si="4"/>
        <v>0</v>
      </c>
      <c r="Y7" s="29">
        <f>B10</f>
        <v>4</v>
      </c>
      <c r="Z7" s="165" t="str">
        <f>C10</f>
        <v>Contribution pour prestation de service rendu</v>
      </c>
      <c r="AA7" s="163">
        <f t="shared" ref="AA7:AI16" si="17">SUMPRODUCT(($A$58:$A$725=$Y7&amp;"- "&amp;$Z7)*($C$58:$C$725=AA$1)*($G$58:$G$725))</f>
        <v>0</v>
      </c>
      <c r="AB7" s="163">
        <f t="shared" si="17"/>
        <v>0</v>
      </c>
      <c r="AC7" s="163">
        <f t="shared" si="17"/>
        <v>0</v>
      </c>
      <c r="AD7" s="163">
        <f t="shared" si="17"/>
        <v>0</v>
      </c>
      <c r="AE7" s="163">
        <f t="shared" si="17"/>
        <v>0</v>
      </c>
      <c r="AF7" s="163">
        <f t="shared" si="17"/>
        <v>0</v>
      </c>
      <c r="AG7" s="163">
        <f t="shared" si="17"/>
        <v>0</v>
      </c>
      <c r="AH7" s="163">
        <f t="shared" si="17"/>
        <v>0</v>
      </c>
      <c r="AI7" s="163">
        <f t="shared" si="17"/>
        <v>0</v>
      </c>
      <c r="AJ7" s="163">
        <f t="shared" ref="AJ7:AJ22" si="18">SUM(AA7:AI7)</f>
        <v>0</v>
      </c>
      <c r="AM7" s="29">
        <f>B10</f>
        <v>4</v>
      </c>
      <c r="AN7" s="165" t="str">
        <f t="shared" si="10"/>
        <v>Contribution pour prestation de service rendu</v>
      </c>
      <c r="AO7" s="163">
        <f t="shared" ref="AO7:AV16" si="19">SUMPRODUCT(($J$58:$M$724=$AM7&amp;"- "&amp;$AN7)*($N$58:$N$724=AO$1)*($Q$58:$Q$724))</f>
        <v>0</v>
      </c>
      <c r="AP7" s="163">
        <f t="shared" si="19"/>
        <v>0</v>
      </c>
      <c r="AQ7" s="163">
        <f t="shared" si="19"/>
        <v>0</v>
      </c>
      <c r="AR7" s="163">
        <f t="shared" si="19"/>
        <v>0</v>
      </c>
      <c r="AS7" s="163">
        <f t="shared" si="19"/>
        <v>0</v>
      </c>
      <c r="AT7" s="163">
        <f t="shared" si="19"/>
        <v>0</v>
      </c>
      <c r="AU7" s="163">
        <f t="shared" si="19"/>
        <v>0</v>
      </c>
      <c r="AV7" s="163">
        <f t="shared" si="19"/>
        <v>0</v>
      </c>
      <c r="AW7" s="163">
        <f t="shared" si="11"/>
        <v>0</v>
      </c>
      <c r="AX7" s="78"/>
      <c r="AZ7" s="29">
        <f>B10</f>
        <v>4</v>
      </c>
      <c r="BA7" s="165" t="str">
        <f>C10</f>
        <v>Contribution pour prestation de service rendu</v>
      </c>
      <c r="BB7" s="163">
        <f t="shared" ref="BB7:BM16" ca="1" si="20">SUMPRODUCT(($C$6:$C$46=$BA7)*($N$6:$N$46=BB$1)*($M$6:$M$46))</f>
        <v>0</v>
      </c>
      <c r="BC7" s="163">
        <f t="shared" ca="1" si="20"/>
        <v>0</v>
      </c>
      <c r="BD7" s="163">
        <f t="shared" ca="1" si="20"/>
        <v>0</v>
      </c>
      <c r="BE7" s="163">
        <f t="shared" ca="1" si="20"/>
        <v>0</v>
      </c>
      <c r="BF7" s="163">
        <f t="shared" ca="1" si="20"/>
        <v>0</v>
      </c>
      <c r="BG7" s="163">
        <f t="shared" ca="1" si="20"/>
        <v>0</v>
      </c>
      <c r="BH7" s="163">
        <f t="shared" ca="1" si="20"/>
        <v>0</v>
      </c>
      <c r="BI7" s="163">
        <f t="shared" ca="1" si="20"/>
        <v>0</v>
      </c>
      <c r="BJ7" s="163">
        <f t="shared" ca="1" si="20"/>
        <v>0</v>
      </c>
      <c r="BK7" s="163">
        <f t="shared" ca="1" si="20"/>
        <v>0</v>
      </c>
      <c r="BL7" s="163">
        <f t="shared" ca="1" si="20"/>
        <v>0</v>
      </c>
      <c r="BM7" s="163">
        <f t="shared" ca="1" si="20"/>
        <v>0</v>
      </c>
    </row>
    <row r="8" spans="1:65">
      <c r="B8" s="29">
        <f>+Taxes!A5</f>
        <v>3</v>
      </c>
      <c r="C8" s="7" t="str">
        <f>+Taxes!B5</f>
        <v>Redevance superficiaire</v>
      </c>
      <c r="E8" s="163">
        <v>0</v>
      </c>
      <c r="F8" s="163">
        <f>SUMIF($A$58:$A$726,B8&amp;"- "&amp;C8,$G$58:$G$726)</f>
        <v>0</v>
      </c>
      <c r="G8" s="163">
        <f t="shared" si="12"/>
        <v>0</v>
      </c>
      <c r="I8" s="163">
        <v>0</v>
      </c>
      <c r="J8" s="163">
        <f ca="1">SUMIF($J$58:$M$726,B8&amp;"- "&amp;C8,$Q$58:$Q$726)</f>
        <v>0</v>
      </c>
      <c r="K8" s="163">
        <f t="shared" ca="1" si="13"/>
        <v>0</v>
      </c>
      <c r="M8" s="163">
        <f ca="1">G8-K8</f>
        <v>0</v>
      </c>
      <c r="N8" s="163"/>
      <c r="O8" s="22" t="str">
        <f ca="1">IF(M8=0,"",IF(N8=0,"ERROR",""))</f>
        <v/>
      </c>
      <c r="P8" s="23" t="str">
        <f ca="1">IF(O8="ERROR","Please insert comment","")</f>
        <v/>
      </c>
      <c r="Q8" s="14"/>
      <c r="R8" s="146" t="str">
        <f>Lists!A59</f>
        <v>Montant doublement déclaré</v>
      </c>
      <c r="S8" s="78">
        <f t="shared" si="3"/>
        <v>0</v>
      </c>
      <c r="U8" s="146" t="str">
        <f>Lists!A82</f>
        <v>Détail non soumis par l'Etat</v>
      </c>
      <c r="V8" s="78">
        <f t="shared" si="4"/>
        <v>0</v>
      </c>
      <c r="Y8" s="29">
        <f>B11</f>
        <v>5</v>
      </c>
      <c r="Z8" s="206" t="str">
        <f>C11</f>
        <v>Droit de Timbre</v>
      </c>
      <c r="AA8" s="163">
        <f t="shared" si="17"/>
        <v>0</v>
      </c>
      <c r="AB8" s="163">
        <f t="shared" si="17"/>
        <v>0</v>
      </c>
      <c r="AC8" s="163">
        <f t="shared" si="17"/>
        <v>0</v>
      </c>
      <c r="AD8" s="163">
        <f t="shared" si="17"/>
        <v>0</v>
      </c>
      <c r="AE8" s="163">
        <f t="shared" si="17"/>
        <v>0</v>
      </c>
      <c r="AF8" s="163">
        <f t="shared" si="17"/>
        <v>0</v>
      </c>
      <c r="AG8" s="163">
        <f t="shared" si="17"/>
        <v>0</v>
      </c>
      <c r="AH8" s="163">
        <f t="shared" si="17"/>
        <v>0</v>
      </c>
      <c r="AI8" s="163">
        <f t="shared" si="17"/>
        <v>0</v>
      </c>
      <c r="AJ8" s="163">
        <f>SUM(AA8:AI8)</f>
        <v>0</v>
      </c>
      <c r="AM8" s="29">
        <f>B11</f>
        <v>5</v>
      </c>
      <c r="AN8" s="206" t="str">
        <f>C11</f>
        <v>Droit de Timbre</v>
      </c>
      <c r="AO8" s="163">
        <f t="shared" si="19"/>
        <v>0</v>
      </c>
      <c r="AP8" s="163">
        <f t="shared" si="19"/>
        <v>0</v>
      </c>
      <c r="AQ8" s="163">
        <f t="shared" si="19"/>
        <v>0</v>
      </c>
      <c r="AR8" s="163">
        <f t="shared" si="19"/>
        <v>0</v>
      </c>
      <c r="AS8" s="163">
        <f t="shared" si="19"/>
        <v>0</v>
      </c>
      <c r="AT8" s="163">
        <f t="shared" si="19"/>
        <v>0</v>
      </c>
      <c r="AU8" s="163">
        <f t="shared" si="19"/>
        <v>0</v>
      </c>
      <c r="AV8" s="163">
        <f t="shared" si="19"/>
        <v>0</v>
      </c>
      <c r="AW8" s="163">
        <f>SUM(AO8:AV8)</f>
        <v>0</v>
      </c>
      <c r="AX8" s="78"/>
      <c r="AZ8" s="29">
        <f>B11</f>
        <v>5</v>
      </c>
      <c r="BA8" s="206" t="str">
        <f>C11</f>
        <v>Droit de Timbre</v>
      </c>
      <c r="BB8" s="163">
        <f t="shared" ca="1" si="20"/>
        <v>0</v>
      </c>
      <c r="BC8" s="163">
        <f t="shared" ca="1" si="20"/>
        <v>0</v>
      </c>
      <c r="BD8" s="163">
        <f t="shared" ca="1" si="20"/>
        <v>0</v>
      </c>
      <c r="BE8" s="163">
        <f t="shared" ca="1" si="20"/>
        <v>0</v>
      </c>
      <c r="BF8" s="163">
        <f t="shared" ca="1" si="20"/>
        <v>0</v>
      </c>
      <c r="BG8" s="163">
        <f t="shared" ca="1" si="20"/>
        <v>0</v>
      </c>
      <c r="BH8" s="163">
        <f t="shared" ca="1" si="20"/>
        <v>0</v>
      </c>
      <c r="BI8" s="163">
        <f t="shared" ca="1" si="20"/>
        <v>0</v>
      </c>
      <c r="BJ8" s="163">
        <f t="shared" ca="1" si="20"/>
        <v>0</v>
      </c>
      <c r="BK8" s="163">
        <f t="shared" ca="1" si="20"/>
        <v>0</v>
      </c>
      <c r="BL8" s="163">
        <f t="shared" ca="1" si="20"/>
        <v>0</v>
      </c>
      <c r="BM8" s="163">
        <f t="shared" ca="1" si="20"/>
        <v>0</v>
      </c>
    </row>
    <row r="9" spans="1:65">
      <c r="B9" s="169"/>
      <c r="C9" s="142" t="str">
        <f>+Taxes!B6</f>
        <v>DGE</v>
      </c>
      <c r="E9" s="82">
        <f>SUM(E10:E25)</f>
        <v>0</v>
      </c>
      <c r="F9" s="82">
        <f>SUM(F10:F25)</f>
        <v>0</v>
      </c>
      <c r="G9" s="82">
        <f>SUM(G10:G25)</f>
        <v>0</v>
      </c>
      <c r="I9" s="82">
        <f>SUM(I10:I25)</f>
        <v>0</v>
      </c>
      <c r="J9" s="82">
        <f ca="1">SUM(J10:J25)</f>
        <v>0</v>
      </c>
      <c r="K9" s="82">
        <f ca="1">SUM(K10:K25)</f>
        <v>0</v>
      </c>
      <c r="M9" s="82">
        <f ca="1">SUM(M10:M25)</f>
        <v>0</v>
      </c>
      <c r="N9" s="21"/>
      <c r="O9" s="22"/>
      <c r="P9" s="23"/>
      <c r="Q9" s="14"/>
      <c r="R9" s="146" t="str">
        <f>Lists!A60</f>
        <v>Erreure de classification</v>
      </c>
      <c r="S9" s="78">
        <f t="shared" si="3"/>
        <v>0</v>
      </c>
      <c r="T9" s="147"/>
      <c r="U9" s="146" t="str">
        <f>Lists!A83</f>
        <v>Taxes non reportées par l'Entreprise Extractive</v>
      </c>
      <c r="V9" s="78">
        <f t="shared" si="4"/>
        <v>0</v>
      </c>
      <c r="Y9" s="29">
        <f>B12</f>
        <v>6</v>
      </c>
      <c r="Z9" s="206" t="str">
        <f>C12</f>
        <v>Droit d'enregistrement</v>
      </c>
      <c r="AA9" s="163">
        <f t="shared" si="17"/>
        <v>0</v>
      </c>
      <c r="AB9" s="163">
        <f t="shared" si="17"/>
        <v>0</v>
      </c>
      <c r="AC9" s="163">
        <f t="shared" si="17"/>
        <v>0</v>
      </c>
      <c r="AD9" s="163">
        <f t="shared" si="17"/>
        <v>0</v>
      </c>
      <c r="AE9" s="163">
        <f t="shared" si="17"/>
        <v>0</v>
      </c>
      <c r="AF9" s="163">
        <f t="shared" si="17"/>
        <v>0</v>
      </c>
      <c r="AG9" s="163">
        <f t="shared" si="17"/>
        <v>0</v>
      </c>
      <c r="AH9" s="163">
        <f t="shared" si="17"/>
        <v>0</v>
      </c>
      <c r="AI9" s="163">
        <f t="shared" si="17"/>
        <v>0</v>
      </c>
      <c r="AJ9" s="163">
        <f>SUM(AA9:AI9)</f>
        <v>0</v>
      </c>
      <c r="AM9" s="29">
        <f>B12</f>
        <v>6</v>
      </c>
      <c r="AN9" s="206" t="str">
        <f>C12</f>
        <v>Droit d'enregistrement</v>
      </c>
      <c r="AO9" s="163">
        <f t="shared" si="19"/>
        <v>0</v>
      </c>
      <c r="AP9" s="163">
        <f t="shared" si="19"/>
        <v>0</v>
      </c>
      <c r="AQ9" s="163">
        <f t="shared" si="19"/>
        <v>0</v>
      </c>
      <c r="AR9" s="163">
        <f t="shared" si="19"/>
        <v>0</v>
      </c>
      <c r="AS9" s="163">
        <f t="shared" si="19"/>
        <v>0</v>
      </c>
      <c r="AT9" s="163">
        <f t="shared" si="19"/>
        <v>0</v>
      </c>
      <c r="AU9" s="163">
        <f t="shared" si="19"/>
        <v>0</v>
      </c>
      <c r="AV9" s="163">
        <f t="shared" si="19"/>
        <v>0</v>
      </c>
      <c r="AW9" s="163">
        <f>SUM(AO9:AV9)</f>
        <v>0</v>
      </c>
      <c r="AX9" s="78"/>
      <c r="AZ9" s="29">
        <f>B12</f>
        <v>6</v>
      </c>
      <c r="BA9" s="206" t="str">
        <f>C12</f>
        <v>Droit d'enregistrement</v>
      </c>
      <c r="BB9" s="163">
        <f t="shared" ca="1" si="20"/>
        <v>0</v>
      </c>
      <c r="BC9" s="163">
        <f t="shared" ca="1" si="20"/>
        <v>0</v>
      </c>
      <c r="BD9" s="163">
        <f t="shared" ca="1" si="20"/>
        <v>0</v>
      </c>
      <c r="BE9" s="163">
        <f t="shared" ca="1" si="20"/>
        <v>0</v>
      </c>
      <c r="BF9" s="163">
        <f t="shared" ca="1" si="20"/>
        <v>0</v>
      </c>
      <c r="BG9" s="163">
        <f t="shared" ca="1" si="20"/>
        <v>0</v>
      </c>
      <c r="BH9" s="163">
        <f t="shared" ca="1" si="20"/>
        <v>0</v>
      </c>
      <c r="BI9" s="163">
        <f t="shared" ca="1" si="20"/>
        <v>0</v>
      </c>
      <c r="BJ9" s="163">
        <f t="shared" ca="1" si="20"/>
        <v>0</v>
      </c>
      <c r="BK9" s="163">
        <f t="shared" ca="1" si="20"/>
        <v>0</v>
      </c>
      <c r="BL9" s="163">
        <f t="shared" ca="1" si="20"/>
        <v>0</v>
      </c>
      <c r="BM9" s="163">
        <f t="shared" ca="1" si="20"/>
        <v>0</v>
      </c>
    </row>
    <row r="10" spans="1:65">
      <c r="B10" s="2">
        <f>+Taxes!A7</f>
        <v>4</v>
      </c>
      <c r="C10" s="6" t="str">
        <f>+Taxes!B7</f>
        <v>Contribution pour prestation de service rendu</v>
      </c>
      <c r="E10" s="78">
        <v>0</v>
      </c>
      <c r="F10" s="78">
        <f t="shared" ref="F10:F25" si="21">SUMIF($A$58:$A$726,B10&amp;"- "&amp;C10,$G$58:$G$726)</f>
        <v>0</v>
      </c>
      <c r="G10" s="78">
        <f t="shared" si="12"/>
        <v>0</v>
      </c>
      <c r="I10" s="78">
        <v>0</v>
      </c>
      <c r="J10" s="78">
        <f t="shared" ref="J10:J25" ca="1" si="22">SUMIF($J$58:$M$726,B10&amp;"- "&amp;C10,$Q$58:$Q$726)</f>
        <v>0</v>
      </c>
      <c r="K10" s="78">
        <f t="shared" ca="1" si="13"/>
        <v>0</v>
      </c>
      <c r="M10" s="78">
        <f t="shared" ref="M10:M25" ca="1" si="23">G10-K10</f>
        <v>0</v>
      </c>
      <c r="N10" s="84"/>
      <c r="O10" s="22" t="str">
        <f t="shared" ref="O10:O25" ca="1" si="24">IF(M10=0,"",IF(N10=0,"ERROR",""))</f>
        <v/>
      </c>
      <c r="P10" s="23" t="str">
        <f t="shared" ref="P10:P34" ca="1" si="25">IF(O10="ERROR","Please insert comment","")</f>
        <v/>
      </c>
      <c r="Q10" s="14"/>
      <c r="R10" s="146" t="str">
        <f>Lists!A61</f>
        <v>Taxes payées sous un autre NIF</v>
      </c>
      <c r="S10" s="78">
        <f t="shared" si="3"/>
        <v>0</v>
      </c>
      <c r="U10" s="146" t="str">
        <f>Lists!A84</f>
        <v>Taxes non reportées par l'Etat</v>
      </c>
      <c r="V10" s="78">
        <f t="shared" si="4"/>
        <v>0</v>
      </c>
      <c r="Y10" s="29">
        <f t="shared" ref="Y10:Y22" si="26">B13</f>
        <v>7</v>
      </c>
      <c r="Z10" s="165" t="str">
        <f t="shared" ref="Z10:Z22" si="27">C13</f>
        <v>Impôt spécial sur certains produits (ISCP)</v>
      </c>
      <c r="AA10" s="163">
        <f t="shared" si="17"/>
        <v>0</v>
      </c>
      <c r="AB10" s="163">
        <f t="shared" si="17"/>
        <v>0</v>
      </c>
      <c r="AC10" s="163">
        <f t="shared" si="17"/>
        <v>0</v>
      </c>
      <c r="AD10" s="163">
        <f t="shared" si="17"/>
        <v>0</v>
      </c>
      <c r="AE10" s="163">
        <f t="shared" si="17"/>
        <v>0</v>
      </c>
      <c r="AF10" s="163">
        <f t="shared" si="17"/>
        <v>0</v>
      </c>
      <c r="AG10" s="163">
        <f t="shared" si="17"/>
        <v>0</v>
      </c>
      <c r="AH10" s="163">
        <f t="shared" si="17"/>
        <v>0</v>
      </c>
      <c r="AI10" s="163">
        <f t="shared" si="17"/>
        <v>0</v>
      </c>
      <c r="AJ10" s="163">
        <f t="shared" si="18"/>
        <v>0</v>
      </c>
      <c r="AM10" s="29">
        <f t="shared" ref="AM10:AM22" si="28">B13</f>
        <v>7</v>
      </c>
      <c r="AN10" s="165" t="str">
        <f t="shared" ref="AN10:AN22" si="29">C13</f>
        <v>Impôt spécial sur certains produits (ISCP)</v>
      </c>
      <c r="AO10" s="163">
        <f t="shared" si="19"/>
        <v>0</v>
      </c>
      <c r="AP10" s="163">
        <f t="shared" si="19"/>
        <v>0</v>
      </c>
      <c r="AQ10" s="163">
        <f t="shared" si="19"/>
        <v>0</v>
      </c>
      <c r="AR10" s="163">
        <f t="shared" si="19"/>
        <v>0</v>
      </c>
      <c r="AS10" s="163">
        <f t="shared" si="19"/>
        <v>0</v>
      </c>
      <c r="AT10" s="163">
        <f t="shared" si="19"/>
        <v>0</v>
      </c>
      <c r="AU10" s="163">
        <f t="shared" si="19"/>
        <v>0</v>
      </c>
      <c r="AV10" s="163">
        <f t="shared" si="19"/>
        <v>0</v>
      </c>
      <c r="AW10" s="163">
        <f t="shared" si="11"/>
        <v>0</v>
      </c>
      <c r="AX10" s="78"/>
      <c r="AZ10" s="29">
        <f t="shared" ref="AZ10:AZ22" si="30">B13</f>
        <v>7</v>
      </c>
      <c r="BA10" s="165" t="str">
        <f t="shared" ref="BA10:BA22" si="31">C13</f>
        <v>Impôt spécial sur certains produits (ISCP)</v>
      </c>
      <c r="BB10" s="163">
        <f t="shared" ca="1" si="20"/>
        <v>0</v>
      </c>
      <c r="BC10" s="163">
        <f t="shared" ca="1" si="20"/>
        <v>0</v>
      </c>
      <c r="BD10" s="163">
        <f t="shared" ca="1" si="20"/>
        <v>0</v>
      </c>
      <c r="BE10" s="163">
        <f t="shared" ca="1" si="20"/>
        <v>0</v>
      </c>
      <c r="BF10" s="163">
        <f t="shared" ca="1" si="20"/>
        <v>0</v>
      </c>
      <c r="BG10" s="163">
        <f t="shared" ca="1" si="20"/>
        <v>0</v>
      </c>
      <c r="BH10" s="163">
        <f t="shared" ca="1" si="20"/>
        <v>0</v>
      </c>
      <c r="BI10" s="163">
        <f t="shared" ca="1" si="20"/>
        <v>0</v>
      </c>
      <c r="BJ10" s="163">
        <f t="shared" ca="1" si="20"/>
        <v>0</v>
      </c>
      <c r="BK10" s="163">
        <f t="shared" ca="1" si="20"/>
        <v>0</v>
      </c>
      <c r="BL10" s="163">
        <f t="shared" ca="1" si="20"/>
        <v>0</v>
      </c>
      <c r="BM10" s="163">
        <f t="shared" ca="1" si="20"/>
        <v>0</v>
      </c>
    </row>
    <row r="11" spans="1:65">
      <c r="A11" s="207"/>
      <c r="B11" s="29">
        <f>+Taxes!A8</f>
        <v>5</v>
      </c>
      <c r="C11" s="173" t="str">
        <f>+Taxes!B8</f>
        <v>Droit de Timbre</v>
      </c>
      <c r="E11" s="163">
        <v>0</v>
      </c>
      <c r="F11" s="163">
        <f t="shared" si="21"/>
        <v>0</v>
      </c>
      <c r="G11" s="163">
        <f>E11+F11</f>
        <v>0</v>
      </c>
      <c r="I11" s="163">
        <v>0</v>
      </c>
      <c r="J11" s="163">
        <f t="shared" ca="1" si="22"/>
        <v>0</v>
      </c>
      <c r="K11" s="163">
        <f ca="1">I11+J11</f>
        <v>0</v>
      </c>
      <c r="M11" s="163">
        <f ca="1">G11-K11</f>
        <v>0</v>
      </c>
      <c r="N11" s="163"/>
      <c r="O11" s="22" t="str">
        <f t="shared" ca="1" si="24"/>
        <v/>
      </c>
      <c r="P11" s="23" t="str">
        <f t="shared" ca="1" si="25"/>
        <v/>
      </c>
      <c r="Q11" s="14"/>
      <c r="R11" s="146" t="str">
        <f>Lists!A62</f>
        <v>Différence de change</v>
      </c>
      <c r="S11" s="78">
        <f t="shared" si="3"/>
        <v>0</v>
      </c>
      <c r="U11" s="146" t="str">
        <f>Lists!A85</f>
        <v>Montants soumis par l'Etat non confirmés par la société</v>
      </c>
      <c r="V11" s="78">
        <f t="shared" si="4"/>
        <v>0</v>
      </c>
      <c r="Y11" s="29">
        <f t="shared" si="26"/>
        <v>8</v>
      </c>
      <c r="Z11" s="165" t="str">
        <f t="shared" si="27"/>
        <v>IRVM</v>
      </c>
      <c r="AA11" s="163">
        <f t="shared" si="17"/>
        <v>0</v>
      </c>
      <c r="AB11" s="163">
        <f t="shared" si="17"/>
        <v>0</v>
      </c>
      <c r="AC11" s="163">
        <f t="shared" si="17"/>
        <v>0</v>
      </c>
      <c r="AD11" s="163">
        <f t="shared" si="17"/>
        <v>0</v>
      </c>
      <c r="AE11" s="163">
        <f t="shared" si="17"/>
        <v>0</v>
      </c>
      <c r="AF11" s="163">
        <f t="shared" si="17"/>
        <v>0</v>
      </c>
      <c r="AG11" s="163">
        <f t="shared" si="17"/>
        <v>0</v>
      </c>
      <c r="AH11" s="163">
        <f t="shared" si="17"/>
        <v>0</v>
      </c>
      <c r="AI11" s="163">
        <f t="shared" si="17"/>
        <v>0</v>
      </c>
      <c r="AJ11" s="163">
        <f t="shared" si="18"/>
        <v>0</v>
      </c>
      <c r="AM11" s="29">
        <f t="shared" si="28"/>
        <v>8</v>
      </c>
      <c r="AN11" s="165" t="str">
        <f t="shared" si="29"/>
        <v>IRVM</v>
      </c>
      <c r="AO11" s="163">
        <f t="shared" si="19"/>
        <v>0</v>
      </c>
      <c r="AP11" s="163">
        <f t="shared" si="19"/>
        <v>0</v>
      </c>
      <c r="AQ11" s="163">
        <f t="shared" si="19"/>
        <v>0</v>
      </c>
      <c r="AR11" s="163">
        <f t="shared" si="19"/>
        <v>0</v>
      </c>
      <c r="AS11" s="163">
        <f t="shared" si="19"/>
        <v>0</v>
      </c>
      <c r="AT11" s="163">
        <f t="shared" si="19"/>
        <v>0</v>
      </c>
      <c r="AU11" s="163">
        <f t="shared" si="19"/>
        <v>0</v>
      </c>
      <c r="AV11" s="163">
        <f t="shared" si="19"/>
        <v>0</v>
      </c>
      <c r="AW11" s="163">
        <f t="shared" si="11"/>
        <v>0</v>
      </c>
      <c r="AX11" s="78"/>
      <c r="AZ11" s="29">
        <f t="shared" si="30"/>
        <v>8</v>
      </c>
      <c r="BA11" s="165" t="str">
        <f t="shared" si="31"/>
        <v>IRVM</v>
      </c>
      <c r="BB11" s="163">
        <f t="shared" ca="1" si="20"/>
        <v>0</v>
      </c>
      <c r="BC11" s="163">
        <f t="shared" ca="1" si="20"/>
        <v>0</v>
      </c>
      <c r="BD11" s="163">
        <f t="shared" ca="1" si="20"/>
        <v>0</v>
      </c>
      <c r="BE11" s="163">
        <f t="shared" ca="1" si="20"/>
        <v>0</v>
      </c>
      <c r="BF11" s="163">
        <f t="shared" ca="1" si="20"/>
        <v>0</v>
      </c>
      <c r="BG11" s="163">
        <f t="shared" ca="1" si="20"/>
        <v>0</v>
      </c>
      <c r="BH11" s="163">
        <f t="shared" ca="1" si="20"/>
        <v>0</v>
      </c>
      <c r="BI11" s="163">
        <f t="shared" ca="1" si="20"/>
        <v>0</v>
      </c>
      <c r="BJ11" s="163">
        <f t="shared" ca="1" si="20"/>
        <v>0</v>
      </c>
      <c r="BK11" s="163">
        <f t="shared" ca="1" si="20"/>
        <v>0</v>
      </c>
      <c r="BL11" s="163">
        <f t="shared" ca="1" si="20"/>
        <v>0</v>
      </c>
      <c r="BM11" s="163">
        <f t="shared" ca="1" si="20"/>
        <v>0</v>
      </c>
    </row>
    <row r="12" spans="1:65">
      <c r="A12" s="207"/>
      <c r="B12" s="2">
        <f>+Taxes!A9</f>
        <v>6</v>
      </c>
      <c r="C12" s="174" t="str">
        <f>+Taxes!B9</f>
        <v>Droit d'enregistrement</v>
      </c>
      <c r="E12" s="78">
        <v>0</v>
      </c>
      <c r="F12" s="78">
        <f t="shared" si="21"/>
        <v>0</v>
      </c>
      <c r="G12" s="78">
        <f>E12+F12</f>
        <v>0</v>
      </c>
      <c r="I12" s="78">
        <v>0</v>
      </c>
      <c r="J12" s="78">
        <f t="shared" ca="1" si="22"/>
        <v>0</v>
      </c>
      <c r="K12" s="78">
        <f ca="1">I12+J12</f>
        <v>0</v>
      </c>
      <c r="M12" s="78">
        <f ca="1">G12-K12</f>
        <v>0</v>
      </c>
      <c r="N12" s="84"/>
      <c r="O12" s="22" t="str">
        <f t="shared" ca="1" si="24"/>
        <v/>
      </c>
      <c r="P12" s="23" t="str">
        <f t="shared" ca="1" si="25"/>
        <v/>
      </c>
      <c r="Q12" s="14"/>
      <c r="R12" s="16" t="s">
        <v>17</v>
      </c>
      <c r="S12" s="25">
        <f>SUM(S3:S11)</f>
        <v>0</v>
      </c>
      <c r="U12" s="146" t="str">
        <f>Lists!A86</f>
        <v>Différence de classification</v>
      </c>
      <c r="V12" s="78">
        <f t="shared" si="4"/>
        <v>0</v>
      </c>
      <c r="Y12" s="29">
        <f t="shared" si="26"/>
        <v>9</v>
      </c>
      <c r="Z12" s="165" t="str">
        <f t="shared" si="27"/>
        <v>Impôt sur les sociétés</v>
      </c>
      <c r="AA12" s="163">
        <f t="shared" si="17"/>
        <v>0</v>
      </c>
      <c r="AB12" s="163">
        <f t="shared" si="17"/>
        <v>0</v>
      </c>
      <c r="AC12" s="163">
        <f t="shared" si="17"/>
        <v>0</v>
      </c>
      <c r="AD12" s="163">
        <f t="shared" si="17"/>
        <v>0</v>
      </c>
      <c r="AE12" s="163">
        <f t="shared" si="17"/>
        <v>0</v>
      </c>
      <c r="AF12" s="163">
        <f t="shared" si="17"/>
        <v>0</v>
      </c>
      <c r="AG12" s="163">
        <f t="shared" si="17"/>
        <v>0</v>
      </c>
      <c r="AH12" s="163">
        <f t="shared" si="17"/>
        <v>0</v>
      </c>
      <c r="AI12" s="163">
        <f t="shared" si="17"/>
        <v>0</v>
      </c>
      <c r="AJ12" s="163">
        <f t="shared" si="18"/>
        <v>0</v>
      </c>
      <c r="AM12" s="29">
        <f t="shared" si="28"/>
        <v>9</v>
      </c>
      <c r="AN12" s="165" t="str">
        <f t="shared" si="29"/>
        <v>Impôt sur les sociétés</v>
      </c>
      <c r="AO12" s="163">
        <f t="shared" si="19"/>
        <v>0</v>
      </c>
      <c r="AP12" s="163">
        <f t="shared" si="19"/>
        <v>0</v>
      </c>
      <c r="AQ12" s="163">
        <f t="shared" si="19"/>
        <v>0</v>
      </c>
      <c r="AR12" s="163">
        <f t="shared" si="19"/>
        <v>0</v>
      </c>
      <c r="AS12" s="163">
        <f t="shared" si="19"/>
        <v>0</v>
      </c>
      <c r="AT12" s="163">
        <f t="shared" si="19"/>
        <v>0</v>
      </c>
      <c r="AU12" s="163">
        <f t="shared" si="19"/>
        <v>0</v>
      </c>
      <c r="AV12" s="163">
        <f t="shared" si="19"/>
        <v>0</v>
      </c>
      <c r="AW12" s="163">
        <f t="shared" si="11"/>
        <v>0</v>
      </c>
      <c r="AX12" s="78"/>
      <c r="AZ12" s="29">
        <f t="shared" si="30"/>
        <v>9</v>
      </c>
      <c r="BA12" s="165" t="str">
        <f t="shared" si="31"/>
        <v>Impôt sur les sociétés</v>
      </c>
      <c r="BB12" s="163">
        <f t="shared" ca="1" si="20"/>
        <v>0</v>
      </c>
      <c r="BC12" s="163">
        <f t="shared" ca="1" si="20"/>
        <v>0</v>
      </c>
      <c r="BD12" s="163">
        <f t="shared" ca="1" si="20"/>
        <v>0</v>
      </c>
      <c r="BE12" s="163">
        <f t="shared" ca="1" si="20"/>
        <v>0</v>
      </c>
      <c r="BF12" s="163">
        <f t="shared" ca="1" si="20"/>
        <v>0</v>
      </c>
      <c r="BG12" s="163">
        <f t="shared" ca="1" si="20"/>
        <v>0</v>
      </c>
      <c r="BH12" s="163">
        <f t="shared" ca="1" si="20"/>
        <v>0</v>
      </c>
      <c r="BI12" s="163">
        <f t="shared" ca="1" si="20"/>
        <v>0</v>
      </c>
      <c r="BJ12" s="163">
        <f t="shared" ca="1" si="20"/>
        <v>0</v>
      </c>
      <c r="BK12" s="163">
        <f t="shared" ca="1" si="20"/>
        <v>0</v>
      </c>
      <c r="BL12" s="163">
        <f t="shared" ca="1" si="20"/>
        <v>0</v>
      </c>
      <c r="BM12" s="163">
        <f t="shared" ca="1" si="20"/>
        <v>0</v>
      </c>
    </row>
    <row r="13" spans="1:65">
      <c r="B13" s="29">
        <f>+Taxes!A10</f>
        <v>7</v>
      </c>
      <c r="C13" s="7" t="str">
        <f>+Taxes!B10</f>
        <v>Impôt spécial sur certains produits (ISCP)</v>
      </c>
      <c r="E13" s="163">
        <v>0</v>
      </c>
      <c r="F13" s="163">
        <f t="shared" si="21"/>
        <v>0</v>
      </c>
      <c r="G13" s="163">
        <f t="shared" si="12"/>
        <v>0</v>
      </c>
      <c r="I13" s="163">
        <v>0</v>
      </c>
      <c r="J13" s="163">
        <f t="shared" ca="1" si="22"/>
        <v>0</v>
      </c>
      <c r="K13" s="163">
        <f t="shared" ca="1" si="13"/>
        <v>0</v>
      </c>
      <c r="M13" s="163">
        <f t="shared" ca="1" si="23"/>
        <v>0</v>
      </c>
      <c r="N13" s="163"/>
      <c r="O13" s="22" t="str">
        <f t="shared" ca="1" si="24"/>
        <v/>
      </c>
      <c r="P13" s="23" t="str">
        <f t="shared" ca="1" si="25"/>
        <v/>
      </c>
      <c r="Q13" s="14"/>
      <c r="T13" s="147" t="str">
        <f>IF(F48=S12,"","ERROR")</f>
        <v/>
      </c>
      <c r="U13" s="146" t="str">
        <f>Lists!A87</f>
        <v>Quittances rapportées par l'Etat non confirmées par l'Entreprise Extractive</v>
      </c>
      <c r="V13" s="78">
        <f t="shared" si="4"/>
        <v>0</v>
      </c>
      <c r="W13" s="8"/>
      <c r="Y13" s="29">
        <f t="shared" si="26"/>
        <v>10</v>
      </c>
      <c r="Z13" s="165" t="str">
        <f t="shared" si="27"/>
        <v>Taxe de logement</v>
      </c>
      <c r="AA13" s="163">
        <f t="shared" si="17"/>
        <v>0</v>
      </c>
      <c r="AB13" s="163">
        <f t="shared" si="17"/>
        <v>0</v>
      </c>
      <c r="AC13" s="163">
        <f t="shared" si="17"/>
        <v>0</v>
      </c>
      <c r="AD13" s="163">
        <f t="shared" si="17"/>
        <v>0</v>
      </c>
      <c r="AE13" s="163">
        <f t="shared" si="17"/>
        <v>0</v>
      </c>
      <c r="AF13" s="163">
        <f t="shared" si="17"/>
        <v>0</v>
      </c>
      <c r="AG13" s="163">
        <f t="shared" si="17"/>
        <v>0</v>
      </c>
      <c r="AH13" s="163">
        <f t="shared" si="17"/>
        <v>0</v>
      </c>
      <c r="AI13" s="163">
        <f t="shared" si="17"/>
        <v>0</v>
      </c>
      <c r="AJ13" s="163">
        <f t="shared" si="18"/>
        <v>0</v>
      </c>
      <c r="AM13" s="29">
        <f t="shared" si="28"/>
        <v>10</v>
      </c>
      <c r="AN13" s="165" t="str">
        <f t="shared" si="29"/>
        <v>Taxe de logement</v>
      </c>
      <c r="AO13" s="163">
        <f t="shared" si="19"/>
        <v>0</v>
      </c>
      <c r="AP13" s="163">
        <f t="shared" si="19"/>
        <v>0</v>
      </c>
      <c r="AQ13" s="163">
        <f t="shared" si="19"/>
        <v>0</v>
      </c>
      <c r="AR13" s="163">
        <f t="shared" si="19"/>
        <v>0</v>
      </c>
      <c r="AS13" s="163">
        <f t="shared" si="19"/>
        <v>0</v>
      </c>
      <c r="AT13" s="163">
        <f t="shared" si="19"/>
        <v>0</v>
      </c>
      <c r="AU13" s="163">
        <f t="shared" si="19"/>
        <v>0</v>
      </c>
      <c r="AV13" s="163">
        <f t="shared" si="19"/>
        <v>0</v>
      </c>
      <c r="AW13" s="163">
        <f t="shared" si="11"/>
        <v>0</v>
      </c>
      <c r="AX13" s="78"/>
      <c r="AZ13" s="29">
        <f t="shared" si="30"/>
        <v>10</v>
      </c>
      <c r="BA13" s="165" t="str">
        <f t="shared" si="31"/>
        <v>Taxe de logement</v>
      </c>
      <c r="BB13" s="163">
        <f t="shared" ca="1" si="20"/>
        <v>0</v>
      </c>
      <c r="BC13" s="163">
        <f t="shared" ca="1" si="20"/>
        <v>0</v>
      </c>
      <c r="BD13" s="163">
        <f t="shared" ca="1" si="20"/>
        <v>0</v>
      </c>
      <c r="BE13" s="163">
        <f t="shared" ca="1" si="20"/>
        <v>0</v>
      </c>
      <c r="BF13" s="163">
        <f t="shared" ca="1" si="20"/>
        <v>0</v>
      </c>
      <c r="BG13" s="163">
        <f t="shared" ca="1" si="20"/>
        <v>0</v>
      </c>
      <c r="BH13" s="163">
        <f t="shared" ca="1" si="20"/>
        <v>0</v>
      </c>
      <c r="BI13" s="163">
        <f t="shared" ca="1" si="20"/>
        <v>0</v>
      </c>
      <c r="BJ13" s="163">
        <f t="shared" ca="1" si="20"/>
        <v>0</v>
      </c>
      <c r="BK13" s="163">
        <f t="shared" ca="1" si="20"/>
        <v>0</v>
      </c>
      <c r="BL13" s="163">
        <f t="shared" ca="1" si="20"/>
        <v>0</v>
      </c>
      <c r="BM13" s="163">
        <f t="shared" ca="1" si="20"/>
        <v>0</v>
      </c>
    </row>
    <row r="14" spans="1:65">
      <c r="B14" s="2">
        <f>+Taxes!A11</f>
        <v>8</v>
      </c>
      <c r="C14" s="6" t="str">
        <f>+Taxes!B11</f>
        <v>IRVM</v>
      </c>
      <c r="E14" s="78">
        <v>0</v>
      </c>
      <c r="F14" s="78">
        <f t="shared" si="21"/>
        <v>0</v>
      </c>
      <c r="G14" s="78">
        <f t="shared" si="12"/>
        <v>0</v>
      </c>
      <c r="I14" s="78">
        <v>0</v>
      </c>
      <c r="J14" s="78">
        <f t="shared" ca="1" si="22"/>
        <v>0</v>
      </c>
      <c r="K14" s="78">
        <f t="shared" ca="1" si="13"/>
        <v>0</v>
      </c>
      <c r="M14" s="78">
        <f t="shared" ca="1" si="23"/>
        <v>0</v>
      </c>
      <c r="N14" s="84"/>
      <c r="O14" s="22" t="str">
        <f t="shared" ca="1" si="24"/>
        <v/>
      </c>
      <c r="P14" s="23" t="str">
        <f t="shared" ca="1" si="25"/>
        <v/>
      </c>
      <c r="Q14" s="14"/>
      <c r="U14" s="146" t="str">
        <f>Lists!A88</f>
        <v>Non significatif &lt; 500 000 FCFA</v>
      </c>
      <c r="V14" s="78">
        <f t="shared" si="4"/>
        <v>0</v>
      </c>
      <c r="Y14" s="29">
        <f t="shared" si="26"/>
        <v>11</v>
      </c>
      <c r="Z14" s="165" t="str">
        <f t="shared" si="27"/>
        <v>Taxe de formation professionnelle</v>
      </c>
      <c r="AA14" s="163">
        <f t="shared" si="17"/>
        <v>0</v>
      </c>
      <c r="AB14" s="163">
        <f t="shared" si="17"/>
        <v>0</v>
      </c>
      <c r="AC14" s="163">
        <f t="shared" si="17"/>
        <v>0</v>
      </c>
      <c r="AD14" s="163">
        <f t="shared" si="17"/>
        <v>0</v>
      </c>
      <c r="AE14" s="163">
        <f t="shared" si="17"/>
        <v>0</v>
      </c>
      <c r="AF14" s="163">
        <f t="shared" si="17"/>
        <v>0</v>
      </c>
      <c r="AG14" s="163">
        <f t="shared" si="17"/>
        <v>0</v>
      </c>
      <c r="AH14" s="163">
        <f t="shared" si="17"/>
        <v>0</v>
      </c>
      <c r="AI14" s="163">
        <f t="shared" si="17"/>
        <v>0</v>
      </c>
      <c r="AJ14" s="163">
        <f t="shared" si="18"/>
        <v>0</v>
      </c>
      <c r="AM14" s="29">
        <f t="shared" si="28"/>
        <v>11</v>
      </c>
      <c r="AN14" s="165" t="str">
        <f t="shared" si="29"/>
        <v>Taxe de formation professionnelle</v>
      </c>
      <c r="AO14" s="163">
        <f t="shared" si="19"/>
        <v>0</v>
      </c>
      <c r="AP14" s="163">
        <f t="shared" si="19"/>
        <v>0</v>
      </c>
      <c r="AQ14" s="163">
        <f t="shared" si="19"/>
        <v>0</v>
      </c>
      <c r="AR14" s="163">
        <f t="shared" si="19"/>
        <v>0</v>
      </c>
      <c r="AS14" s="163">
        <f t="shared" si="19"/>
        <v>0</v>
      </c>
      <c r="AT14" s="163">
        <f t="shared" si="19"/>
        <v>0</v>
      </c>
      <c r="AU14" s="163">
        <f t="shared" si="19"/>
        <v>0</v>
      </c>
      <c r="AV14" s="163">
        <f t="shared" si="19"/>
        <v>0</v>
      </c>
      <c r="AW14" s="163">
        <f t="shared" si="11"/>
        <v>0</v>
      </c>
      <c r="AX14" s="78"/>
      <c r="AZ14" s="29">
        <f t="shared" si="30"/>
        <v>11</v>
      </c>
      <c r="BA14" s="165" t="str">
        <f t="shared" si="31"/>
        <v>Taxe de formation professionnelle</v>
      </c>
      <c r="BB14" s="163">
        <f t="shared" ca="1" si="20"/>
        <v>0</v>
      </c>
      <c r="BC14" s="163">
        <f t="shared" ca="1" si="20"/>
        <v>0</v>
      </c>
      <c r="BD14" s="163">
        <f t="shared" ca="1" si="20"/>
        <v>0</v>
      </c>
      <c r="BE14" s="163">
        <f t="shared" ca="1" si="20"/>
        <v>0</v>
      </c>
      <c r="BF14" s="163">
        <f t="shared" ca="1" si="20"/>
        <v>0</v>
      </c>
      <c r="BG14" s="163">
        <f t="shared" ca="1" si="20"/>
        <v>0</v>
      </c>
      <c r="BH14" s="163">
        <f t="shared" ca="1" si="20"/>
        <v>0</v>
      </c>
      <c r="BI14" s="163">
        <f t="shared" ca="1" si="20"/>
        <v>0</v>
      </c>
      <c r="BJ14" s="163">
        <f t="shared" ca="1" si="20"/>
        <v>0</v>
      </c>
      <c r="BK14" s="163">
        <f t="shared" ca="1" si="20"/>
        <v>0</v>
      </c>
      <c r="BL14" s="163">
        <f t="shared" ca="1" si="20"/>
        <v>0</v>
      </c>
      <c r="BM14" s="163">
        <f t="shared" ca="1" si="20"/>
        <v>0</v>
      </c>
    </row>
    <row r="15" spans="1:65">
      <c r="B15" s="29">
        <f>+Taxes!A12</f>
        <v>9</v>
      </c>
      <c r="C15" s="7" t="str">
        <f>+Taxes!B12</f>
        <v>Impôt sur les sociétés</v>
      </c>
      <c r="E15" s="163">
        <v>0</v>
      </c>
      <c r="F15" s="163">
        <f t="shared" si="21"/>
        <v>0</v>
      </c>
      <c r="G15" s="163">
        <f t="shared" si="12"/>
        <v>0</v>
      </c>
      <c r="I15" s="163">
        <v>0</v>
      </c>
      <c r="J15" s="163">
        <f t="shared" ca="1" si="22"/>
        <v>0</v>
      </c>
      <c r="K15" s="163">
        <f t="shared" ca="1" si="13"/>
        <v>0</v>
      </c>
      <c r="M15" s="163">
        <f t="shared" ca="1" si="23"/>
        <v>0</v>
      </c>
      <c r="N15" s="163"/>
      <c r="O15" s="22" t="str">
        <f t="shared" ca="1" si="24"/>
        <v/>
      </c>
      <c r="P15" s="23" t="str">
        <f t="shared" ca="1" si="25"/>
        <v/>
      </c>
      <c r="Q15" s="14"/>
      <c r="U15" s="16" t="s">
        <v>8</v>
      </c>
      <c r="V15" s="25">
        <f>SUM(V3:V14)</f>
        <v>0</v>
      </c>
      <c r="Y15" s="29">
        <f t="shared" si="26"/>
        <v>12</v>
      </c>
      <c r="Z15" s="165" t="str">
        <f t="shared" si="27"/>
        <v>Contribution forfaitaire à la charge de l’employeur</v>
      </c>
      <c r="AA15" s="163">
        <f t="shared" si="17"/>
        <v>0</v>
      </c>
      <c r="AB15" s="163">
        <f t="shared" si="17"/>
        <v>0</v>
      </c>
      <c r="AC15" s="163">
        <f t="shared" si="17"/>
        <v>0</v>
      </c>
      <c r="AD15" s="163">
        <f t="shared" si="17"/>
        <v>0</v>
      </c>
      <c r="AE15" s="163">
        <f t="shared" si="17"/>
        <v>0</v>
      </c>
      <c r="AF15" s="163">
        <f t="shared" si="17"/>
        <v>0</v>
      </c>
      <c r="AG15" s="163">
        <f t="shared" si="17"/>
        <v>0</v>
      </c>
      <c r="AH15" s="163">
        <f t="shared" si="17"/>
        <v>0</v>
      </c>
      <c r="AI15" s="163">
        <f t="shared" si="17"/>
        <v>0</v>
      </c>
      <c r="AJ15" s="163">
        <f t="shared" si="18"/>
        <v>0</v>
      </c>
      <c r="AM15" s="29">
        <f t="shared" si="28"/>
        <v>12</v>
      </c>
      <c r="AN15" s="165" t="str">
        <f t="shared" si="29"/>
        <v>Contribution forfaitaire à la charge de l’employeur</v>
      </c>
      <c r="AO15" s="163">
        <f t="shared" si="19"/>
        <v>0</v>
      </c>
      <c r="AP15" s="163">
        <f t="shared" si="19"/>
        <v>0</v>
      </c>
      <c r="AQ15" s="163">
        <f t="shared" si="19"/>
        <v>0</v>
      </c>
      <c r="AR15" s="163">
        <f t="shared" si="19"/>
        <v>0</v>
      </c>
      <c r="AS15" s="163">
        <f t="shared" si="19"/>
        <v>0</v>
      </c>
      <c r="AT15" s="163">
        <f t="shared" si="19"/>
        <v>0</v>
      </c>
      <c r="AU15" s="163">
        <f t="shared" si="19"/>
        <v>0</v>
      </c>
      <c r="AV15" s="163">
        <f t="shared" si="19"/>
        <v>0</v>
      </c>
      <c r="AW15" s="163">
        <f t="shared" si="11"/>
        <v>0</v>
      </c>
      <c r="AX15" s="78"/>
      <c r="AZ15" s="29">
        <f t="shared" si="30"/>
        <v>12</v>
      </c>
      <c r="BA15" s="165" t="str">
        <f t="shared" si="31"/>
        <v>Contribution forfaitaire à la charge de l’employeur</v>
      </c>
      <c r="BB15" s="163">
        <f t="shared" ca="1" si="20"/>
        <v>0</v>
      </c>
      <c r="BC15" s="163">
        <f t="shared" ca="1" si="20"/>
        <v>0</v>
      </c>
      <c r="BD15" s="163">
        <f t="shared" ca="1" si="20"/>
        <v>0</v>
      </c>
      <c r="BE15" s="163">
        <f t="shared" ca="1" si="20"/>
        <v>0</v>
      </c>
      <c r="BF15" s="163">
        <f t="shared" ca="1" si="20"/>
        <v>0</v>
      </c>
      <c r="BG15" s="163">
        <f t="shared" ca="1" si="20"/>
        <v>0</v>
      </c>
      <c r="BH15" s="163">
        <f t="shared" ca="1" si="20"/>
        <v>0</v>
      </c>
      <c r="BI15" s="163">
        <f t="shared" ca="1" si="20"/>
        <v>0</v>
      </c>
      <c r="BJ15" s="163">
        <f t="shared" ca="1" si="20"/>
        <v>0</v>
      </c>
      <c r="BK15" s="163">
        <f t="shared" ca="1" si="20"/>
        <v>0</v>
      </c>
      <c r="BL15" s="163">
        <f t="shared" ca="1" si="20"/>
        <v>0</v>
      </c>
      <c r="BM15" s="163">
        <f t="shared" ca="1" si="20"/>
        <v>0</v>
      </c>
    </row>
    <row r="16" spans="1:65">
      <c r="B16" s="2">
        <f>+Taxes!A13</f>
        <v>10</v>
      </c>
      <c r="C16" s="6" t="str">
        <f>+Taxes!B13</f>
        <v>Taxe de logement</v>
      </c>
      <c r="E16" s="78">
        <v>0</v>
      </c>
      <c r="F16" s="78">
        <f t="shared" si="21"/>
        <v>0</v>
      </c>
      <c r="G16" s="78">
        <f t="shared" si="12"/>
        <v>0</v>
      </c>
      <c r="I16" s="78">
        <v>0</v>
      </c>
      <c r="J16" s="78">
        <f t="shared" ca="1" si="22"/>
        <v>0</v>
      </c>
      <c r="K16" s="78">
        <f t="shared" ca="1" si="13"/>
        <v>0</v>
      </c>
      <c r="M16" s="78">
        <f t="shared" ca="1" si="23"/>
        <v>0</v>
      </c>
      <c r="N16" s="84"/>
      <c r="O16" s="22" t="str">
        <f t="shared" ca="1" si="24"/>
        <v/>
      </c>
      <c r="P16" s="23" t="str">
        <f t="shared" ca="1" si="25"/>
        <v/>
      </c>
      <c r="Q16" s="14"/>
      <c r="R16" s="13" t="s">
        <v>16</v>
      </c>
      <c r="S16" s="15" t="s">
        <v>4</v>
      </c>
      <c r="U16" s="16"/>
      <c r="V16" s="25"/>
      <c r="Y16" s="29">
        <f t="shared" si="26"/>
        <v>13</v>
      </c>
      <c r="Z16" s="165" t="str">
        <f t="shared" si="27"/>
        <v>Taxe emploi jeune</v>
      </c>
      <c r="AA16" s="163">
        <f t="shared" si="17"/>
        <v>0</v>
      </c>
      <c r="AB16" s="163">
        <f t="shared" si="17"/>
        <v>0</v>
      </c>
      <c r="AC16" s="163">
        <f t="shared" si="17"/>
        <v>0</v>
      </c>
      <c r="AD16" s="163">
        <f t="shared" si="17"/>
        <v>0</v>
      </c>
      <c r="AE16" s="163">
        <f t="shared" si="17"/>
        <v>0</v>
      </c>
      <c r="AF16" s="163">
        <f t="shared" si="17"/>
        <v>0</v>
      </c>
      <c r="AG16" s="163">
        <f t="shared" si="17"/>
        <v>0</v>
      </c>
      <c r="AH16" s="163">
        <f t="shared" si="17"/>
        <v>0</v>
      </c>
      <c r="AI16" s="163">
        <f t="shared" si="17"/>
        <v>0</v>
      </c>
      <c r="AJ16" s="163">
        <f t="shared" si="18"/>
        <v>0</v>
      </c>
      <c r="AM16" s="29">
        <f t="shared" si="28"/>
        <v>13</v>
      </c>
      <c r="AN16" s="165" t="str">
        <f t="shared" si="29"/>
        <v>Taxe emploi jeune</v>
      </c>
      <c r="AO16" s="163">
        <f t="shared" si="19"/>
        <v>0</v>
      </c>
      <c r="AP16" s="163">
        <f t="shared" si="19"/>
        <v>0</v>
      </c>
      <c r="AQ16" s="163">
        <f t="shared" si="19"/>
        <v>0</v>
      </c>
      <c r="AR16" s="163">
        <f t="shared" si="19"/>
        <v>0</v>
      </c>
      <c r="AS16" s="163">
        <f t="shared" si="19"/>
        <v>0</v>
      </c>
      <c r="AT16" s="163">
        <f t="shared" si="19"/>
        <v>0</v>
      </c>
      <c r="AU16" s="163">
        <f t="shared" si="19"/>
        <v>0</v>
      </c>
      <c r="AV16" s="163">
        <f t="shared" si="19"/>
        <v>0</v>
      </c>
      <c r="AW16" s="163">
        <f t="shared" si="11"/>
        <v>0</v>
      </c>
      <c r="AX16" s="78"/>
      <c r="AZ16" s="29">
        <f t="shared" si="30"/>
        <v>13</v>
      </c>
      <c r="BA16" s="165" t="str">
        <f t="shared" si="31"/>
        <v>Taxe emploi jeune</v>
      </c>
      <c r="BB16" s="163">
        <f t="shared" ca="1" si="20"/>
        <v>0</v>
      </c>
      <c r="BC16" s="163">
        <f t="shared" ca="1" si="20"/>
        <v>0</v>
      </c>
      <c r="BD16" s="163">
        <f t="shared" ca="1" si="20"/>
        <v>0</v>
      </c>
      <c r="BE16" s="163">
        <f t="shared" ca="1" si="20"/>
        <v>0</v>
      </c>
      <c r="BF16" s="163">
        <f t="shared" ca="1" si="20"/>
        <v>0</v>
      </c>
      <c r="BG16" s="163">
        <f t="shared" ca="1" si="20"/>
        <v>0</v>
      </c>
      <c r="BH16" s="163">
        <f t="shared" ca="1" si="20"/>
        <v>0</v>
      </c>
      <c r="BI16" s="163">
        <f t="shared" ca="1" si="20"/>
        <v>0</v>
      </c>
      <c r="BJ16" s="163">
        <f t="shared" ca="1" si="20"/>
        <v>0</v>
      </c>
      <c r="BK16" s="163">
        <f t="shared" ca="1" si="20"/>
        <v>0</v>
      </c>
      <c r="BL16" s="163">
        <f t="shared" ca="1" si="20"/>
        <v>0</v>
      </c>
      <c r="BM16" s="163">
        <f t="shared" ca="1" si="20"/>
        <v>0</v>
      </c>
    </row>
    <row r="17" spans="2:65">
      <c r="B17" s="29">
        <f>+Taxes!A14</f>
        <v>11</v>
      </c>
      <c r="C17" s="7" t="str">
        <f>+Taxes!B14</f>
        <v>Taxe de formation professionnelle</v>
      </c>
      <c r="E17" s="163">
        <v>0</v>
      </c>
      <c r="F17" s="163">
        <f t="shared" si="21"/>
        <v>0</v>
      </c>
      <c r="G17" s="163">
        <f t="shared" si="12"/>
        <v>0</v>
      </c>
      <c r="I17" s="163">
        <v>0</v>
      </c>
      <c r="J17" s="163">
        <f t="shared" ca="1" si="22"/>
        <v>0</v>
      </c>
      <c r="K17" s="163">
        <f t="shared" ca="1" si="13"/>
        <v>0</v>
      </c>
      <c r="M17" s="163">
        <f t="shared" ca="1" si="23"/>
        <v>0</v>
      </c>
      <c r="N17" s="163"/>
      <c r="O17" s="22" t="str">
        <f t="shared" ca="1" si="24"/>
        <v/>
      </c>
      <c r="P17" s="23" t="str">
        <f t="shared" ca="1" si="25"/>
        <v/>
      </c>
      <c r="Q17" s="14"/>
      <c r="R17" s="146" t="str">
        <f>Lists!A66</f>
        <v>Taxes non reportés par l'Etat</v>
      </c>
      <c r="S17" s="78">
        <f t="shared" ref="S17:S24" si="32">SUMIF($N$58:$N$725,R17,$Q$58:$Q$725)</f>
        <v>0</v>
      </c>
      <c r="Y17" s="29">
        <f t="shared" si="26"/>
        <v>14</v>
      </c>
      <c r="Z17" s="165" t="str">
        <f t="shared" si="27"/>
        <v>TVA</v>
      </c>
      <c r="AA17" s="163">
        <f t="shared" ref="AA17:AI22" si="33">SUMPRODUCT(($A$58:$A$725=$Y17&amp;"- "&amp;$Z17)*($C$58:$C$725=AA$1)*($G$58:$G$725))</f>
        <v>0</v>
      </c>
      <c r="AB17" s="163">
        <f t="shared" si="33"/>
        <v>0</v>
      </c>
      <c r="AC17" s="163">
        <f t="shared" si="33"/>
        <v>0</v>
      </c>
      <c r="AD17" s="163">
        <f t="shared" si="33"/>
        <v>0</v>
      </c>
      <c r="AE17" s="163">
        <f t="shared" si="33"/>
        <v>0</v>
      </c>
      <c r="AF17" s="163">
        <f t="shared" si="33"/>
        <v>0</v>
      </c>
      <c r="AG17" s="163">
        <f t="shared" si="33"/>
        <v>0</v>
      </c>
      <c r="AH17" s="163">
        <f t="shared" si="33"/>
        <v>0</v>
      </c>
      <c r="AI17" s="163">
        <f t="shared" si="33"/>
        <v>0</v>
      </c>
      <c r="AJ17" s="163">
        <f t="shared" si="18"/>
        <v>0</v>
      </c>
      <c r="AM17" s="29">
        <f t="shared" si="28"/>
        <v>14</v>
      </c>
      <c r="AN17" s="165" t="str">
        <f t="shared" si="29"/>
        <v>TVA</v>
      </c>
      <c r="AO17" s="163">
        <f t="shared" ref="AO17:AV22" si="34">SUMPRODUCT(($J$58:$M$724=$AM17&amp;"- "&amp;$AN17)*($N$58:$N$724=AO$1)*($Q$58:$Q$724))</f>
        <v>0</v>
      </c>
      <c r="AP17" s="163">
        <f t="shared" si="34"/>
        <v>0</v>
      </c>
      <c r="AQ17" s="163">
        <f t="shared" si="34"/>
        <v>0</v>
      </c>
      <c r="AR17" s="163">
        <f t="shared" si="34"/>
        <v>0</v>
      </c>
      <c r="AS17" s="163">
        <f t="shared" si="34"/>
        <v>0</v>
      </c>
      <c r="AT17" s="163">
        <f t="shared" si="34"/>
        <v>0</v>
      </c>
      <c r="AU17" s="163">
        <f t="shared" si="34"/>
        <v>0</v>
      </c>
      <c r="AV17" s="163">
        <f t="shared" si="34"/>
        <v>0</v>
      </c>
      <c r="AW17" s="163">
        <f t="shared" si="11"/>
        <v>0</v>
      </c>
      <c r="AX17" s="78"/>
      <c r="AZ17" s="29">
        <f t="shared" si="30"/>
        <v>14</v>
      </c>
      <c r="BA17" s="165" t="str">
        <f t="shared" si="31"/>
        <v>TVA</v>
      </c>
      <c r="BB17" s="163">
        <f t="shared" ref="BB17:BM22" ca="1" si="35">SUMPRODUCT(($C$6:$C$46=$BA17)*($N$6:$N$46=BB$1)*($M$6:$M$46))</f>
        <v>0</v>
      </c>
      <c r="BC17" s="163">
        <f t="shared" ca="1" si="35"/>
        <v>0</v>
      </c>
      <c r="BD17" s="163">
        <f t="shared" ca="1" si="35"/>
        <v>0</v>
      </c>
      <c r="BE17" s="163">
        <f t="shared" ca="1" si="35"/>
        <v>0</v>
      </c>
      <c r="BF17" s="163">
        <f t="shared" ca="1" si="35"/>
        <v>0</v>
      </c>
      <c r="BG17" s="163">
        <f t="shared" ca="1" si="35"/>
        <v>0</v>
      </c>
      <c r="BH17" s="163">
        <f t="shared" ca="1" si="35"/>
        <v>0</v>
      </c>
      <c r="BI17" s="163">
        <f t="shared" ca="1" si="35"/>
        <v>0</v>
      </c>
      <c r="BJ17" s="163">
        <f t="shared" ca="1" si="35"/>
        <v>0</v>
      </c>
      <c r="BK17" s="163">
        <f t="shared" ca="1" si="35"/>
        <v>0</v>
      </c>
      <c r="BL17" s="163">
        <f t="shared" ca="1" si="35"/>
        <v>0</v>
      </c>
      <c r="BM17" s="163">
        <f t="shared" ca="1" si="35"/>
        <v>0</v>
      </c>
    </row>
    <row r="18" spans="2:65">
      <c r="B18" s="2">
        <f>+Taxes!A15</f>
        <v>12</v>
      </c>
      <c r="C18" s="6" t="str">
        <f>+Taxes!B15</f>
        <v>Contribution forfaitaire à la charge de l’employeur</v>
      </c>
      <c r="E18" s="78">
        <v>0</v>
      </c>
      <c r="F18" s="78">
        <f t="shared" si="21"/>
        <v>0</v>
      </c>
      <c r="G18" s="78">
        <f t="shared" si="12"/>
        <v>0</v>
      </c>
      <c r="I18" s="78">
        <v>0</v>
      </c>
      <c r="J18" s="78">
        <f t="shared" ca="1" si="22"/>
        <v>0</v>
      </c>
      <c r="K18" s="78">
        <f t="shared" ca="1" si="13"/>
        <v>0</v>
      </c>
      <c r="M18" s="78">
        <f t="shared" ca="1" si="23"/>
        <v>0</v>
      </c>
      <c r="N18" s="84"/>
      <c r="O18" s="22" t="str">
        <f t="shared" ca="1" si="24"/>
        <v/>
      </c>
      <c r="P18" s="23" t="str">
        <f t="shared" ca="1" si="25"/>
        <v/>
      </c>
      <c r="Q18" s="14"/>
      <c r="R18" s="146" t="str">
        <f>Lists!A67</f>
        <v>Montant doublement déclaré</v>
      </c>
      <c r="S18" s="78">
        <f t="shared" si="32"/>
        <v>0</v>
      </c>
      <c r="Y18" s="29">
        <f t="shared" si="26"/>
        <v>15</v>
      </c>
      <c r="Z18" s="165" t="str">
        <f t="shared" si="27"/>
        <v>Impôt sur le traitement des salaires</v>
      </c>
      <c r="AA18" s="163">
        <f t="shared" si="33"/>
        <v>0</v>
      </c>
      <c r="AB18" s="163">
        <f t="shared" si="33"/>
        <v>0</v>
      </c>
      <c r="AC18" s="163">
        <f t="shared" si="33"/>
        <v>0</v>
      </c>
      <c r="AD18" s="163">
        <f t="shared" si="33"/>
        <v>0</v>
      </c>
      <c r="AE18" s="163">
        <f t="shared" si="33"/>
        <v>0</v>
      </c>
      <c r="AF18" s="163">
        <f t="shared" si="33"/>
        <v>0</v>
      </c>
      <c r="AG18" s="163">
        <f t="shared" si="33"/>
        <v>0</v>
      </c>
      <c r="AH18" s="163">
        <f t="shared" si="33"/>
        <v>0</v>
      </c>
      <c r="AI18" s="163">
        <f t="shared" si="33"/>
        <v>0</v>
      </c>
      <c r="AJ18" s="163">
        <f t="shared" si="18"/>
        <v>0</v>
      </c>
      <c r="AM18" s="29">
        <f t="shared" si="28"/>
        <v>15</v>
      </c>
      <c r="AN18" s="165" t="str">
        <f t="shared" si="29"/>
        <v>Impôt sur le traitement des salaires</v>
      </c>
      <c r="AO18" s="163">
        <f t="shared" si="34"/>
        <v>0</v>
      </c>
      <c r="AP18" s="163">
        <f t="shared" si="34"/>
        <v>0</v>
      </c>
      <c r="AQ18" s="163">
        <f t="shared" si="34"/>
        <v>0</v>
      </c>
      <c r="AR18" s="163">
        <f t="shared" si="34"/>
        <v>0</v>
      </c>
      <c r="AS18" s="163">
        <f t="shared" si="34"/>
        <v>0</v>
      </c>
      <c r="AT18" s="163">
        <f t="shared" si="34"/>
        <v>0</v>
      </c>
      <c r="AU18" s="163">
        <f t="shared" si="34"/>
        <v>0</v>
      </c>
      <c r="AV18" s="163">
        <f t="shared" si="34"/>
        <v>0</v>
      </c>
      <c r="AW18" s="163">
        <f t="shared" si="11"/>
        <v>0</v>
      </c>
      <c r="AX18" s="78"/>
      <c r="AZ18" s="29">
        <f t="shared" si="30"/>
        <v>15</v>
      </c>
      <c r="BA18" s="165" t="str">
        <f t="shared" si="31"/>
        <v>Impôt sur le traitement des salaires</v>
      </c>
      <c r="BB18" s="163">
        <f t="shared" ca="1" si="35"/>
        <v>0</v>
      </c>
      <c r="BC18" s="163">
        <f t="shared" ca="1" si="35"/>
        <v>0</v>
      </c>
      <c r="BD18" s="163">
        <f t="shared" ca="1" si="35"/>
        <v>0</v>
      </c>
      <c r="BE18" s="163">
        <f t="shared" ca="1" si="35"/>
        <v>0</v>
      </c>
      <c r="BF18" s="163">
        <f t="shared" ca="1" si="35"/>
        <v>0</v>
      </c>
      <c r="BG18" s="163">
        <f t="shared" ca="1" si="35"/>
        <v>0</v>
      </c>
      <c r="BH18" s="163">
        <f t="shared" ca="1" si="35"/>
        <v>0</v>
      </c>
      <c r="BI18" s="163">
        <f t="shared" ca="1" si="35"/>
        <v>0</v>
      </c>
      <c r="BJ18" s="163">
        <f t="shared" ca="1" si="35"/>
        <v>0</v>
      </c>
      <c r="BK18" s="163">
        <f t="shared" ca="1" si="35"/>
        <v>0</v>
      </c>
      <c r="BL18" s="163">
        <f t="shared" ca="1" si="35"/>
        <v>0</v>
      </c>
      <c r="BM18" s="163">
        <f t="shared" ca="1" si="35"/>
        <v>0</v>
      </c>
    </row>
    <row r="19" spans="2:65">
      <c r="B19" s="29">
        <f>+Taxes!A16</f>
        <v>13</v>
      </c>
      <c r="C19" s="7" t="str">
        <f>+Taxes!B16</f>
        <v>Taxe emploi jeune</v>
      </c>
      <c r="E19" s="163">
        <v>0</v>
      </c>
      <c r="F19" s="163">
        <f t="shared" si="21"/>
        <v>0</v>
      </c>
      <c r="G19" s="163">
        <f t="shared" si="12"/>
        <v>0</v>
      </c>
      <c r="I19" s="163">
        <v>0</v>
      </c>
      <c r="J19" s="163">
        <f t="shared" ca="1" si="22"/>
        <v>0</v>
      </c>
      <c r="K19" s="163">
        <f t="shared" ca="1" si="13"/>
        <v>0</v>
      </c>
      <c r="M19" s="163">
        <f t="shared" ca="1" si="23"/>
        <v>0</v>
      </c>
      <c r="N19" s="163"/>
      <c r="O19" s="22" t="str">
        <f t="shared" ca="1" si="24"/>
        <v/>
      </c>
      <c r="P19" s="23" t="str">
        <f t="shared" ca="1" si="25"/>
        <v/>
      </c>
      <c r="Q19" s="14"/>
      <c r="R19" s="146" t="str">
        <f>Lists!A68</f>
        <v>Taxes perçues hors de la période de réconciliation</v>
      </c>
      <c r="S19" s="78">
        <f t="shared" si="32"/>
        <v>0</v>
      </c>
      <c r="Y19" s="29">
        <f t="shared" si="26"/>
        <v>16</v>
      </c>
      <c r="Z19" s="165" t="str">
        <f t="shared" si="27"/>
        <v>Retenues BIC</v>
      </c>
      <c r="AA19" s="163">
        <f t="shared" si="33"/>
        <v>0</v>
      </c>
      <c r="AB19" s="163">
        <f t="shared" si="33"/>
        <v>0</v>
      </c>
      <c r="AC19" s="163">
        <f t="shared" si="33"/>
        <v>0</v>
      </c>
      <c r="AD19" s="163">
        <f t="shared" si="33"/>
        <v>0</v>
      </c>
      <c r="AE19" s="163">
        <f t="shared" si="33"/>
        <v>0</v>
      </c>
      <c r="AF19" s="163">
        <f t="shared" si="33"/>
        <v>0</v>
      </c>
      <c r="AG19" s="163">
        <f t="shared" si="33"/>
        <v>0</v>
      </c>
      <c r="AH19" s="163">
        <f t="shared" si="33"/>
        <v>0</v>
      </c>
      <c r="AI19" s="163">
        <f t="shared" si="33"/>
        <v>0</v>
      </c>
      <c r="AJ19" s="163">
        <f t="shared" si="18"/>
        <v>0</v>
      </c>
      <c r="AM19" s="29">
        <f t="shared" si="28"/>
        <v>16</v>
      </c>
      <c r="AN19" s="165" t="str">
        <f t="shared" si="29"/>
        <v>Retenues BIC</v>
      </c>
      <c r="AO19" s="163">
        <f t="shared" si="34"/>
        <v>0</v>
      </c>
      <c r="AP19" s="163">
        <f t="shared" si="34"/>
        <v>0</v>
      </c>
      <c r="AQ19" s="163">
        <f t="shared" si="34"/>
        <v>0</v>
      </c>
      <c r="AR19" s="163">
        <f t="shared" si="34"/>
        <v>0</v>
      </c>
      <c r="AS19" s="163">
        <f t="shared" si="34"/>
        <v>0</v>
      </c>
      <c r="AT19" s="163">
        <f t="shared" si="34"/>
        <v>0</v>
      </c>
      <c r="AU19" s="163">
        <f t="shared" si="34"/>
        <v>0</v>
      </c>
      <c r="AV19" s="163">
        <f t="shared" si="34"/>
        <v>0</v>
      </c>
      <c r="AW19" s="163">
        <f t="shared" si="11"/>
        <v>0</v>
      </c>
      <c r="AX19" s="78"/>
      <c r="AZ19" s="29">
        <f t="shared" si="30"/>
        <v>16</v>
      </c>
      <c r="BA19" s="165" t="str">
        <f t="shared" si="31"/>
        <v>Retenues BIC</v>
      </c>
      <c r="BB19" s="163">
        <f t="shared" ca="1" si="35"/>
        <v>0</v>
      </c>
      <c r="BC19" s="163">
        <f t="shared" ca="1" si="35"/>
        <v>0</v>
      </c>
      <c r="BD19" s="163">
        <f t="shared" ca="1" si="35"/>
        <v>0</v>
      </c>
      <c r="BE19" s="163">
        <f t="shared" ca="1" si="35"/>
        <v>0</v>
      </c>
      <c r="BF19" s="163">
        <f t="shared" ca="1" si="35"/>
        <v>0</v>
      </c>
      <c r="BG19" s="163">
        <f t="shared" ca="1" si="35"/>
        <v>0</v>
      </c>
      <c r="BH19" s="163">
        <f t="shared" ca="1" si="35"/>
        <v>0</v>
      </c>
      <c r="BI19" s="163">
        <f t="shared" ca="1" si="35"/>
        <v>0</v>
      </c>
      <c r="BJ19" s="163">
        <f t="shared" ca="1" si="35"/>
        <v>0</v>
      </c>
      <c r="BK19" s="163">
        <f t="shared" ca="1" si="35"/>
        <v>0</v>
      </c>
      <c r="BL19" s="163">
        <f t="shared" ca="1" si="35"/>
        <v>0</v>
      </c>
      <c r="BM19" s="163">
        <f t="shared" ca="1" si="35"/>
        <v>0</v>
      </c>
    </row>
    <row r="20" spans="2:65">
      <c r="B20" s="2">
        <f>+Taxes!A17</f>
        <v>14</v>
      </c>
      <c r="C20" s="6" t="str">
        <f>+Taxes!B17</f>
        <v>TVA</v>
      </c>
      <c r="E20" s="78">
        <v>0</v>
      </c>
      <c r="F20" s="78">
        <f t="shared" si="21"/>
        <v>0</v>
      </c>
      <c r="G20" s="78">
        <f t="shared" si="12"/>
        <v>0</v>
      </c>
      <c r="I20" s="78">
        <v>0</v>
      </c>
      <c r="J20" s="78">
        <f t="shared" ca="1" si="22"/>
        <v>0</v>
      </c>
      <c r="K20" s="78">
        <f t="shared" ca="1" si="13"/>
        <v>0</v>
      </c>
      <c r="M20" s="78">
        <f t="shared" ca="1" si="23"/>
        <v>0</v>
      </c>
      <c r="N20" s="84"/>
      <c r="O20" s="22" t="str">
        <f t="shared" ca="1" si="24"/>
        <v/>
      </c>
      <c r="P20" s="23" t="str">
        <f t="shared" ca="1" si="25"/>
        <v/>
      </c>
      <c r="Q20" s="14"/>
      <c r="R20" s="146" t="str">
        <f>Lists!A69</f>
        <v>Erreure de reporting (montant et détail)</v>
      </c>
      <c r="S20" s="78">
        <f t="shared" si="32"/>
        <v>0</v>
      </c>
      <c r="Y20" s="29">
        <f t="shared" si="26"/>
        <v>17</v>
      </c>
      <c r="Z20" s="165" t="str">
        <f t="shared" si="27"/>
        <v>Retenues TVA</v>
      </c>
      <c r="AA20" s="163">
        <f t="shared" si="33"/>
        <v>0</v>
      </c>
      <c r="AB20" s="163">
        <f t="shared" si="33"/>
        <v>0</v>
      </c>
      <c r="AC20" s="163">
        <f t="shared" si="33"/>
        <v>0</v>
      </c>
      <c r="AD20" s="163">
        <f t="shared" si="33"/>
        <v>0</v>
      </c>
      <c r="AE20" s="163">
        <f t="shared" si="33"/>
        <v>0</v>
      </c>
      <c r="AF20" s="163">
        <f t="shared" si="33"/>
        <v>0</v>
      </c>
      <c r="AG20" s="163">
        <f t="shared" si="33"/>
        <v>0</v>
      </c>
      <c r="AH20" s="163">
        <f t="shared" si="33"/>
        <v>0</v>
      </c>
      <c r="AI20" s="163">
        <f t="shared" si="33"/>
        <v>0</v>
      </c>
      <c r="AJ20" s="163">
        <f t="shared" si="18"/>
        <v>0</v>
      </c>
      <c r="AM20" s="29">
        <f t="shared" si="28"/>
        <v>17</v>
      </c>
      <c r="AN20" s="165" t="str">
        <f t="shared" si="29"/>
        <v>Retenues TVA</v>
      </c>
      <c r="AO20" s="163">
        <f t="shared" si="34"/>
        <v>0</v>
      </c>
      <c r="AP20" s="163">
        <f t="shared" si="34"/>
        <v>0</v>
      </c>
      <c r="AQ20" s="163">
        <f t="shared" si="34"/>
        <v>0</v>
      </c>
      <c r="AR20" s="163">
        <f t="shared" si="34"/>
        <v>0</v>
      </c>
      <c r="AS20" s="163">
        <f t="shared" si="34"/>
        <v>0</v>
      </c>
      <c r="AT20" s="163">
        <f t="shared" si="34"/>
        <v>0</v>
      </c>
      <c r="AU20" s="163">
        <f t="shared" si="34"/>
        <v>0</v>
      </c>
      <c r="AV20" s="163">
        <f t="shared" si="34"/>
        <v>0</v>
      </c>
      <c r="AW20" s="163">
        <f t="shared" si="11"/>
        <v>0</v>
      </c>
      <c r="AX20" s="78"/>
      <c r="AZ20" s="29">
        <f t="shared" si="30"/>
        <v>17</v>
      </c>
      <c r="BA20" s="165" t="str">
        <f t="shared" si="31"/>
        <v>Retenues TVA</v>
      </c>
      <c r="BB20" s="163">
        <f t="shared" ca="1" si="35"/>
        <v>0</v>
      </c>
      <c r="BC20" s="163">
        <f t="shared" ca="1" si="35"/>
        <v>0</v>
      </c>
      <c r="BD20" s="163">
        <f t="shared" ca="1" si="35"/>
        <v>0</v>
      </c>
      <c r="BE20" s="163">
        <f t="shared" ca="1" si="35"/>
        <v>0</v>
      </c>
      <c r="BF20" s="163">
        <f t="shared" ca="1" si="35"/>
        <v>0</v>
      </c>
      <c r="BG20" s="163">
        <f t="shared" ca="1" si="35"/>
        <v>0</v>
      </c>
      <c r="BH20" s="163">
        <f t="shared" ca="1" si="35"/>
        <v>0</v>
      </c>
      <c r="BI20" s="163">
        <f t="shared" ca="1" si="35"/>
        <v>0</v>
      </c>
      <c r="BJ20" s="163">
        <f t="shared" ca="1" si="35"/>
        <v>0</v>
      </c>
      <c r="BK20" s="163">
        <f t="shared" ca="1" si="35"/>
        <v>0</v>
      </c>
      <c r="BL20" s="163">
        <f t="shared" ca="1" si="35"/>
        <v>0</v>
      </c>
      <c r="BM20" s="163">
        <f t="shared" ca="1" si="35"/>
        <v>0</v>
      </c>
    </row>
    <row r="21" spans="2:65">
      <c r="B21" s="29">
        <f>+Taxes!A18</f>
        <v>15</v>
      </c>
      <c r="C21" s="7" t="str">
        <f>+Taxes!B18</f>
        <v>Impôt sur le traitement des salaires</v>
      </c>
      <c r="E21" s="163">
        <v>0</v>
      </c>
      <c r="F21" s="163">
        <f t="shared" si="21"/>
        <v>0</v>
      </c>
      <c r="G21" s="163">
        <f t="shared" si="12"/>
        <v>0</v>
      </c>
      <c r="I21" s="163">
        <v>0</v>
      </c>
      <c r="J21" s="163">
        <f t="shared" ca="1" si="22"/>
        <v>0</v>
      </c>
      <c r="K21" s="163">
        <f t="shared" ca="1" si="13"/>
        <v>0</v>
      </c>
      <c r="M21" s="163">
        <f t="shared" ca="1" si="23"/>
        <v>0</v>
      </c>
      <c r="N21" s="163"/>
      <c r="O21" s="22" t="str">
        <f t="shared" ca="1" si="24"/>
        <v/>
      </c>
      <c r="P21" s="23" t="str">
        <f t="shared" ca="1" si="25"/>
        <v/>
      </c>
      <c r="Q21" s="14"/>
      <c r="R21" s="146" t="str">
        <f>Lists!A70</f>
        <v>Taxe reporté par l'Etat non réellement encaissée</v>
      </c>
      <c r="S21" s="78">
        <f t="shared" si="32"/>
        <v>0</v>
      </c>
      <c r="Y21" s="29">
        <f t="shared" si="26"/>
        <v>18</v>
      </c>
      <c r="Z21" s="165" t="str">
        <f t="shared" si="27"/>
        <v>Retenues IRF</v>
      </c>
      <c r="AA21" s="163">
        <f t="shared" si="33"/>
        <v>0</v>
      </c>
      <c r="AB21" s="163">
        <f t="shared" si="33"/>
        <v>0</v>
      </c>
      <c r="AC21" s="163">
        <f t="shared" si="33"/>
        <v>0</v>
      </c>
      <c r="AD21" s="163">
        <f t="shared" si="33"/>
        <v>0</v>
      </c>
      <c r="AE21" s="163">
        <f t="shared" si="33"/>
        <v>0</v>
      </c>
      <c r="AF21" s="163">
        <f t="shared" si="33"/>
        <v>0</v>
      </c>
      <c r="AG21" s="163">
        <f t="shared" si="33"/>
        <v>0</v>
      </c>
      <c r="AH21" s="163">
        <f t="shared" si="33"/>
        <v>0</v>
      </c>
      <c r="AI21" s="163">
        <f t="shared" si="33"/>
        <v>0</v>
      </c>
      <c r="AJ21" s="163">
        <f t="shared" si="18"/>
        <v>0</v>
      </c>
      <c r="AM21" s="29">
        <f t="shared" si="28"/>
        <v>18</v>
      </c>
      <c r="AN21" s="165" t="str">
        <f t="shared" si="29"/>
        <v>Retenues IRF</v>
      </c>
      <c r="AO21" s="163">
        <f t="shared" si="34"/>
        <v>0</v>
      </c>
      <c r="AP21" s="163">
        <f t="shared" si="34"/>
        <v>0</v>
      </c>
      <c r="AQ21" s="163">
        <f t="shared" si="34"/>
        <v>0</v>
      </c>
      <c r="AR21" s="163">
        <f t="shared" si="34"/>
        <v>0</v>
      </c>
      <c r="AS21" s="163">
        <f t="shared" si="34"/>
        <v>0</v>
      </c>
      <c r="AT21" s="163">
        <f t="shared" si="34"/>
        <v>0</v>
      </c>
      <c r="AU21" s="163">
        <f t="shared" si="34"/>
        <v>0</v>
      </c>
      <c r="AV21" s="163">
        <f t="shared" si="34"/>
        <v>0</v>
      </c>
      <c r="AW21" s="163">
        <f t="shared" si="11"/>
        <v>0</v>
      </c>
      <c r="AX21" s="78"/>
      <c r="AZ21" s="29">
        <f t="shared" si="30"/>
        <v>18</v>
      </c>
      <c r="BA21" s="165" t="str">
        <f t="shared" si="31"/>
        <v>Retenues IRF</v>
      </c>
      <c r="BB21" s="163">
        <f t="shared" ca="1" si="35"/>
        <v>0</v>
      </c>
      <c r="BC21" s="163">
        <f t="shared" ca="1" si="35"/>
        <v>0</v>
      </c>
      <c r="BD21" s="163">
        <f t="shared" ca="1" si="35"/>
        <v>0</v>
      </c>
      <c r="BE21" s="163">
        <f t="shared" ca="1" si="35"/>
        <v>0</v>
      </c>
      <c r="BF21" s="163">
        <f t="shared" ca="1" si="35"/>
        <v>0</v>
      </c>
      <c r="BG21" s="163">
        <f t="shared" ca="1" si="35"/>
        <v>0</v>
      </c>
      <c r="BH21" s="163">
        <f t="shared" ca="1" si="35"/>
        <v>0</v>
      </c>
      <c r="BI21" s="163">
        <f t="shared" ca="1" si="35"/>
        <v>0</v>
      </c>
      <c r="BJ21" s="163">
        <f t="shared" ca="1" si="35"/>
        <v>0</v>
      </c>
      <c r="BK21" s="163">
        <f t="shared" ca="1" si="35"/>
        <v>0</v>
      </c>
      <c r="BL21" s="163">
        <f t="shared" ca="1" si="35"/>
        <v>0</v>
      </c>
      <c r="BM21" s="163">
        <f t="shared" ca="1" si="35"/>
        <v>0</v>
      </c>
    </row>
    <row r="22" spans="2:65">
      <c r="B22" s="2">
        <f>+Taxes!A19</f>
        <v>16</v>
      </c>
      <c r="C22" s="6" t="str">
        <f>+Taxes!B19</f>
        <v>Retenues BIC</v>
      </c>
      <c r="E22" s="78">
        <v>0</v>
      </c>
      <c r="F22" s="78">
        <f t="shared" si="21"/>
        <v>0</v>
      </c>
      <c r="G22" s="78">
        <f t="shared" si="12"/>
        <v>0</v>
      </c>
      <c r="I22" s="78">
        <v>0</v>
      </c>
      <c r="J22" s="78">
        <f t="shared" ca="1" si="22"/>
        <v>0</v>
      </c>
      <c r="K22" s="78">
        <f t="shared" ca="1" si="13"/>
        <v>0</v>
      </c>
      <c r="M22" s="78">
        <f t="shared" ca="1" si="23"/>
        <v>0</v>
      </c>
      <c r="N22" s="84"/>
      <c r="O22" s="22" t="str">
        <f t="shared" ca="1" si="24"/>
        <v/>
      </c>
      <c r="P22" s="23" t="str">
        <f t="shared" ca="1" si="25"/>
        <v/>
      </c>
      <c r="Q22" s="14"/>
      <c r="R22" s="146" t="str">
        <f>Lists!A71</f>
        <v>Erreure de classification</v>
      </c>
      <c r="S22" s="78">
        <f t="shared" si="32"/>
        <v>0</v>
      </c>
      <c r="Y22" s="29">
        <f t="shared" si="26"/>
        <v>19</v>
      </c>
      <c r="Z22" s="165" t="str">
        <f t="shared" si="27"/>
        <v>Autres retenues à la source</v>
      </c>
      <c r="AA22" s="163">
        <f t="shared" si="33"/>
        <v>0</v>
      </c>
      <c r="AB22" s="163">
        <f t="shared" si="33"/>
        <v>0</v>
      </c>
      <c r="AC22" s="163">
        <f t="shared" si="33"/>
        <v>0</v>
      </c>
      <c r="AD22" s="163">
        <f t="shared" si="33"/>
        <v>0</v>
      </c>
      <c r="AE22" s="163">
        <f t="shared" si="33"/>
        <v>0</v>
      </c>
      <c r="AF22" s="163">
        <f t="shared" si="33"/>
        <v>0</v>
      </c>
      <c r="AG22" s="163">
        <f t="shared" si="33"/>
        <v>0</v>
      </c>
      <c r="AH22" s="163">
        <f t="shared" si="33"/>
        <v>0</v>
      </c>
      <c r="AI22" s="163">
        <f t="shared" si="33"/>
        <v>0</v>
      </c>
      <c r="AJ22" s="163">
        <f t="shared" si="18"/>
        <v>0</v>
      </c>
      <c r="AM22" s="29">
        <f t="shared" si="28"/>
        <v>19</v>
      </c>
      <c r="AN22" s="165" t="str">
        <f t="shared" si="29"/>
        <v>Autres retenues à la source</v>
      </c>
      <c r="AO22" s="163">
        <f t="shared" si="34"/>
        <v>0</v>
      </c>
      <c r="AP22" s="163">
        <f t="shared" si="34"/>
        <v>0</v>
      </c>
      <c r="AQ22" s="163">
        <f t="shared" si="34"/>
        <v>0</v>
      </c>
      <c r="AR22" s="163">
        <f t="shared" si="34"/>
        <v>0</v>
      </c>
      <c r="AS22" s="163">
        <f t="shared" si="34"/>
        <v>0</v>
      </c>
      <c r="AT22" s="163">
        <f t="shared" si="34"/>
        <v>0</v>
      </c>
      <c r="AU22" s="163">
        <f t="shared" si="34"/>
        <v>0</v>
      </c>
      <c r="AV22" s="163">
        <f t="shared" si="34"/>
        <v>0</v>
      </c>
      <c r="AW22" s="163">
        <f t="shared" si="11"/>
        <v>0</v>
      </c>
      <c r="AX22" s="78"/>
      <c r="AZ22" s="29">
        <f t="shared" si="30"/>
        <v>19</v>
      </c>
      <c r="BA22" s="165" t="str">
        <f t="shared" si="31"/>
        <v>Autres retenues à la source</v>
      </c>
      <c r="BB22" s="163">
        <f t="shared" ca="1" si="35"/>
        <v>0</v>
      </c>
      <c r="BC22" s="163">
        <f t="shared" ca="1" si="35"/>
        <v>0</v>
      </c>
      <c r="BD22" s="163">
        <f t="shared" ca="1" si="35"/>
        <v>0</v>
      </c>
      <c r="BE22" s="163">
        <f t="shared" ca="1" si="35"/>
        <v>0</v>
      </c>
      <c r="BF22" s="163">
        <f t="shared" ca="1" si="35"/>
        <v>0</v>
      </c>
      <c r="BG22" s="163">
        <f t="shared" ca="1" si="35"/>
        <v>0</v>
      </c>
      <c r="BH22" s="163">
        <f t="shared" ca="1" si="35"/>
        <v>0</v>
      </c>
      <c r="BI22" s="163">
        <f t="shared" ca="1" si="35"/>
        <v>0</v>
      </c>
      <c r="BJ22" s="163">
        <f t="shared" ca="1" si="35"/>
        <v>0</v>
      </c>
      <c r="BK22" s="163">
        <f t="shared" ca="1" si="35"/>
        <v>0</v>
      </c>
      <c r="BL22" s="163">
        <f t="shared" ca="1" si="35"/>
        <v>0</v>
      </c>
      <c r="BM22" s="163">
        <f t="shared" ca="1" si="35"/>
        <v>0</v>
      </c>
    </row>
    <row r="23" spans="2:65">
      <c r="B23" s="29">
        <f>+Taxes!A20</f>
        <v>17</v>
      </c>
      <c r="C23" s="7" t="str">
        <f>+Taxes!B20</f>
        <v>Retenues TVA</v>
      </c>
      <c r="E23" s="163">
        <v>0</v>
      </c>
      <c r="F23" s="163">
        <f t="shared" si="21"/>
        <v>0</v>
      </c>
      <c r="G23" s="163">
        <f t="shared" si="12"/>
        <v>0</v>
      </c>
      <c r="I23" s="163">
        <v>0</v>
      </c>
      <c r="J23" s="163">
        <f t="shared" ca="1" si="22"/>
        <v>0</v>
      </c>
      <c r="K23" s="163">
        <f t="shared" ca="1" si="13"/>
        <v>0</v>
      </c>
      <c r="M23" s="163">
        <f t="shared" ca="1" si="23"/>
        <v>0</v>
      </c>
      <c r="N23" s="163"/>
      <c r="O23" s="22" t="str">
        <f t="shared" ca="1" si="24"/>
        <v/>
      </c>
      <c r="P23" s="23" t="str">
        <f t="shared" ca="1" si="25"/>
        <v/>
      </c>
      <c r="Q23" s="14"/>
      <c r="R23" s="146" t="str">
        <f>Lists!A72</f>
        <v>Taxes payées par la Ste sur un autre NIF non reporté par l'Etat</v>
      </c>
      <c r="S23" s="78">
        <f t="shared" si="32"/>
        <v>0</v>
      </c>
      <c r="Y23" s="169"/>
      <c r="Z23" s="169" t="str">
        <f t="shared" ref="Z23:Z44" si="36">C26</f>
        <v>DNGM</v>
      </c>
      <c r="AA23" s="82">
        <f>SUM(AA24:AA31)</f>
        <v>0</v>
      </c>
      <c r="AB23" s="82">
        <f t="shared" ref="AB23:AJ23" si="37">SUM(AB24:AB31)</f>
        <v>0</v>
      </c>
      <c r="AC23" s="82">
        <f t="shared" si="37"/>
        <v>0</v>
      </c>
      <c r="AD23" s="82">
        <f t="shared" si="37"/>
        <v>0</v>
      </c>
      <c r="AE23" s="82">
        <f t="shared" si="37"/>
        <v>0</v>
      </c>
      <c r="AF23" s="82">
        <f t="shared" si="37"/>
        <v>0</v>
      </c>
      <c r="AG23" s="82">
        <f t="shared" si="37"/>
        <v>0</v>
      </c>
      <c r="AH23" s="82">
        <f t="shared" si="37"/>
        <v>0</v>
      </c>
      <c r="AI23" s="82">
        <f t="shared" si="37"/>
        <v>0</v>
      </c>
      <c r="AJ23" s="82">
        <f t="shared" si="37"/>
        <v>0</v>
      </c>
      <c r="AM23" s="169"/>
      <c r="AN23" s="169" t="str">
        <f t="shared" ref="AN23:AN44" si="38">C26</f>
        <v>DNGM</v>
      </c>
      <c r="AO23" s="82">
        <f>SUM(AO24:AO31)</f>
        <v>0</v>
      </c>
      <c r="AP23" s="82">
        <f t="shared" ref="AP23:AW23" si="39">SUM(AP24:AP31)</f>
        <v>0</v>
      </c>
      <c r="AQ23" s="82">
        <f t="shared" si="39"/>
        <v>0</v>
      </c>
      <c r="AR23" s="82">
        <f t="shared" si="39"/>
        <v>0</v>
      </c>
      <c r="AS23" s="82">
        <f t="shared" si="39"/>
        <v>0</v>
      </c>
      <c r="AT23" s="82">
        <f t="shared" si="39"/>
        <v>0</v>
      </c>
      <c r="AU23" s="82">
        <f t="shared" si="39"/>
        <v>0</v>
      </c>
      <c r="AV23" s="82">
        <f t="shared" si="39"/>
        <v>0</v>
      </c>
      <c r="AW23" s="82">
        <f t="shared" si="39"/>
        <v>0</v>
      </c>
      <c r="AX23" s="78"/>
      <c r="AZ23" s="169"/>
      <c r="BA23" s="169" t="str">
        <f t="shared" ref="BA23:BA44" si="40">C26</f>
        <v>DNGM</v>
      </c>
      <c r="BB23" s="82">
        <f ca="1">SUM(BB24:BB31)</f>
        <v>0</v>
      </c>
      <c r="BC23" s="82">
        <f t="shared" ref="BC23:BM23" ca="1" si="41">SUM(BC24:BC31)</f>
        <v>0</v>
      </c>
      <c r="BD23" s="82">
        <f t="shared" ca="1" si="41"/>
        <v>0</v>
      </c>
      <c r="BE23" s="82">
        <f t="shared" ca="1" si="41"/>
        <v>0</v>
      </c>
      <c r="BF23" s="82">
        <f t="shared" ca="1" si="41"/>
        <v>0</v>
      </c>
      <c r="BG23" s="82">
        <f t="shared" ca="1" si="41"/>
        <v>0</v>
      </c>
      <c r="BH23" s="82">
        <f t="shared" ca="1" si="41"/>
        <v>0</v>
      </c>
      <c r="BI23" s="82">
        <f t="shared" ca="1" si="41"/>
        <v>0</v>
      </c>
      <c r="BJ23" s="82">
        <f t="shared" ca="1" si="41"/>
        <v>0</v>
      </c>
      <c r="BK23" s="82">
        <f t="shared" ca="1" si="41"/>
        <v>0</v>
      </c>
      <c r="BL23" s="82">
        <f t="shared" ca="1" si="41"/>
        <v>0</v>
      </c>
      <c r="BM23" s="82">
        <f t="shared" ca="1" si="41"/>
        <v>0</v>
      </c>
    </row>
    <row r="24" spans="2:65">
      <c r="B24" s="2">
        <f>+Taxes!A21</f>
        <v>18</v>
      </c>
      <c r="C24" s="6" t="str">
        <f>+Taxes!B21</f>
        <v>Retenues IRF</v>
      </c>
      <c r="E24" s="78">
        <v>0</v>
      </c>
      <c r="F24" s="78">
        <f t="shared" si="21"/>
        <v>0</v>
      </c>
      <c r="G24" s="78">
        <f t="shared" si="12"/>
        <v>0</v>
      </c>
      <c r="I24" s="78">
        <v>0</v>
      </c>
      <c r="J24" s="78">
        <f t="shared" ca="1" si="22"/>
        <v>0</v>
      </c>
      <c r="K24" s="78">
        <f t="shared" ca="1" si="13"/>
        <v>0</v>
      </c>
      <c r="M24" s="78">
        <f t="shared" ca="1" si="23"/>
        <v>0</v>
      </c>
      <c r="N24" s="84"/>
      <c r="O24" s="22" t="str">
        <f t="shared" ca="1" si="24"/>
        <v/>
      </c>
      <c r="P24" s="23" t="str">
        <f t="shared" ca="1" si="25"/>
        <v/>
      </c>
      <c r="Q24" s="14"/>
      <c r="R24" s="146" t="str">
        <f>Lists!A73</f>
        <v>Taxes hors périmètre de réconciliation</v>
      </c>
      <c r="S24" s="78">
        <f t="shared" si="32"/>
        <v>0</v>
      </c>
      <c r="Y24" s="29">
        <f t="shared" ref="Y24:Y31" si="42">B27</f>
        <v>20</v>
      </c>
      <c r="Z24" s="165" t="str">
        <f t="shared" si="36"/>
        <v>Redevances superficiaires</v>
      </c>
      <c r="AA24" s="163">
        <f t="shared" ref="AA24:AI31" si="43">SUMPRODUCT(($A$58:$A$725=$Y24&amp;"- "&amp;$Z24)*($C$58:$C$725=AA$1)*($G$58:$G$725))</f>
        <v>0</v>
      </c>
      <c r="AB24" s="163">
        <f t="shared" si="43"/>
        <v>0</v>
      </c>
      <c r="AC24" s="163">
        <f t="shared" si="43"/>
        <v>0</v>
      </c>
      <c r="AD24" s="163">
        <f t="shared" si="43"/>
        <v>0</v>
      </c>
      <c r="AE24" s="163">
        <f t="shared" si="43"/>
        <v>0</v>
      </c>
      <c r="AF24" s="163">
        <f t="shared" si="43"/>
        <v>0</v>
      </c>
      <c r="AG24" s="163">
        <f t="shared" si="43"/>
        <v>0</v>
      </c>
      <c r="AH24" s="163">
        <f t="shared" si="43"/>
        <v>0</v>
      </c>
      <c r="AI24" s="163">
        <f t="shared" si="43"/>
        <v>0</v>
      </c>
      <c r="AJ24" s="163">
        <f t="shared" ref="AJ24:AJ31" si="44">SUM(AA24:AI24)</f>
        <v>0</v>
      </c>
      <c r="AM24" s="29">
        <f t="shared" ref="AM24:AM31" si="45">B27</f>
        <v>20</v>
      </c>
      <c r="AN24" s="165" t="str">
        <f t="shared" si="38"/>
        <v>Redevances superficiaires</v>
      </c>
      <c r="AO24" s="163">
        <f t="shared" ref="AO24:AV31" si="46">SUMPRODUCT(($J$58:$M$724=$AM24&amp;"- "&amp;$AN24)*($N$58:$N$724=AO$1)*($Q$58:$Q$724))</f>
        <v>0</v>
      </c>
      <c r="AP24" s="163">
        <f t="shared" si="46"/>
        <v>0</v>
      </c>
      <c r="AQ24" s="163">
        <f t="shared" si="46"/>
        <v>0</v>
      </c>
      <c r="AR24" s="163">
        <f t="shared" si="46"/>
        <v>0</v>
      </c>
      <c r="AS24" s="163">
        <f t="shared" si="46"/>
        <v>0</v>
      </c>
      <c r="AT24" s="163">
        <f t="shared" si="46"/>
        <v>0</v>
      </c>
      <c r="AU24" s="163">
        <f t="shared" si="46"/>
        <v>0</v>
      </c>
      <c r="AV24" s="163">
        <f t="shared" si="46"/>
        <v>0</v>
      </c>
      <c r="AW24" s="163">
        <f t="shared" si="11"/>
        <v>0</v>
      </c>
      <c r="AX24" s="78"/>
      <c r="AZ24" s="29">
        <f t="shared" ref="AZ24:AZ31" si="47">B27</f>
        <v>20</v>
      </c>
      <c r="BA24" s="165" t="str">
        <f t="shared" si="40"/>
        <v>Redevances superficiaires</v>
      </c>
      <c r="BB24" s="163">
        <f t="shared" ref="BB24:BM31" ca="1" si="48">SUMPRODUCT(($C$6:$C$46=$BA24)*($N$6:$N$46=BB$1)*($M$6:$M$46))</f>
        <v>0</v>
      </c>
      <c r="BC24" s="163">
        <f t="shared" ca="1" si="48"/>
        <v>0</v>
      </c>
      <c r="BD24" s="163">
        <f t="shared" ca="1" si="48"/>
        <v>0</v>
      </c>
      <c r="BE24" s="163">
        <f t="shared" ca="1" si="48"/>
        <v>0</v>
      </c>
      <c r="BF24" s="163">
        <f t="shared" ca="1" si="48"/>
        <v>0</v>
      </c>
      <c r="BG24" s="163">
        <f t="shared" ca="1" si="48"/>
        <v>0</v>
      </c>
      <c r="BH24" s="163">
        <f t="shared" ca="1" si="48"/>
        <v>0</v>
      </c>
      <c r="BI24" s="163">
        <f t="shared" ca="1" si="48"/>
        <v>0</v>
      </c>
      <c r="BJ24" s="163">
        <f t="shared" ca="1" si="48"/>
        <v>0</v>
      </c>
      <c r="BK24" s="163">
        <f t="shared" ca="1" si="48"/>
        <v>0</v>
      </c>
      <c r="BL24" s="163">
        <f t="shared" ca="1" si="48"/>
        <v>0</v>
      </c>
      <c r="BM24" s="163">
        <f t="shared" ca="1" si="48"/>
        <v>0</v>
      </c>
    </row>
    <row r="25" spans="2:65">
      <c r="B25" s="29">
        <f>+Taxes!A22</f>
        <v>19</v>
      </c>
      <c r="C25" s="7" t="str">
        <f>+Taxes!B22</f>
        <v>Autres retenues à la source</v>
      </c>
      <c r="E25" s="163">
        <v>0</v>
      </c>
      <c r="F25" s="163">
        <f t="shared" si="21"/>
        <v>0</v>
      </c>
      <c r="G25" s="163">
        <f t="shared" si="12"/>
        <v>0</v>
      </c>
      <c r="I25" s="163">
        <v>0</v>
      </c>
      <c r="J25" s="163">
        <f t="shared" ca="1" si="22"/>
        <v>0</v>
      </c>
      <c r="K25" s="163">
        <f t="shared" ca="1" si="13"/>
        <v>0</v>
      </c>
      <c r="M25" s="163">
        <f t="shared" ca="1" si="23"/>
        <v>0</v>
      </c>
      <c r="N25" s="163"/>
      <c r="O25" s="22" t="str">
        <f t="shared" ca="1" si="24"/>
        <v/>
      </c>
      <c r="P25" s="23" t="str">
        <f t="shared" ca="1" si="25"/>
        <v/>
      </c>
      <c r="Q25" s="14"/>
      <c r="R25" s="16" t="s">
        <v>17</v>
      </c>
      <c r="S25" s="25">
        <f>SUM(S17:S24)</f>
        <v>0</v>
      </c>
      <c r="Y25" s="29">
        <f t="shared" si="42"/>
        <v>21</v>
      </c>
      <c r="Z25" s="165" t="str">
        <f t="shared" si="36"/>
        <v>Taxe de délivrance</v>
      </c>
      <c r="AA25" s="163">
        <f t="shared" si="43"/>
        <v>0</v>
      </c>
      <c r="AB25" s="163">
        <f t="shared" si="43"/>
        <v>0</v>
      </c>
      <c r="AC25" s="163">
        <f t="shared" si="43"/>
        <v>0</v>
      </c>
      <c r="AD25" s="163">
        <f t="shared" si="43"/>
        <v>0</v>
      </c>
      <c r="AE25" s="163">
        <f t="shared" si="43"/>
        <v>0</v>
      </c>
      <c r="AF25" s="163">
        <f t="shared" si="43"/>
        <v>0</v>
      </c>
      <c r="AG25" s="163">
        <f t="shared" si="43"/>
        <v>0</v>
      </c>
      <c r="AH25" s="163">
        <f t="shared" si="43"/>
        <v>0</v>
      </c>
      <c r="AI25" s="163">
        <f t="shared" si="43"/>
        <v>0</v>
      </c>
      <c r="AJ25" s="163">
        <f t="shared" si="44"/>
        <v>0</v>
      </c>
      <c r="AM25" s="29">
        <f t="shared" si="45"/>
        <v>21</v>
      </c>
      <c r="AN25" s="165" t="str">
        <f t="shared" si="38"/>
        <v>Taxe de délivrance</v>
      </c>
      <c r="AO25" s="163">
        <f t="shared" si="46"/>
        <v>0</v>
      </c>
      <c r="AP25" s="163">
        <f t="shared" si="46"/>
        <v>0</v>
      </c>
      <c r="AQ25" s="163">
        <f t="shared" si="46"/>
        <v>0</v>
      </c>
      <c r="AR25" s="163">
        <f t="shared" si="46"/>
        <v>0</v>
      </c>
      <c r="AS25" s="163">
        <f t="shared" si="46"/>
        <v>0</v>
      </c>
      <c r="AT25" s="163">
        <f t="shared" si="46"/>
        <v>0</v>
      </c>
      <c r="AU25" s="163">
        <f t="shared" si="46"/>
        <v>0</v>
      </c>
      <c r="AV25" s="163">
        <f t="shared" si="46"/>
        <v>0</v>
      </c>
      <c r="AW25" s="163">
        <f t="shared" si="11"/>
        <v>0</v>
      </c>
      <c r="AX25" s="52"/>
      <c r="AZ25" s="29">
        <f t="shared" si="47"/>
        <v>21</v>
      </c>
      <c r="BA25" s="165" t="str">
        <f t="shared" si="40"/>
        <v>Taxe de délivrance</v>
      </c>
      <c r="BB25" s="163">
        <f t="shared" ca="1" si="48"/>
        <v>0</v>
      </c>
      <c r="BC25" s="163">
        <f t="shared" ca="1" si="48"/>
        <v>0</v>
      </c>
      <c r="BD25" s="163">
        <f t="shared" ca="1" si="48"/>
        <v>0</v>
      </c>
      <c r="BE25" s="163">
        <f t="shared" ca="1" si="48"/>
        <v>0</v>
      </c>
      <c r="BF25" s="163">
        <f t="shared" ca="1" si="48"/>
        <v>0</v>
      </c>
      <c r="BG25" s="163">
        <f t="shared" ca="1" si="48"/>
        <v>0</v>
      </c>
      <c r="BH25" s="163">
        <f t="shared" ca="1" si="48"/>
        <v>0</v>
      </c>
      <c r="BI25" s="163">
        <f t="shared" ca="1" si="48"/>
        <v>0</v>
      </c>
      <c r="BJ25" s="163">
        <f t="shared" ca="1" si="48"/>
        <v>0</v>
      </c>
      <c r="BK25" s="163">
        <f t="shared" ca="1" si="48"/>
        <v>0</v>
      </c>
      <c r="BL25" s="163">
        <f t="shared" ca="1" si="48"/>
        <v>0</v>
      </c>
      <c r="BM25" s="163">
        <f t="shared" ca="1" si="48"/>
        <v>0</v>
      </c>
    </row>
    <row r="26" spans="2:65">
      <c r="B26" s="169"/>
      <c r="C26" s="142" t="str">
        <f>+Taxes!B23</f>
        <v>DNGM</v>
      </c>
      <c r="E26" s="82">
        <f>SUM(E27:E34)</f>
        <v>0</v>
      </c>
      <c r="F26" s="82">
        <f>SUM(F27:F34)</f>
        <v>0</v>
      </c>
      <c r="G26" s="82">
        <f>SUM(G27:G34)</f>
        <v>0</v>
      </c>
      <c r="I26" s="82">
        <f>SUM(I27:I34)</f>
        <v>0</v>
      </c>
      <c r="J26" s="82">
        <f ca="1">SUM(J27:J34)</f>
        <v>0</v>
      </c>
      <c r="K26" s="82">
        <f ca="1">SUM(K27:K34)</f>
        <v>0</v>
      </c>
      <c r="M26" s="82">
        <f ca="1">SUM(M27:M34)</f>
        <v>0</v>
      </c>
      <c r="N26" s="21"/>
      <c r="O26" s="22"/>
      <c r="P26" s="23"/>
      <c r="Q26" s="14"/>
      <c r="Y26" s="29">
        <f t="shared" si="42"/>
        <v>22</v>
      </c>
      <c r="Z26" s="165" t="str">
        <f t="shared" si="36"/>
        <v>Taxe de renouvellement</v>
      </c>
      <c r="AA26" s="163">
        <f t="shared" si="43"/>
        <v>0</v>
      </c>
      <c r="AB26" s="163">
        <f t="shared" si="43"/>
        <v>0</v>
      </c>
      <c r="AC26" s="163">
        <f t="shared" si="43"/>
        <v>0</v>
      </c>
      <c r="AD26" s="163">
        <f t="shared" si="43"/>
        <v>0</v>
      </c>
      <c r="AE26" s="163">
        <f t="shared" si="43"/>
        <v>0</v>
      </c>
      <c r="AF26" s="163">
        <f t="shared" si="43"/>
        <v>0</v>
      </c>
      <c r="AG26" s="163">
        <f t="shared" si="43"/>
        <v>0</v>
      </c>
      <c r="AH26" s="163">
        <f t="shared" si="43"/>
        <v>0</v>
      </c>
      <c r="AI26" s="163">
        <f t="shared" si="43"/>
        <v>0</v>
      </c>
      <c r="AJ26" s="163">
        <f t="shared" si="44"/>
        <v>0</v>
      </c>
      <c r="AM26" s="29">
        <f t="shared" si="45"/>
        <v>22</v>
      </c>
      <c r="AN26" s="165" t="str">
        <f t="shared" si="38"/>
        <v>Taxe de renouvellement</v>
      </c>
      <c r="AO26" s="163">
        <f t="shared" si="46"/>
        <v>0</v>
      </c>
      <c r="AP26" s="163">
        <f t="shared" si="46"/>
        <v>0</v>
      </c>
      <c r="AQ26" s="163">
        <f t="shared" si="46"/>
        <v>0</v>
      </c>
      <c r="AR26" s="163">
        <f t="shared" si="46"/>
        <v>0</v>
      </c>
      <c r="AS26" s="163">
        <f t="shared" si="46"/>
        <v>0</v>
      </c>
      <c r="AT26" s="163">
        <f t="shared" si="46"/>
        <v>0</v>
      </c>
      <c r="AU26" s="163">
        <f t="shared" si="46"/>
        <v>0</v>
      </c>
      <c r="AV26" s="163">
        <f t="shared" si="46"/>
        <v>0</v>
      </c>
      <c r="AW26" s="163">
        <f t="shared" si="11"/>
        <v>0</v>
      </c>
      <c r="AX26" s="78"/>
      <c r="AZ26" s="29">
        <f t="shared" si="47"/>
        <v>22</v>
      </c>
      <c r="BA26" s="165" t="str">
        <f t="shared" si="40"/>
        <v>Taxe de renouvellement</v>
      </c>
      <c r="BB26" s="163">
        <f t="shared" ca="1" si="48"/>
        <v>0</v>
      </c>
      <c r="BC26" s="163">
        <f t="shared" ca="1" si="48"/>
        <v>0</v>
      </c>
      <c r="BD26" s="163">
        <f t="shared" ca="1" si="48"/>
        <v>0</v>
      </c>
      <c r="BE26" s="163">
        <f t="shared" ca="1" si="48"/>
        <v>0</v>
      </c>
      <c r="BF26" s="163">
        <f t="shared" ca="1" si="48"/>
        <v>0</v>
      </c>
      <c r="BG26" s="163">
        <f t="shared" ca="1" si="48"/>
        <v>0</v>
      </c>
      <c r="BH26" s="163">
        <f t="shared" ca="1" si="48"/>
        <v>0</v>
      </c>
      <c r="BI26" s="163">
        <f t="shared" ca="1" si="48"/>
        <v>0</v>
      </c>
      <c r="BJ26" s="163">
        <f t="shared" ca="1" si="48"/>
        <v>0</v>
      </c>
      <c r="BK26" s="163">
        <f t="shared" ca="1" si="48"/>
        <v>0</v>
      </c>
      <c r="BL26" s="163">
        <f t="shared" ca="1" si="48"/>
        <v>0</v>
      </c>
      <c r="BM26" s="163">
        <f t="shared" ca="1" si="48"/>
        <v>0</v>
      </c>
    </row>
    <row r="27" spans="2:65">
      <c r="B27" s="2">
        <f>+Taxes!A24</f>
        <v>20</v>
      </c>
      <c r="C27" s="6" t="str">
        <f>+Taxes!B24</f>
        <v>Redevances superficiaires</v>
      </c>
      <c r="E27" s="78">
        <v>0</v>
      </c>
      <c r="F27" s="78">
        <f t="shared" ref="F27:F34" si="49">SUMIF($A$58:$A$726,B27&amp;"- "&amp;C27,$G$58:$G$726)</f>
        <v>0</v>
      </c>
      <c r="G27" s="78">
        <f t="shared" si="12"/>
        <v>0</v>
      </c>
      <c r="I27" s="78">
        <v>0</v>
      </c>
      <c r="J27" s="78">
        <f t="shared" ref="J27:J34" ca="1" si="50">SUMIF($J$58:$M$726,B27&amp;"- "&amp;C27,$Q$58:$Q$726)</f>
        <v>0</v>
      </c>
      <c r="K27" s="78">
        <f t="shared" ca="1" si="13"/>
        <v>0</v>
      </c>
      <c r="M27" s="78">
        <f t="shared" ref="M27:M34" ca="1" si="51">G27-K27</f>
        <v>0</v>
      </c>
      <c r="N27" s="84"/>
      <c r="O27" s="22" t="str">
        <f t="shared" ref="O27:O47" ca="1" si="52">IF(M27=0,"",IF(N27=0,"ERROR",""))</f>
        <v/>
      </c>
      <c r="P27" s="23" t="str">
        <f t="shared" ca="1" si="25"/>
        <v/>
      </c>
      <c r="Q27" s="14"/>
      <c r="S27" s="78"/>
      <c r="Y27" s="29">
        <f t="shared" si="42"/>
        <v>23</v>
      </c>
      <c r="Z27" s="165" t="str">
        <f t="shared" si="36"/>
        <v>Taxe d’extraction (ramassage)</v>
      </c>
      <c r="AA27" s="163">
        <f t="shared" si="43"/>
        <v>0</v>
      </c>
      <c r="AB27" s="163">
        <f t="shared" si="43"/>
        <v>0</v>
      </c>
      <c r="AC27" s="163">
        <f t="shared" si="43"/>
        <v>0</v>
      </c>
      <c r="AD27" s="163">
        <f t="shared" si="43"/>
        <v>0</v>
      </c>
      <c r="AE27" s="163">
        <f t="shared" si="43"/>
        <v>0</v>
      </c>
      <c r="AF27" s="163">
        <f t="shared" si="43"/>
        <v>0</v>
      </c>
      <c r="AG27" s="163">
        <f t="shared" si="43"/>
        <v>0</v>
      </c>
      <c r="AH27" s="163">
        <f t="shared" si="43"/>
        <v>0</v>
      </c>
      <c r="AI27" s="163">
        <f t="shared" si="43"/>
        <v>0</v>
      </c>
      <c r="AJ27" s="163">
        <f t="shared" si="44"/>
        <v>0</v>
      </c>
      <c r="AM27" s="29">
        <f t="shared" si="45"/>
        <v>23</v>
      </c>
      <c r="AN27" s="165" t="str">
        <f t="shared" si="38"/>
        <v>Taxe d’extraction (ramassage)</v>
      </c>
      <c r="AO27" s="163">
        <f t="shared" si="46"/>
        <v>0</v>
      </c>
      <c r="AP27" s="163">
        <f t="shared" si="46"/>
        <v>0</v>
      </c>
      <c r="AQ27" s="163">
        <f t="shared" si="46"/>
        <v>0</v>
      </c>
      <c r="AR27" s="163">
        <f t="shared" si="46"/>
        <v>0</v>
      </c>
      <c r="AS27" s="163">
        <f t="shared" si="46"/>
        <v>0</v>
      </c>
      <c r="AT27" s="163">
        <f t="shared" si="46"/>
        <v>0</v>
      </c>
      <c r="AU27" s="163">
        <f t="shared" si="46"/>
        <v>0</v>
      </c>
      <c r="AV27" s="163">
        <f t="shared" si="46"/>
        <v>0</v>
      </c>
      <c r="AW27" s="163">
        <f t="shared" si="11"/>
        <v>0</v>
      </c>
      <c r="AX27" s="78"/>
      <c r="AZ27" s="29">
        <f t="shared" si="47"/>
        <v>23</v>
      </c>
      <c r="BA27" s="165" t="str">
        <f t="shared" si="40"/>
        <v>Taxe d’extraction (ramassage)</v>
      </c>
      <c r="BB27" s="163">
        <f t="shared" ca="1" si="48"/>
        <v>0</v>
      </c>
      <c r="BC27" s="163">
        <f t="shared" ca="1" si="48"/>
        <v>0</v>
      </c>
      <c r="BD27" s="163">
        <f t="shared" ca="1" si="48"/>
        <v>0</v>
      </c>
      <c r="BE27" s="163">
        <f t="shared" ca="1" si="48"/>
        <v>0</v>
      </c>
      <c r="BF27" s="163">
        <f t="shared" ca="1" si="48"/>
        <v>0</v>
      </c>
      <c r="BG27" s="163">
        <f t="shared" ca="1" si="48"/>
        <v>0</v>
      </c>
      <c r="BH27" s="163">
        <f t="shared" ca="1" si="48"/>
        <v>0</v>
      </c>
      <c r="BI27" s="163">
        <f t="shared" ca="1" si="48"/>
        <v>0</v>
      </c>
      <c r="BJ27" s="163">
        <f t="shared" ca="1" si="48"/>
        <v>0</v>
      </c>
      <c r="BK27" s="163">
        <f t="shared" ca="1" si="48"/>
        <v>0</v>
      </c>
      <c r="BL27" s="163">
        <f t="shared" ca="1" si="48"/>
        <v>0</v>
      </c>
      <c r="BM27" s="163">
        <f t="shared" ca="1" si="48"/>
        <v>0</v>
      </c>
    </row>
    <row r="28" spans="2:65">
      <c r="B28" s="29">
        <f>+Taxes!A25</f>
        <v>21</v>
      </c>
      <c r="C28" s="7" t="str">
        <f>+Taxes!B25</f>
        <v>Taxe de délivrance</v>
      </c>
      <c r="E28" s="163">
        <v>0</v>
      </c>
      <c r="F28" s="163">
        <f t="shared" si="49"/>
        <v>0</v>
      </c>
      <c r="G28" s="163">
        <f t="shared" si="12"/>
        <v>0</v>
      </c>
      <c r="I28" s="163">
        <v>0</v>
      </c>
      <c r="J28" s="163">
        <f t="shared" ca="1" si="50"/>
        <v>0</v>
      </c>
      <c r="K28" s="163">
        <f t="shared" ca="1" si="13"/>
        <v>0</v>
      </c>
      <c r="M28" s="163">
        <f t="shared" ca="1" si="51"/>
        <v>0</v>
      </c>
      <c r="N28" s="163"/>
      <c r="O28" s="22" t="str">
        <f t="shared" ca="1" si="52"/>
        <v/>
      </c>
      <c r="P28" s="23" t="str">
        <f t="shared" ca="1" si="25"/>
        <v/>
      </c>
      <c r="Q28" s="14"/>
      <c r="Y28" s="29">
        <f t="shared" si="42"/>
        <v>24</v>
      </c>
      <c r="Z28" s="165" t="str">
        <f t="shared" si="36"/>
        <v>Taxe sur plus value sur transfert de titre</v>
      </c>
      <c r="AA28" s="163">
        <f t="shared" si="43"/>
        <v>0</v>
      </c>
      <c r="AB28" s="163">
        <f t="shared" si="43"/>
        <v>0</v>
      </c>
      <c r="AC28" s="163">
        <f t="shared" si="43"/>
        <v>0</v>
      </c>
      <c r="AD28" s="163">
        <f t="shared" si="43"/>
        <v>0</v>
      </c>
      <c r="AE28" s="163">
        <f t="shared" si="43"/>
        <v>0</v>
      </c>
      <c r="AF28" s="163">
        <f t="shared" si="43"/>
        <v>0</v>
      </c>
      <c r="AG28" s="163">
        <f t="shared" si="43"/>
        <v>0</v>
      </c>
      <c r="AH28" s="163">
        <f t="shared" si="43"/>
        <v>0</v>
      </c>
      <c r="AI28" s="163">
        <f t="shared" si="43"/>
        <v>0</v>
      </c>
      <c r="AJ28" s="163">
        <f t="shared" si="44"/>
        <v>0</v>
      </c>
      <c r="AM28" s="29">
        <f t="shared" si="45"/>
        <v>24</v>
      </c>
      <c r="AN28" s="165" t="str">
        <f t="shared" si="38"/>
        <v>Taxe sur plus value sur transfert de titre</v>
      </c>
      <c r="AO28" s="163">
        <f t="shared" si="46"/>
        <v>0</v>
      </c>
      <c r="AP28" s="163">
        <f t="shared" si="46"/>
        <v>0</v>
      </c>
      <c r="AQ28" s="163">
        <f t="shared" si="46"/>
        <v>0</v>
      </c>
      <c r="AR28" s="163">
        <f t="shared" si="46"/>
        <v>0</v>
      </c>
      <c r="AS28" s="163">
        <f t="shared" si="46"/>
        <v>0</v>
      </c>
      <c r="AT28" s="163">
        <f t="shared" si="46"/>
        <v>0</v>
      </c>
      <c r="AU28" s="163">
        <f t="shared" si="46"/>
        <v>0</v>
      </c>
      <c r="AV28" s="163">
        <f t="shared" si="46"/>
        <v>0</v>
      </c>
      <c r="AW28" s="163">
        <f t="shared" si="11"/>
        <v>0</v>
      </c>
      <c r="AX28" s="78"/>
      <c r="AZ28" s="29">
        <f t="shared" si="47"/>
        <v>24</v>
      </c>
      <c r="BA28" s="165" t="str">
        <f t="shared" si="40"/>
        <v>Taxe sur plus value sur transfert de titre</v>
      </c>
      <c r="BB28" s="163">
        <f t="shared" ca="1" si="48"/>
        <v>0</v>
      </c>
      <c r="BC28" s="163">
        <f t="shared" ca="1" si="48"/>
        <v>0</v>
      </c>
      <c r="BD28" s="163">
        <f t="shared" ca="1" si="48"/>
        <v>0</v>
      </c>
      <c r="BE28" s="163">
        <f t="shared" ca="1" si="48"/>
        <v>0</v>
      </c>
      <c r="BF28" s="163">
        <f t="shared" ca="1" si="48"/>
        <v>0</v>
      </c>
      <c r="BG28" s="163">
        <f t="shared" ca="1" si="48"/>
        <v>0</v>
      </c>
      <c r="BH28" s="163">
        <f t="shared" ca="1" si="48"/>
        <v>0</v>
      </c>
      <c r="BI28" s="163">
        <f t="shared" ca="1" si="48"/>
        <v>0</v>
      </c>
      <c r="BJ28" s="163">
        <f t="shared" ca="1" si="48"/>
        <v>0</v>
      </c>
      <c r="BK28" s="163">
        <f t="shared" ca="1" si="48"/>
        <v>0</v>
      </c>
      <c r="BL28" s="163">
        <f t="shared" ca="1" si="48"/>
        <v>0</v>
      </c>
      <c r="BM28" s="163">
        <f t="shared" ca="1" si="48"/>
        <v>0</v>
      </c>
    </row>
    <row r="29" spans="2:65">
      <c r="B29" s="2">
        <f>+Taxes!A26</f>
        <v>22</v>
      </c>
      <c r="C29" s="6" t="str">
        <f>+Taxes!B26</f>
        <v>Taxe de renouvellement</v>
      </c>
      <c r="E29" s="78">
        <v>0</v>
      </c>
      <c r="F29" s="78">
        <f t="shared" si="49"/>
        <v>0</v>
      </c>
      <c r="G29" s="78">
        <f t="shared" si="12"/>
        <v>0</v>
      </c>
      <c r="I29" s="78">
        <v>0</v>
      </c>
      <c r="J29" s="78">
        <f t="shared" ca="1" si="50"/>
        <v>0</v>
      </c>
      <c r="K29" s="78">
        <f t="shared" ca="1" si="13"/>
        <v>0</v>
      </c>
      <c r="M29" s="78">
        <f t="shared" ca="1" si="51"/>
        <v>0</v>
      </c>
      <c r="N29" s="84"/>
      <c r="O29" s="22" t="str">
        <f t="shared" ca="1" si="52"/>
        <v/>
      </c>
      <c r="P29" s="23" t="str">
        <f t="shared" ca="1" si="25"/>
        <v/>
      </c>
      <c r="Q29" s="14"/>
      <c r="Y29" s="29">
        <f t="shared" si="42"/>
        <v>25</v>
      </c>
      <c r="Z29" s="165" t="str">
        <f t="shared" si="36"/>
        <v>Taxe de convention</v>
      </c>
      <c r="AA29" s="163">
        <f t="shared" si="43"/>
        <v>0</v>
      </c>
      <c r="AB29" s="163">
        <f t="shared" si="43"/>
        <v>0</v>
      </c>
      <c r="AC29" s="163">
        <f t="shared" si="43"/>
        <v>0</v>
      </c>
      <c r="AD29" s="163">
        <f t="shared" si="43"/>
        <v>0</v>
      </c>
      <c r="AE29" s="163">
        <f t="shared" si="43"/>
        <v>0</v>
      </c>
      <c r="AF29" s="163">
        <f t="shared" si="43"/>
        <v>0</v>
      </c>
      <c r="AG29" s="163">
        <f t="shared" si="43"/>
        <v>0</v>
      </c>
      <c r="AH29" s="163">
        <f t="shared" si="43"/>
        <v>0</v>
      </c>
      <c r="AI29" s="163">
        <f t="shared" si="43"/>
        <v>0</v>
      </c>
      <c r="AJ29" s="163">
        <f t="shared" si="44"/>
        <v>0</v>
      </c>
      <c r="AM29" s="29">
        <f t="shared" si="45"/>
        <v>25</v>
      </c>
      <c r="AN29" s="165" t="str">
        <f t="shared" si="38"/>
        <v>Taxe de convention</v>
      </c>
      <c r="AO29" s="163">
        <f t="shared" si="46"/>
        <v>0</v>
      </c>
      <c r="AP29" s="163">
        <f t="shared" si="46"/>
        <v>0</v>
      </c>
      <c r="AQ29" s="163">
        <f t="shared" si="46"/>
        <v>0</v>
      </c>
      <c r="AR29" s="163">
        <f t="shared" si="46"/>
        <v>0</v>
      </c>
      <c r="AS29" s="163">
        <f t="shared" si="46"/>
        <v>0</v>
      </c>
      <c r="AT29" s="163">
        <f t="shared" si="46"/>
        <v>0</v>
      </c>
      <c r="AU29" s="163">
        <f t="shared" si="46"/>
        <v>0</v>
      </c>
      <c r="AV29" s="163">
        <f t="shared" si="46"/>
        <v>0</v>
      </c>
      <c r="AW29" s="163">
        <f t="shared" si="11"/>
        <v>0</v>
      </c>
      <c r="AX29" s="78"/>
      <c r="AZ29" s="29">
        <f t="shared" si="47"/>
        <v>25</v>
      </c>
      <c r="BA29" s="165" t="str">
        <f t="shared" si="40"/>
        <v>Taxe de convention</v>
      </c>
      <c r="BB29" s="163">
        <f t="shared" ca="1" si="48"/>
        <v>0</v>
      </c>
      <c r="BC29" s="163">
        <f t="shared" ca="1" si="48"/>
        <v>0</v>
      </c>
      <c r="BD29" s="163">
        <f t="shared" ca="1" si="48"/>
        <v>0</v>
      </c>
      <c r="BE29" s="163">
        <f t="shared" ca="1" si="48"/>
        <v>0</v>
      </c>
      <c r="BF29" s="163">
        <f t="shared" ca="1" si="48"/>
        <v>0</v>
      </c>
      <c r="BG29" s="163">
        <f t="shared" ca="1" si="48"/>
        <v>0</v>
      </c>
      <c r="BH29" s="163">
        <f t="shared" ca="1" si="48"/>
        <v>0</v>
      </c>
      <c r="BI29" s="163">
        <f t="shared" ca="1" si="48"/>
        <v>0</v>
      </c>
      <c r="BJ29" s="163">
        <f t="shared" ca="1" si="48"/>
        <v>0</v>
      </c>
      <c r="BK29" s="163">
        <f t="shared" ca="1" si="48"/>
        <v>0</v>
      </c>
      <c r="BL29" s="163">
        <f t="shared" ca="1" si="48"/>
        <v>0</v>
      </c>
      <c r="BM29" s="163">
        <f t="shared" ca="1" si="48"/>
        <v>0</v>
      </c>
    </row>
    <row r="30" spans="2:65">
      <c r="B30" s="29">
        <f>+Taxes!A27</f>
        <v>23</v>
      </c>
      <c r="C30" s="7" t="str">
        <f>+Taxes!B27</f>
        <v>Taxe d’extraction (ramassage)</v>
      </c>
      <c r="E30" s="163">
        <v>0</v>
      </c>
      <c r="F30" s="163">
        <f t="shared" si="49"/>
        <v>0</v>
      </c>
      <c r="G30" s="163">
        <f t="shared" si="12"/>
        <v>0</v>
      </c>
      <c r="I30" s="163">
        <v>0</v>
      </c>
      <c r="J30" s="163">
        <f t="shared" ca="1" si="50"/>
        <v>0</v>
      </c>
      <c r="K30" s="163">
        <f t="shared" ca="1" si="13"/>
        <v>0</v>
      </c>
      <c r="M30" s="163">
        <f t="shared" ca="1" si="51"/>
        <v>0</v>
      </c>
      <c r="N30" s="163"/>
      <c r="O30" s="22" t="str">
        <f t="shared" ca="1" si="52"/>
        <v/>
      </c>
      <c r="P30" s="23" t="str">
        <f t="shared" ca="1" si="25"/>
        <v/>
      </c>
      <c r="Q30" s="14"/>
      <c r="Y30" s="29">
        <f t="shared" si="42"/>
        <v>26</v>
      </c>
      <c r="Z30" s="165" t="str">
        <f t="shared" si="36"/>
        <v>Taxe de transfert</v>
      </c>
      <c r="AA30" s="163">
        <f t="shared" si="43"/>
        <v>0</v>
      </c>
      <c r="AB30" s="163">
        <f t="shared" si="43"/>
        <v>0</v>
      </c>
      <c r="AC30" s="163">
        <f t="shared" si="43"/>
        <v>0</v>
      </c>
      <c r="AD30" s="163">
        <f t="shared" si="43"/>
        <v>0</v>
      </c>
      <c r="AE30" s="163">
        <f t="shared" si="43"/>
        <v>0</v>
      </c>
      <c r="AF30" s="163">
        <f t="shared" si="43"/>
        <v>0</v>
      </c>
      <c r="AG30" s="163">
        <f t="shared" si="43"/>
        <v>0</v>
      </c>
      <c r="AH30" s="163">
        <f t="shared" si="43"/>
        <v>0</v>
      </c>
      <c r="AI30" s="163">
        <f t="shared" si="43"/>
        <v>0</v>
      </c>
      <c r="AJ30" s="163">
        <f t="shared" si="44"/>
        <v>0</v>
      </c>
      <c r="AM30" s="29">
        <f t="shared" si="45"/>
        <v>26</v>
      </c>
      <c r="AN30" s="165" t="str">
        <f t="shared" si="38"/>
        <v>Taxe de transfert</v>
      </c>
      <c r="AO30" s="163">
        <f t="shared" si="46"/>
        <v>0</v>
      </c>
      <c r="AP30" s="163">
        <f t="shared" si="46"/>
        <v>0</v>
      </c>
      <c r="AQ30" s="163">
        <f t="shared" si="46"/>
        <v>0</v>
      </c>
      <c r="AR30" s="163">
        <f t="shared" si="46"/>
        <v>0</v>
      </c>
      <c r="AS30" s="163">
        <f t="shared" si="46"/>
        <v>0</v>
      </c>
      <c r="AT30" s="163">
        <f t="shared" si="46"/>
        <v>0</v>
      </c>
      <c r="AU30" s="163">
        <f t="shared" si="46"/>
        <v>0</v>
      </c>
      <c r="AV30" s="163">
        <f t="shared" si="46"/>
        <v>0</v>
      </c>
      <c r="AW30" s="163">
        <f t="shared" si="11"/>
        <v>0</v>
      </c>
      <c r="AX30" s="78"/>
      <c r="AZ30" s="29">
        <f t="shared" si="47"/>
        <v>26</v>
      </c>
      <c r="BA30" s="165" t="str">
        <f t="shared" si="40"/>
        <v>Taxe de transfert</v>
      </c>
      <c r="BB30" s="163">
        <f t="shared" ca="1" si="48"/>
        <v>0</v>
      </c>
      <c r="BC30" s="163">
        <f t="shared" ca="1" si="48"/>
        <v>0</v>
      </c>
      <c r="BD30" s="163">
        <f t="shared" ca="1" si="48"/>
        <v>0</v>
      </c>
      <c r="BE30" s="163">
        <f t="shared" ca="1" si="48"/>
        <v>0</v>
      </c>
      <c r="BF30" s="163">
        <f t="shared" ca="1" si="48"/>
        <v>0</v>
      </c>
      <c r="BG30" s="163">
        <f t="shared" ca="1" si="48"/>
        <v>0</v>
      </c>
      <c r="BH30" s="163">
        <f t="shared" ca="1" si="48"/>
        <v>0</v>
      </c>
      <c r="BI30" s="163">
        <f t="shared" ca="1" si="48"/>
        <v>0</v>
      </c>
      <c r="BJ30" s="163">
        <f t="shared" ca="1" si="48"/>
        <v>0</v>
      </c>
      <c r="BK30" s="163">
        <f t="shared" ca="1" si="48"/>
        <v>0</v>
      </c>
      <c r="BL30" s="163">
        <f t="shared" ca="1" si="48"/>
        <v>0</v>
      </c>
      <c r="BM30" s="163">
        <f t="shared" ca="1" si="48"/>
        <v>0</v>
      </c>
    </row>
    <row r="31" spans="2:65">
      <c r="B31" s="2">
        <f>+Taxes!A28</f>
        <v>24</v>
      </c>
      <c r="C31" s="6" t="str">
        <f>+Taxes!B28</f>
        <v>Taxe sur plus value sur transfert de titre</v>
      </c>
      <c r="E31" s="78">
        <v>0</v>
      </c>
      <c r="F31" s="78">
        <f t="shared" si="49"/>
        <v>0</v>
      </c>
      <c r="G31" s="78">
        <f t="shared" si="12"/>
        <v>0</v>
      </c>
      <c r="I31" s="78">
        <v>0</v>
      </c>
      <c r="J31" s="78">
        <f t="shared" ca="1" si="50"/>
        <v>0</v>
      </c>
      <c r="K31" s="78">
        <f t="shared" ca="1" si="13"/>
        <v>0</v>
      </c>
      <c r="M31" s="78">
        <f t="shared" ca="1" si="51"/>
        <v>0</v>
      </c>
      <c r="N31" s="84"/>
      <c r="O31" s="22" t="str">
        <f t="shared" ca="1" si="52"/>
        <v/>
      </c>
      <c r="P31" s="23" t="str">
        <f t="shared" ca="1" si="25"/>
        <v/>
      </c>
      <c r="Q31" s="14"/>
      <c r="Y31" s="29">
        <f t="shared" si="42"/>
        <v>27</v>
      </c>
      <c r="Z31" s="165" t="str">
        <f t="shared" si="36"/>
        <v>Pénalités</v>
      </c>
      <c r="AA31" s="163">
        <f t="shared" si="43"/>
        <v>0</v>
      </c>
      <c r="AB31" s="163">
        <f t="shared" si="43"/>
        <v>0</v>
      </c>
      <c r="AC31" s="163">
        <f t="shared" si="43"/>
        <v>0</v>
      </c>
      <c r="AD31" s="163">
        <f t="shared" si="43"/>
        <v>0</v>
      </c>
      <c r="AE31" s="163">
        <f t="shared" si="43"/>
        <v>0</v>
      </c>
      <c r="AF31" s="163">
        <f t="shared" si="43"/>
        <v>0</v>
      </c>
      <c r="AG31" s="163">
        <f t="shared" si="43"/>
        <v>0</v>
      </c>
      <c r="AH31" s="163">
        <f t="shared" si="43"/>
        <v>0</v>
      </c>
      <c r="AI31" s="163">
        <f t="shared" si="43"/>
        <v>0</v>
      </c>
      <c r="AJ31" s="163">
        <f t="shared" si="44"/>
        <v>0</v>
      </c>
      <c r="AM31" s="29">
        <f t="shared" si="45"/>
        <v>27</v>
      </c>
      <c r="AN31" s="165" t="str">
        <f t="shared" si="38"/>
        <v>Pénalités</v>
      </c>
      <c r="AO31" s="163">
        <f t="shared" si="46"/>
        <v>0</v>
      </c>
      <c r="AP31" s="163">
        <f t="shared" si="46"/>
        <v>0</v>
      </c>
      <c r="AQ31" s="163">
        <f t="shared" si="46"/>
        <v>0</v>
      </c>
      <c r="AR31" s="163">
        <f t="shared" si="46"/>
        <v>0</v>
      </c>
      <c r="AS31" s="163">
        <f t="shared" si="46"/>
        <v>0</v>
      </c>
      <c r="AT31" s="163">
        <f t="shared" si="46"/>
        <v>0</v>
      </c>
      <c r="AU31" s="163">
        <f t="shared" si="46"/>
        <v>0</v>
      </c>
      <c r="AV31" s="163">
        <f t="shared" si="46"/>
        <v>0</v>
      </c>
      <c r="AW31" s="163">
        <f t="shared" si="11"/>
        <v>0</v>
      </c>
      <c r="AX31" s="78"/>
      <c r="AZ31" s="29">
        <f t="shared" si="47"/>
        <v>27</v>
      </c>
      <c r="BA31" s="165" t="str">
        <f t="shared" si="40"/>
        <v>Pénalités</v>
      </c>
      <c r="BB31" s="163">
        <f t="shared" ca="1" si="48"/>
        <v>0</v>
      </c>
      <c r="BC31" s="163">
        <f t="shared" ca="1" si="48"/>
        <v>0</v>
      </c>
      <c r="BD31" s="163">
        <f t="shared" ca="1" si="48"/>
        <v>0</v>
      </c>
      <c r="BE31" s="163">
        <f t="shared" ca="1" si="48"/>
        <v>0</v>
      </c>
      <c r="BF31" s="163">
        <f t="shared" ca="1" si="48"/>
        <v>0</v>
      </c>
      <c r="BG31" s="163">
        <f t="shared" ca="1" si="48"/>
        <v>0</v>
      </c>
      <c r="BH31" s="163">
        <f t="shared" ca="1" si="48"/>
        <v>0</v>
      </c>
      <c r="BI31" s="163">
        <f t="shared" ca="1" si="48"/>
        <v>0</v>
      </c>
      <c r="BJ31" s="163">
        <f t="shared" ca="1" si="48"/>
        <v>0</v>
      </c>
      <c r="BK31" s="163">
        <f t="shared" ca="1" si="48"/>
        <v>0</v>
      </c>
      <c r="BL31" s="163">
        <f t="shared" ca="1" si="48"/>
        <v>0</v>
      </c>
      <c r="BM31" s="163">
        <f t="shared" ca="1" si="48"/>
        <v>0</v>
      </c>
    </row>
    <row r="32" spans="2:65">
      <c r="B32" s="29">
        <f>+Taxes!A29</f>
        <v>25</v>
      </c>
      <c r="C32" s="7" t="str">
        <f>+Taxes!B29</f>
        <v>Taxe de convention</v>
      </c>
      <c r="E32" s="163">
        <v>0</v>
      </c>
      <c r="F32" s="163">
        <f t="shared" si="49"/>
        <v>0</v>
      </c>
      <c r="G32" s="163">
        <f t="shared" si="12"/>
        <v>0</v>
      </c>
      <c r="I32" s="163">
        <v>0</v>
      </c>
      <c r="J32" s="163">
        <f t="shared" ca="1" si="50"/>
        <v>0</v>
      </c>
      <c r="K32" s="163">
        <f t="shared" ca="1" si="13"/>
        <v>0</v>
      </c>
      <c r="M32" s="163">
        <f t="shared" ca="1" si="51"/>
        <v>0</v>
      </c>
      <c r="N32" s="163"/>
      <c r="O32" s="22" t="str">
        <f t="shared" ca="1" si="52"/>
        <v/>
      </c>
      <c r="P32" s="23" t="str">
        <f t="shared" ca="1" si="25"/>
        <v/>
      </c>
      <c r="Q32" s="14"/>
      <c r="Y32" s="169"/>
      <c r="Z32" s="169" t="str">
        <f t="shared" si="36"/>
        <v>DGD</v>
      </c>
      <c r="AA32" s="82">
        <f>SUM(AA33:AA34)</f>
        <v>0</v>
      </c>
      <c r="AB32" s="82">
        <f t="shared" ref="AB32:AJ32" si="53">SUM(AB33:AB34)</f>
        <v>0</v>
      </c>
      <c r="AC32" s="82">
        <f t="shared" si="53"/>
        <v>0</v>
      </c>
      <c r="AD32" s="82">
        <f t="shared" si="53"/>
        <v>0</v>
      </c>
      <c r="AE32" s="82">
        <f t="shared" si="53"/>
        <v>0</v>
      </c>
      <c r="AF32" s="82">
        <f t="shared" si="53"/>
        <v>0</v>
      </c>
      <c r="AG32" s="82">
        <f t="shared" si="53"/>
        <v>0</v>
      </c>
      <c r="AH32" s="82">
        <f t="shared" si="53"/>
        <v>0</v>
      </c>
      <c r="AI32" s="82">
        <f t="shared" si="53"/>
        <v>0</v>
      </c>
      <c r="AJ32" s="82">
        <f t="shared" si="53"/>
        <v>0</v>
      </c>
      <c r="AM32" s="169"/>
      <c r="AN32" s="169" t="str">
        <f t="shared" si="38"/>
        <v>DGD</v>
      </c>
      <c r="AO32" s="82">
        <f>SUM(AO33:AO34)</f>
        <v>0</v>
      </c>
      <c r="AP32" s="82">
        <f t="shared" ref="AP32:AW32" si="54">SUM(AP33:AP34)</f>
        <v>0</v>
      </c>
      <c r="AQ32" s="82">
        <f t="shared" si="54"/>
        <v>0</v>
      </c>
      <c r="AR32" s="82">
        <f t="shared" si="54"/>
        <v>0</v>
      </c>
      <c r="AS32" s="82">
        <f t="shared" si="54"/>
        <v>0</v>
      </c>
      <c r="AT32" s="82">
        <f t="shared" si="54"/>
        <v>0</v>
      </c>
      <c r="AU32" s="82">
        <f t="shared" si="54"/>
        <v>0</v>
      </c>
      <c r="AV32" s="82">
        <f t="shared" si="54"/>
        <v>0</v>
      </c>
      <c r="AW32" s="82">
        <f t="shared" si="54"/>
        <v>0</v>
      </c>
      <c r="AX32" s="78"/>
      <c r="AZ32" s="169"/>
      <c r="BA32" s="169" t="str">
        <f t="shared" si="40"/>
        <v>DGD</v>
      </c>
      <c r="BB32" s="82">
        <f ca="1">SUM(BB33:BB34)</f>
        <v>0</v>
      </c>
      <c r="BC32" s="82">
        <f t="shared" ref="BC32:BM32" ca="1" si="55">SUM(BC33:BC34)</f>
        <v>0</v>
      </c>
      <c r="BD32" s="82">
        <f t="shared" ca="1" si="55"/>
        <v>0</v>
      </c>
      <c r="BE32" s="82">
        <f t="shared" ca="1" si="55"/>
        <v>0</v>
      </c>
      <c r="BF32" s="82">
        <f t="shared" ca="1" si="55"/>
        <v>0</v>
      </c>
      <c r="BG32" s="82">
        <f t="shared" ca="1" si="55"/>
        <v>0</v>
      </c>
      <c r="BH32" s="82">
        <f t="shared" ca="1" si="55"/>
        <v>0</v>
      </c>
      <c r="BI32" s="82">
        <f t="shared" ca="1" si="55"/>
        <v>0</v>
      </c>
      <c r="BJ32" s="82">
        <f t="shared" ca="1" si="55"/>
        <v>0</v>
      </c>
      <c r="BK32" s="82">
        <f t="shared" ca="1" si="55"/>
        <v>0</v>
      </c>
      <c r="BL32" s="82">
        <f t="shared" ca="1" si="55"/>
        <v>0</v>
      </c>
      <c r="BM32" s="82">
        <f t="shared" ca="1" si="55"/>
        <v>0</v>
      </c>
    </row>
    <row r="33" spans="2:65">
      <c r="B33" s="2">
        <f>+Taxes!A30</f>
        <v>26</v>
      </c>
      <c r="C33" s="6" t="str">
        <f>+Taxes!B30</f>
        <v>Taxe de transfert</v>
      </c>
      <c r="E33" s="78">
        <v>0</v>
      </c>
      <c r="F33" s="78">
        <f t="shared" si="49"/>
        <v>0</v>
      </c>
      <c r="G33" s="78">
        <f t="shared" si="12"/>
        <v>0</v>
      </c>
      <c r="I33" s="78">
        <v>0</v>
      </c>
      <c r="J33" s="78">
        <f t="shared" ca="1" si="50"/>
        <v>0</v>
      </c>
      <c r="K33" s="78">
        <f t="shared" ca="1" si="13"/>
        <v>0</v>
      </c>
      <c r="M33" s="78">
        <f t="shared" ca="1" si="51"/>
        <v>0</v>
      </c>
      <c r="N33" s="84"/>
      <c r="O33" s="22" t="str">
        <f t="shared" ca="1" si="52"/>
        <v/>
      </c>
      <c r="P33" s="23" t="str">
        <f t="shared" ca="1" si="25"/>
        <v/>
      </c>
      <c r="Q33" s="14"/>
      <c r="Y33" s="29">
        <f>B36</f>
        <v>28</v>
      </c>
      <c r="Z33" s="165" t="str">
        <f t="shared" si="36"/>
        <v xml:space="preserve">Droit de douane </v>
      </c>
      <c r="AA33" s="163">
        <f t="shared" ref="AA33:AI34" si="56">SUMPRODUCT(($A$58:$A$725=$Y33&amp;"- "&amp;$Z33)*($C$58:$C$725=AA$1)*($G$58:$G$725))</f>
        <v>0</v>
      </c>
      <c r="AB33" s="163">
        <f t="shared" si="56"/>
        <v>0</v>
      </c>
      <c r="AC33" s="163">
        <f t="shared" si="56"/>
        <v>0</v>
      </c>
      <c r="AD33" s="163">
        <f t="shared" si="56"/>
        <v>0</v>
      </c>
      <c r="AE33" s="163">
        <f t="shared" si="56"/>
        <v>0</v>
      </c>
      <c r="AF33" s="163">
        <f t="shared" si="56"/>
        <v>0</v>
      </c>
      <c r="AG33" s="163">
        <f t="shared" si="56"/>
        <v>0</v>
      </c>
      <c r="AH33" s="163">
        <f t="shared" si="56"/>
        <v>0</v>
      </c>
      <c r="AI33" s="163">
        <f t="shared" si="56"/>
        <v>0</v>
      </c>
      <c r="AJ33" s="163">
        <f>SUM(AA33:AI33)</f>
        <v>0</v>
      </c>
      <c r="AM33" s="29">
        <f>B36</f>
        <v>28</v>
      </c>
      <c r="AN33" s="165" t="str">
        <f t="shared" si="38"/>
        <v xml:space="preserve">Droit de douane </v>
      </c>
      <c r="AO33" s="163">
        <f t="shared" ref="AO33:AV34" si="57">SUMPRODUCT(($J$58:$M$724=$AM33&amp;"- "&amp;$AN33)*($N$58:$N$724=AO$1)*($Q$58:$Q$724))</f>
        <v>0</v>
      </c>
      <c r="AP33" s="163">
        <f t="shared" si="57"/>
        <v>0</v>
      </c>
      <c r="AQ33" s="163">
        <f t="shared" si="57"/>
        <v>0</v>
      </c>
      <c r="AR33" s="163">
        <f t="shared" si="57"/>
        <v>0</v>
      </c>
      <c r="AS33" s="163">
        <f t="shared" si="57"/>
        <v>0</v>
      </c>
      <c r="AT33" s="163">
        <f t="shared" si="57"/>
        <v>0</v>
      </c>
      <c r="AU33" s="163">
        <f t="shared" si="57"/>
        <v>0</v>
      </c>
      <c r="AV33" s="163">
        <f t="shared" si="57"/>
        <v>0</v>
      </c>
      <c r="AW33" s="163">
        <f t="shared" si="11"/>
        <v>0</v>
      </c>
      <c r="AX33" s="78"/>
      <c r="AZ33" s="29">
        <f>B36</f>
        <v>28</v>
      </c>
      <c r="BA33" s="165" t="str">
        <f t="shared" si="40"/>
        <v xml:space="preserve">Droit de douane </v>
      </c>
      <c r="BB33" s="163">
        <f t="shared" ref="BB33:BM34" ca="1" si="58">SUMPRODUCT(($C$6:$C$46=$BA33)*($N$6:$N$46=BB$1)*($M$6:$M$46))</f>
        <v>0</v>
      </c>
      <c r="BC33" s="163">
        <f t="shared" ca="1" si="58"/>
        <v>0</v>
      </c>
      <c r="BD33" s="163">
        <f t="shared" ca="1" si="58"/>
        <v>0</v>
      </c>
      <c r="BE33" s="163">
        <f t="shared" ca="1" si="58"/>
        <v>0</v>
      </c>
      <c r="BF33" s="163">
        <f t="shared" ca="1" si="58"/>
        <v>0</v>
      </c>
      <c r="BG33" s="163">
        <f t="shared" ca="1" si="58"/>
        <v>0</v>
      </c>
      <c r="BH33" s="163">
        <f t="shared" ca="1" si="58"/>
        <v>0</v>
      </c>
      <c r="BI33" s="163">
        <f t="shared" ca="1" si="58"/>
        <v>0</v>
      </c>
      <c r="BJ33" s="163">
        <f t="shared" ca="1" si="58"/>
        <v>0</v>
      </c>
      <c r="BK33" s="163">
        <f t="shared" ca="1" si="58"/>
        <v>0</v>
      </c>
      <c r="BL33" s="163">
        <f t="shared" ca="1" si="58"/>
        <v>0</v>
      </c>
      <c r="BM33" s="163">
        <f t="shared" ca="1" si="58"/>
        <v>0</v>
      </c>
    </row>
    <row r="34" spans="2:65">
      <c r="B34" s="29">
        <f>+Taxes!A31</f>
        <v>27</v>
      </c>
      <c r="C34" s="7" t="str">
        <f>+Taxes!B31</f>
        <v>Pénalités</v>
      </c>
      <c r="E34" s="163">
        <v>0</v>
      </c>
      <c r="F34" s="163">
        <f t="shared" si="49"/>
        <v>0</v>
      </c>
      <c r="G34" s="163">
        <f t="shared" si="12"/>
        <v>0</v>
      </c>
      <c r="I34" s="163">
        <v>0</v>
      </c>
      <c r="J34" s="163">
        <f t="shared" ca="1" si="50"/>
        <v>0</v>
      </c>
      <c r="K34" s="163">
        <f t="shared" ca="1" si="13"/>
        <v>0</v>
      </c>
      <c r="M34" s="163">
        <f t="shared" ca="1" si="51"/>
        <v>0</v>
      </c>
      <c r="N34" s="163"/>
      <c r="O34" s="22" t="str">
        <f t="shared" ca="1" si="52"/>
        <v/>
      </c>
      <c r="P34" s="23" t="str">
        <f t="shared" ca="1" si="25"/>
        <v/>
      </c>
      <c r="Q34" s="14"/>
      <c r="T34" s="147"/>
      <c r="Y34" s="29">
        <f>B37</f>
        <v>29</v>
      </c>
      <c r="Z34" s="165" t="str">
        <f t="shared" si="36"/>
        <v>Pénalités et contentieux</v>
      </c>
      <c r="AA34" s="163">
        <f t="shared" si="56"/>
        <v>0</v>
      </c>
      <c r="AB34" s="163">
        <f t="shared" si="56"/>
        <v>0</v>
      </c>
      <c r="AC34" s="163">
        <f t="shared" si="56"/>
        <v>0</v>
      </c>
      <c r="AD34" s="163">
        <f t="shared" si="56"/>
        <v>0</v>
      </c>
      <c r="AE34" s="163">
        <f t="shared" si="56"/>
        <v>0</v>
      </c>
      <c r="AF34" s="163">
        <f t="shared" si="56"/>
        <v>0</v>
      </c>
      <c r="AG34" s="163">
        <f t="shared" si="56"/>
        <v>0</v>
      </c>
      <c r="AH34" s="163">
        <f t="shared" si="56"/>
        <v>0</v>
      </c>
      <c r="AI34" s="163">
        <f t="shared" si="56"/>
        <v>0</v>
      </c>
      <c r="AJ34" s="163">
        <f>SUM(AA34:AI34)</f>
        <v>0</v>
      </c>
      <c r="AM34" s="29">
        <f>B37</f>
        <v>29</v>
      </c>
      <c r="AN34" s="165" t="str">
        <f t="shared" si="38"/>
        <v>Pénalités et contentieux</v>
      </c>
      <c r="AO34" s="163">
        <f t="shared" si="57"/>
        <v>0</v>
      </c>
      <c r="AP34" s="163">
        <f t="shared" si="57"/>
        <v>0</v>
      </c>
      <c r="AQ34" s="163">
        <f t="shared" si="57"/>
        <v>0</v>
      </c>
      <c r="AR34" s="163">
        <f t="shared" si="57"/>
        <v>0</v>
      </c>
      <c r="AS34" s="163">
        <f t="shared" si="57"/>
        <v>0</v>
      </c>
      <c r="AT34" s="163">
        <f t="shared" si="57"/>
        <v>0</v>
      </c>
      <c r="AU34" s="163">
        <f t="shared" si="57"/>
        <v>0</v>
      </c>
      <c r="AV34" s="163">
        <f t="shared" si="57"/>
        <v>0</v>
      </c>
      <c r="AW34" s="163">
        <f t="shared" si="11"/>
        <v>0</v>
      </c>
      <c r="AX34" s="78"/>
      <c r="AZ34" s="29">
        <f>B37</f>
        <v>29</v>
      </c>
      <c r="BA34" s="165" t="str">
        <f t="shared" si="40"/>
        <v>Pénalités et contentieux</v>
      </c>
      <c r="BB34" s="163">
        <f t="shared" ca="1" si="58"/>
        <v>0</v>
      </c>
      <c r="BC34" s="163">
        <f t="shared" ca="1" si="58"/>
        <v>0</v>
      </c>
      <c r="BD34" s="163">
        <f t="shared" ca="1" si="58"/>
        <v>0</v>
      </c>
      <c r="BE34" s="163">
        <f t="shared" ca="1" si="58"/>
        <v>0</v>
      </c>
      <c r="BF34" s="163">
        <f t="shared" ca="1" si="58"/>
        <v>0</v>
      </c>
      <c r="BG34" s="163">
        <f t="shared" ca="1" si="58"/>
        <v>0</v>
      </c>
      <c r="BH34" s="163">
        <f t="shared" ca="1" si="58"/>
        <v>0</v>
      </c>
      <c r="BI34" s="163">
        <f t="shared" ca="1" si="58"/>
        <v>0</v>
      </c>
      <c r="BJ34" s="163">
        <f t="shared" ca="1" si="58"/>
        <v>0</v>
      </c>
      <c r="BK34" s="163">
        <f t="shared" ca="1" si="58"/>
        <v>0</v>
      </c>
      <c r="BL34" s="163">
        <f t="shared" ca="1" si="58"/>
        <v>0</v>
      </c>
      <c r="BM34" s="163">
        <f t="shared" ca="1" si="58"/>
        <v>0</v>
      </c>
    </row>
    <row r="35" spans="2:65">
      <c r="B35" s="169"/>
      <c r="C35" s="142" t="str">
        <f>+Taxes!B32</f>
        <v>DGD</v>
      </c>
      <c r="E35" s="82">
        <f>SUM(E36:E37)</f>
        <v>0</v>
      </c>
      <c r="F35" s="82">
        <f>SUM(F36:F37)</f>
        <v>0</v>
      </c>
      <c r="G35" s="82">
        <f>SUM(G36:G37)</f>
        <v>0</v>
      </c>
      <c r="I35" s="82">
        <f>SUM(I36:I37)</f>
        <v>0</v>
      </c>
      <c r="J35" s="82">
        <f ca="1">SUM(J36:J37)</f>
        <v>0</v>
      </c>
      <c r="K35" s="82">
        <f ca="1">SUM(K36:K37)</f>
        <v>0</v>
      </c>
      <c r="M35" s="82">
        <f ca="1">SUM(M36:M37)</f>
        <v>0</v>
      </c>
      <c r="N35" s="21"/>
      <c r="O35" s="22"/>
      <c r="P35" s="23"/>
      <c r="Q35" s="14"/>
      <c r="Y35" s="169"/>
      <c r="Z35" s="169" t="str">
        <f t="shared" si="36"/>
        <v>DRI</v>
      </c>
      <c r="AA35" s="82">
        <f>SUM(AA36:AA36)</f>
        <v>0</v>
      </c>
      <c r="AB35" s="82">
        <f t="shared" ref="AB35:AJ35" si="59">SUM(AB36:AB36)</f>
        <v>0</v>
      </c>
      <c r="AC35" s="82">
        <f t="shared" si="59"/>
        <v>0</v>
      </c>
      <c r="AD35" s="82">
        <f t="shared" si="59"/>
        <v>0</v>
      </c>
      <c r="AE35" s="82">
        <f t="shared" si="59"/>
        <v>0</v>
      </c>
      <c r="AF35" s="82">
        <f t="shared" si="59"/>
        <v>0</v>
      </c>
      <c r="AG35" s="82">
        <f t="shared" si="59"/>
        <v>0</v>
      </c>
      <c r="AH35" s="82">
        <f t="shared" si="59"/>
        <v>0</v>
      </c>
      <c r="AI35" s="82">
        <f t="shared" si="59"/>
        <v>0</v>
      </c>
      <c r="AJ35" s="82">
        <f t="shared" si="59"/>
        <v>0</v>
      </c>
      <c r="AM35" s="169"/>
      <c r="AN35" s="169" t="str">
        <f t="shared" si="38"/>
        <v>DRI</v>
      </c>
      <c r="AO35" s="82">
        <f>SUM(AO36:AO36)</f>
        <v>0</v>
      </c>
      <c r="AP35" s="82">
        <f t="shared" ref="AP35:AW35" si="60">SUM(AP36:AP36)</f>
        <v>0</v>
      </c>
      <c r="AQ35" s="82">
        <f t="shared" si="60"/>
        <v>0</v>
      </c>
      <c r="AR35" s="82">
        <f t="shared" si="60"/>
        <v>0</v>
      </c>
      <c r="AS35" s="82">
        <f t="shared" si="60"/>
        <v>0</v>
      </c>
      <c r="AT35" s="82">
        <f t="shared" si="60"/>
        <v>0</v>
      </c>
      <c r="AU35" s="82">
        <f t="shared" si="60"/>
        <v>0</v>
      </c>
      <c r="AV35" s="82">
        <f t="shared" si="60"/>
        <v>0</v>
      </c>
      <c r="AW35" s="82">
        <f t="shared" si="60"/>
        <v>0</v>
      </c>
      <c r="AX35" s="78"/>
      <c r="AZ35" s="169"/>
      <c r="BA35" s="169" t="str">
        <f t="shared" si="40"/>
        <v>DRI</v>
      </c>
      <c r="BB35" s="82">
        <f ca="1">SUM(BB36:BB36)</f>
        <v>0</v>
      </c>
      <c r="BC35" s="82">
        <f t="shared" ref="BC35:BM35" ca="1" si="61">SUM(BC36:BC36)</f>
        <v>0</v>
      </c>
      <c r="BD35" s="82">
        <f t="shared" ca="1" si="61"/>
        <v>0</v>
      </c>
      <c r="BE35" s="82">
        <f t="shared" ca="1" si="61"/>
        <v>0</v>
      </c>
      <c r="BF35" s="82">
        <f t="shared" ca="1" si="61"/>
        <v>0</v>
      </c>
      <c r="BG35" s="82">
        <f t="shared" ca="1" si="61"/>
        <v>0</v>
      </c>
      <c r="BH35" s="82">
        <f t="shared" ca="1" si="61"/>
        <v>0</v>
      </c>
      <c r="BI35" s="82">
        <f t="shared" ca="1" si="61"/>
        <v>0</v>
      </c>
      <c r="BJ35" s="82">
        <f t="shared" ca="1" si="61"/>
        <v>0</v>
      </c>
      <c r="BK35" s="82">
        <f t="shared" ca="1" si="61"/>
        <v>0</v>
      </c>
      <c r="BL35" s="82">
        <f t="shared" ca="1" si="61"/>
        <v>0</v>
      </c>
      <c r="BM35" s="82">
        <f t="shared" ca="1" si="61"/>
        <v>0</v>
      </c>
    </row>
    <row r="36" spans="2:65">
      <c r="B36" s="2">
        <f>+Taxes!A33</f>
        <v>28</v>
      </c>
      <c r="C36" s="6" t="str">
        <f>+Taxes!B33</f>
        <v xml:space="preserve">Droit de douane </v>
      </c>
      <c r="E36" s="78">
        <v>0</v>
      </c>
      <c r="F36" s="78">
        <f>SUMIF($A$58:$A$726,B36&amp;"- "&amp;C36,$G$58:$G$726)</f>
        <v>0</v>
      </c>
      <c r="G36" s="78">
        <f t="shared" si="12"/>
        <v>0</v>
      </c>
      <c r="I36" s="78">
        <v>0</v>
      </c>
      <c r="J36" s="78">
        <f ca="1">SUMIF($J$58:$M$726,B36&amp;"- "&amp;C36,$Q$58:$Q$726)</f>
        <v>0</v>
      </c>
      <c r="K36" s="78">
        <f t="shared" ca="1" si="13"/>
        <v>0</v>
      </c>
      <c r="M36" s="78">
        <f t="shared" ref="M36:M47" ca="1" si="62">G36-K36</f>
        <v>0</v>
      </c>
      <c r="N36" s="78"/>
      <c r="O36" s="22" t="str">
        <f t="shared" ca="1" si="52"/>
        <v/>
      </c>
      <c r="P36" s="23" t="str">
        <f t="shared" ref="P36:P47" ca="1" si="63">IF(O36="ERROR","Please insert comment","")</f>
        <v/>
      </c>
      <c r="Q36" s="14"/>
      <c r="Y36" s="29">
        <f>B39</f>
        <v>30</v>
      </c>
      <c r="Z36" s="165" t="str">
        <f t="shared" si="36"/>
        <v>Patentes</v>
      </c>
      <c r="AA36" s="163">
        <f t="shared" ref="AA36:AI36" si="64">SUMPRODUCT(($A$58:$A$725=$Y36&amp;"- "&amp;$Z36)*($C$58:$C$725=AA$1)*($G$58:$G$725))</f>
        <v>0</v>
      </c>
      <c r="AB36" s="163">
        <f t="shared" si="64"/>
        <v>0</v>
      </c>
      <c r="AC36" s="163">
        <f t="shared" si="64"/>
        <v>0</v>
      </c>
      <c r="AD36" s="163">
        <f t="shared" si="64"/>
        <v>0</v>
      </c>
      <c r="AE36" s="163">
        <f t="shared" si="64"/>
        <v>0</v>
      </c>
      <c r="AF36" s="163">
        <f t="shared" si="64"/>
        <v>0</v>
      </c>
      <c r="AG36" s="163">
        <f t="shared" si="64"/>
        <v>0</v>
      </c>
      <c r="AH36" s="163">
        <f t="shared" si="64"/>
        <v>0</v>
      </c>
      <c r="AI36" s="163">
        <f t="shared" si="64"/>
        <v>0</v>
      </c>
      <c r="AJ36" s="163">
        <f>SUM(AA36:AI36)</f>
        <v>0</v>
      </c>
      <c r="AM36" s="29">
        <f>B39</f>
        <v>30</v>
      </c>
      <c r="AN36" s="165" t="str">
        <f t="shared" si="38"/>
        <v>Patentes</v>
      </c>
      <c r="AO36" s="163">
        <f t="shared" ref="AO36:AV36" si="65">SUMPRODUCT(($J$58:$M$724=$AM36&amp;"- "&amp;$AN36)*($N$58:$N$724=AO$1)*($Q$58:$Q$724))</f>
        <v>0</v>
      </c>
      <c r="AP36" s="163">
        <f t="shared" si="65"/>
        <v>0</v>
      </c>
      <c r="AQ36" s="163">
        <f t="shared" si="65"/>
        <v>0</v>
      </c>
      <c r="AR36" s="163">
        <f t="shared" si="65"/>
        <v>0</v>
      </c>
      <c r="AS36" s="163">
        <f t="shared" si="65"/>
        <v>0</v>
      </c>
      <c r="AT36" s="163">
        <f t="shared" si="65"/>
        <v>0</v>
      </c>
      <c r="AU36" s="163">
        <f t="shared" si="65"/>
        <v>0</v>
      </c>
      <c r="AV36" s="163">
        <f t="shared" si="65"/>
        <v>0</v>
      </c>
      <c r="AW36" s="163">
        <f t="shared" si="11"/>
        <v>0</v>
      </c>
      <c r="AX36" s="78"/>
      <c r="AZ36" s="29">
        <f>B39</f>
        <v>30</v>
      </c>
      <c r="BA36" s="165" t="str">
        <f t="shared" si="40"/>
        <v>Patentes</v>
      </c>
      <c r="BB36" s="163">
        <f t="shared" ref="BB36:BM36" ca="1" si="66">SUMPRODUCT(($C$6:$C$46=$BA36)*($N$6:$N$46=BB$1)*($M$6:$M$46))</f>
        <v>0</v>
      </c>
      <c r="BC36" s="163">
        <f t="shared" ca="1" si="66"/>
        <v>0</v>
      </c>
      <c r="BD36" s="163">
        <f t="shared" ca="1" si="66"/>
        <v>0</v>
      </c>
      <c r="BE36" s="163">
        <f t="shared" ca="1" si="66"/>
        <v>0</v>
      </c>
      <c r="BF36" s="163">
        <f t="shared" ca="1" si="66"/>
        <v>0</v>
      </c>
      <c r="BG36" s="163">
        <f t="shared" ca="1" si="66"/>
        <v>0</v>
      </c>
      <c r="BH36" s="163">
        <f t="shared" ca="1" si="66"/>
        <v>0</v>
      </c>
      <c r="BI36" s="163">
        <f t="shared" ca="1" si="66"/>
        <v>0</v>
      </c>
      <c r="BJ36" s="163">
        <f t="shared" ca="1" si="66"/>
        <v>0</v>
      </c>
      <c r="BK36" s="163">
        <f t="shared" ca="1" si="66"/>
        <v>0</v>
      </c>
      <c r="BL36" s="163">
        <f t="shared" ca="1" si="66"/>
        <v>0</v>
      </c>
      <c r="BM36" s="163">
        <f t="shared" ca="1" si="66"/>
        <v>0</v>
      </c>
    </row>
    <row r="37" spans="2:65">
      <c r="B37" s="29">
        <f>+Taxes!A34</f>
        <v>29</v>
      </c>
      <c r="C37" s="7" t="str">
        <f>+Taxes!B34</f>
        <v>Pénalités et contentieux</v>
      </c>
      <c r="E37" s="163">
        <v>0</v>
      </c>
      <c r="F37" s="163">
        <f>SUMIF($A$58:$A$726,B37&amp;"- "&amp;C37,$G$58:$G$726)</f>
        <v>0</v>
      </c>
      <c r="G37" s="163">
        <f t="shared" si="12"/>
        <v>0</v>
      </c>
      <c r="I37" s="163">
        <v>0</v>
      </c>
      <c r="J37" s="163">
        <f ca="1">SUMIF($J$58:$M$726,B37&amp;"- "&amp;C37,$Q$58:$Q$726)</f>
        <v>0</v>
      </c>
      <c r="K37" s="163">
        <f t="shared" ca="1" si="13"/>
        <v>0</v>
      </c>
      <c r="M37" s="163">
        <f t="shared" ca="1" si="62"/>
        <v>0</v>
      </c>
      <c r="N37" s="163"/>
      <c r="O37" s="22" t="str">
        <f t="shared" ca="1" si="52"/>
        <v/>
      </c>
      <c r="P37" s="23" t="str">
        <f t="shared" ca="1" si="63"/>
        <v/>
      </c>
      <c r="Y37" s="169"/>
      <c r="Z37" s="169" t="str">
        <f t="shared" si="36"/>
        <v>AUREP</v>
      </c>
      <c r="AA37" s="82">
        <f>SUM(AA38:AA41)</f>
        <v>0</v>
      </c>
      <c r="AB37" s="82">
        <f t="shared" ref="AB37:AJ37" si="67">SUM(AB38:AB41)</f>
        <v>0</v>
      </c>
      <c r="AC37" s="82">
        <f t="shared" si="67"/>
        <v>0</v>
      </c>
      <c r="AD37" s="82">
        <f t="shared" si="67"/>
        <v>0</v>
      </c>
      <c r="AE37" s="82">
        <f t="shared" si="67"/>
        <v>0</v>
      </c>
      <c r="AF37" s="82">
        <f t="shared" si="67"/>
        <v>0</v>
      </c>
      <c r="AG37" s="82">
        <f t="shared" si="67"/>
        <v>0</v>
      </c>
      <c r="AH37" s="82">
        <f t="shared" si="67"/>
        <v>0</v>
      </c>
      <c r="AI37" s="82">
        <f t="shared" si="67"/>
        <v>0</v>
      </c>
      <c r="AJ37" s="82">
        <f t="shared" si="67"/>
        <v>0</v>
      </c>
      <c r="AM37" s="169"/>
      <c r="AN37" s="169" t="str">
        <f t="shared" si="38"/>
        <v>AUREP</v>
      </c>
      <c r="AO37" s="82">
        <f>SUM(AO38:AO41)</f>
        <v>0</v>
      </c>
      <c r="AP37" s="82">
        <f t="shared" ref="AP37:AW37" si="68">SUM(AP38:AP41)</f>
        <v>0</v>
      </c>
      <c r="AQ37" s="82">
        <f t="shared" si="68"/>
        <v>0</v>
      </c>
      <c r="AR37" s="82">
        <f t="shared" si="68"/>
        <v>0</v>
      </c>
      <c r="AS37" s="82">
        <f t="shared" si="68"/>
        <v>0</v>
      </c>
      <c r="AT37" s="82">
        <f t="shared" si="68"/>
        <v>0</v>
      </c>
      <c r="AU37" s="82">
        <f t="shared" si="68"/>
        <v>0</v>
      </c>
      <c r="AV37" s="82">
        <f t="shared" si="68"/>
        <v>0</v>
      </c>
      <c r="AW37" s="82">
        <f t="shared" si="68"/>
        <v>0</v>
      </c>
      <c r="AX37" s="78"/>
      <c r="AZ37" s="169"/>
      <c r="BA37" s="169" t="str">
        <f t="shared" si="40"/>
        <v>AUREP</v>
      </c>
      <c r="BB37" s="82">
        <f ca="1">SUM(BB38:BB41)</f>
        <v>0</v>
      </c>
      <c r="BC37" s="82">
        <f t="shared" ref="BC37:BM37" ca="1" si="69">SUM(BC38:BC41)</f>
        <v>0</v>
      </c>
      <c r="BD37" s="82">
        <f t="shared" ca="1" si="69"/>
        <v>0</v>
      </c>
      <c r="BE37" s="82">
        <f t="shared" ca="1" si="69"/>
        <v>0</v>
      </c>
      <c r="BF37" s="82">
        <f t="shared" ca="1" si="69"/>
        <v>0</v>
      </c>
      <c r="BG37" s="82">
        <f t="shared" ca="1" si="69"/>
        <v>0</v>
      </c>
      <c r="BH37" s="82">
        <f t="shared" ca="1" si="69"/>
        <v>0</v>
      </c>
      <c r="BI37" s="82">
        <f t="shared" ca="1" si="69"/>
        <v>0</v>
      </c>
      <c r="BJ37" s="82">
        <f t="shared" ca="1" si="69"/>
        <v>0</v>
      </c>
      <c r="BK37" s="82">
        <f t="shared" ca="1" si="69"/>
        <v>0</v>
      </c>
      <c r="BL37" s="82">
        <f t="shared" ca="1" si="69"/>
        <v>0</v>
      </c>
      <c r="BM37" s="82">
        <f t="shared" ca="1" si="69"/>
        <v>0</v>
      </c>
    </row>
    <row r="38" spans="2:65">
      <c r="B38" s="169"/>
      <c r="C38" s="142" t="str">
        <f>+Taxes!B35</f>
        <v>DRI</v>
      </c>
      <c r="E38" s="82">
        <f>SUM(E39)</f>
        <v>0</v>
      </c>
      <c r="F38" s="82">
        <f>SUM(F39)</f>
        <v>0</v>
      </c>
      <c r="G38" s="82">
        <f>SUM(G39)</f>
        <v>0</v>
      </c>
      <c r="I38" s="82">
        <f>SUM(I39)</f>
        <v>0</v>
      </c>
      <c r="J38" s="82">
        <f ca="1">SUM(J39)</f>
        <v>0</v>
      </c>
      <c r="K38" s="82">
        <f ca="1">SUM(K39)</f>
        <v>0</v>
      </c>
      <c r="M38" s="82">
        <f ca="1">SUM(M39)</f>
        <v>0</v>
      </c>
      <c r="N38" s="21"/>
      <c r="O38" s="22"/>
      <c r="P38" s="23"/>
      <c r="T38" s="147" t="str">
        <f ca="1">IF(J48=S25,"","ERROR")</f>
        <v/>
      </c>
      <c r="Y38" s="29">
        <f>B41</f>
        <v>31</v>
      </c>
      <c r="Z38" s="165" t="str">
        <f t="shared" si="36"/>
        <v>Taxes de délivrance</v>
      </c>
      <c r="AA38" s="163">
        <f t="shared" ref="AA38:AI41" si="70">SUMPRODUCT(($A$58:$A$725=$Y38&amp;"- "&amp;$Z38)*($C$58:$C$725=AA$1)*($G$58:$G$725))</f>
        <v>0</v>
      </c>
      <c r="AB38" s="163">
        <f t="shared" si="70"/>
        <v>0</v>
      </c>
      <c r="AC38" s="163">
        <f t="shared" si="70"/>
        <v>0</v>
      </c>
      <c r="AD38" s="163">
        <f t="shared" si="70"/>
        <v>0</v>
      </c>
      <c r="AE38" s="163">
        <f t="shared" si="70"/>
        <v>0</v>
      </c>
      <c r="AF38" s="163">
        <f t="shared" si="70"/>
        <v>0</v>
      </c>
      <c r="AG38" s="163">
        <f t="shared" si="70"/>
        <v>0</v>
      </c>
      <c r="AH38" s="163">
        <f t="shared" si="70"/>
        <v>0</v>
      </c>
      <c r="AI38" s="163">
        <f t="shared" si="70"/>
        <v>0</v>
      </c>
      <c r="AJ38" s="163">
        <f>SUM(AA38:AI38)</f>
        <v>0</v>
      </c>
      <c r="AM38" s="29">
        <f>B41</f>
        <v>31</v>
      </c>
      <c r="AN38" s="165" t="str">
        <f t="shared" si="38"/>
        <v>Taxes de délivrance</v>
      </c>
      <c r="AO38" s="163">
        <f t="shared" ref="AO38:AV41" si="71">SUMPRODUCT(($J$58:$M$724=$AM38&amp;"- "&amp;$AN38)*($N$58:$N$724=AO$1)*($Q$58:$Q$724))</f>
        <v>0</v>
      </c>
      <c r="AP38" s="163">
        <f t="shared" si="71"/>
        <v>0</v>
      </c>
      <c r="AQ38" s="163">
        <f t="shared" si="71"/>
        <v>0</v>
      </c>
      <c r="AR38" s="163">
        <f t="shared" si="71"/>
        <v>0</v>
      </c>
      <c r="AS38" s="163">
        <f t="shared" si="71"/>
        <v>0</v>
      </c>
      <c r="AT38" s="163">
        <f t="shared" si="71"/>
        <v>0</v>
      </c>
      <c r="AU38" s="163">
        <f t="shared" si="71"/>
        <v>0</v>
      </c>
      <c r="AV38" s="163">
        <f t="shared" si="71"/>
        <v>0</v>
      </c>
      <c r="AW38" s="163">
        <f t="shared" si="11"/>
        <v>0</v>
      </c>
      <c r="AX38" s="78"/>
      <c r="AZ38" s="29">
        <f>B41</f>
        <v>31</v>
      </c>
      <c r="BA38" s="165" t="str">
        <f t="shared" si="40"/>
        <v>Taxes de délivrance</v>
      </c>
      <c r="BB38" s="163">
        <f t="shared" ref="BB38:BM41" ca="1" si="72">SUMPRODUCT(($C$6:$C$46=$BA38)*($N$6:$N$46=BB$1)*($M$6:$M$46))</f>
        <v>0</v>
      </c>
      <c r="BC38" s="163">
        <f t="shared" ca="1" si="72"/>
        <v>0</v>
      </c>
      <c r="BD38" s="163">
        <f t="shared" ca="1" si="72"/>
        <v>0</v>
      </c>
      <c r="BE38" s="163">
        <f t="shared" ca="1" si="72"/>
        <v>0</v>
      </c>
      <c r="BF38" s="163">
        <f t="shared" ca="1" si="72"/>
        <v>0</v>
      </c>
      <c r="BG38" s="163">
        <f t="shared" ca="1" si="72"/>
        <v>0</v>
      </c>
      <c r="BH38" s="163">
        <f t="shared" ca="1" si="72"/>
        <v>0</v>
      </c>
      <c r="BI38" s="163">
        <f t="shared" ca="1" si="72"/>
        <v>0</v>
      </c>
      <c r="BJ38" s="163">
        <f t="shared" ca="1" si="72"/>
        <v>0</v>
      </c>
      <c r="BK38" s="163">
        <f t="shared" ca="1" si="72"/>
        <v>0</v>
      </c>
      <c r="BL38" s="163">
        <f t="shared" ca="1" si="72"/>
        <v>0</v>
      </c>
      <c r="BM38" s="163">
        <f t="shared" ca="1" si="72"/>
        <v>0</v>
      </c>
    </row>
    <row r="39" spans="2:65">
      <c r="B39" s="2">
        <f>+Taxes!A36</f>
        <v>30</v>
      </c>
      <c r="C39" s="6" t="str">
        <f>+Taxes!B36</f>
        <v>Patentes</v>
      </c>
      <c r="E39" s="78">
        <v>0</v>
      </c>
      <c r="F39" s="78">
        <f>SUMIF($A$58:$A$726,B39&amp;"- "&amp;C39,$G$58:$G$726)</f>
        <v>0</v>
      </c>
      <c r="G39" s="78">
        <f t="shared" si="12"/>
        <v>0</v>
      </c>
      <c r="I39" s="78">
        <v>0</v>
      </c>
      <c r="J39" s="78">
        <f ca="1">SUMIF($J$58:$M$726,B39&amp;"- "&amp;C39,$Q$58:$Q$726)</f>
        <v>0</v>
      </c>
      <c r="K39" s="78">
        <f t="shared" ca="1" si="13"/>
        <v>0</v>
      </c>
      <c r="M39" s="78">
        <f t="shared" ca="1" si="62"/>
        <v>0</v>
      </c>
      <c r="N39" s="78"/>
      <c r="O39" s="22" t="str">
        <f t="shared" ca="1" si="52"/>
        <v/>
      </c>
      <c r="P39" s="23" t="str">
        <f t="shared" ca="1" si="63"/>
        <v/>
      </c>
      <c r="Y39" s="29">
        <f>B42</f>
        <v>32</v>
      </c>
      <c r="Z39" s="165" t="str">
        <f t="shared" si="36"/>
        <v>Taxe de renouvellement (AUREP)</v>
      </c>
      <c r="AA39" s="163">
        <f t="shared" si="70"/>
        <v>0</v>
      </c>
      <c r="AB39" s="163">
        <f t="shared" si="70"/>
        <v>0</v>
      </c>
      <c r="AC39" s="163">
        <f t="shared" si="70"/>
        <v>0</v>
      </c>
      <c r="AD39" s="163">
        <f t="shared" si="70"/>
        <v>0</v>
      </c>
      <c r="AE39" s="163">
        <f t="shared" si="70"/>
        <v>0</v>
      </c>
      <c r="AF39" s="163">
        <f t="shared" si="70"/>
        <v>0</v>
      </c>
      <c r="AG39" s="163">
        <f t="shared" si="70"/>
        <v>0</v>
      </c>
      <c r="AH39" s="163">
        <f t="shared" si="70"/>
        <v>0</v>
      </c>
      <c r="AI39" s="163">
        <f t="shared" si="70"/>
        <v>0</v>
      </c>
      <c r="AJ39" s="163">
        <f>SUM(AA39:AI39)</f>
        <v>0</v>
      </c>
      <c r="AM39" s="29">
        <f>B42</f>
        <v>32</v>
      </c>
      <c r="AN39" s="165" t="str">
        <f t="shared" si="38"/>
        <v>Taxe de renouvellement (AUREP)</v>
      </c>
      <c r="AO39" s="163">
        <f t="shared" si="71"/>
        <v>0</v>
      </c>
      <c r="AP39" s="163">
        <f t="shared" si="71"/>
        <v>0</v>
      </c>
      <c r="AQ39" s="163">
        <f t="shared" si="71"/>
        <v>0</v>
      </c>
      <c r="AR39" s="163">
        <f t="shared" si="71"/>
        <v>0</v>
      </c>
      <c r="AS39" s="163">
        <f t="shared" si="71"/>
        <v>0</v>
      </c>
      <c r="AT39" s="163">
        <f t="shared" si="71"/>
        <v>0</v>
      </c>
      <c r="AU39" s="163">
        <f t="shared" si="71"/>
        <v>0</v>
      </c>
      <c r="AV39" s="163">
        <f t="shared" si="71"/>
        <v>0</v>
      </c>
      <c r="AW39" s="163">
        <f t="shared" si="11"/>
        <v>0</v>
      </c>
      <c r="AX39" s="78"/>
      <c r="AZ39" s="29">
        <f>B42</f>
        <v>32</v>
      </c>
      <c r="BA39" s="165" t="str">
        <f t="shared" si="40"/>
        <v>Taxe de renouvellement (AUREP)</v>
      </c>
      <c r="BB39" s="163">
        <f t="shared" ca="1" si="72"/>
        <v>0</v>
      </c>
      <c r="BC39" s="163">
        <f t="shared" ca="1" si="72"/>
        <v>0</v>
      </c>
      <c r="BD39" s="163">
        <f t="shared" ca="1" si="72"/>
        <v>0</v>
      </c>
      <c r="BE39" s="163">
        <f t="shared" ca="1" si="72"/>
        <v>0</v>
      </c>
      <c r="BF39" s="163">
        <f t="shared" ca="1" si="72"/>
        <v>0</v>
      </c>
      <c r="BG39" s="163">
        <f t="shared" ca="1" si="72"/>
        <v>0</v>
      </c>
      <c r="BH39" s="163">
        <f t="shared" ca="1" si="72"/>
        <v>0</v>
      </c>
      <c r="BI39" s="163">
        <f t="shared" ca="1" si="72"/>
        <v>0</v>
      </c>
      <c r="BJ39" s="163">
        <f t="shared" ca="1" si="72"/>
        <v>0</v>
      </c>
      <c r="BK39" s="163">
        <f t="shared" ca="1" si="72"/>
        <v>0</v>
      </c>
      <c r="BL39" s="163">
        <f t="shared" ca="1" si="72"/>
        <v>0</v>
      </c>
      <c r="BM39" s="163">
        <f t="shared" ca="1" si="72"/>
        <v>0</v>
      </c>
    </row>
    <row r="40" spans="2:65">
      <c r="B40" s="169"/>
      <c r="C40" s="142" t="str">
        <f>+Taxes!B37</f>
        <v>AUREP</v>
      </c>
      <c r="E40" s="82">
        <f>SUM(E41:E44)</f>
        <v>0</v>
      </c>
      <c r="F40" s="82">
        <f>SUM(F41:F44)</f>
        <v>0</v>
      </c>
      <c r="G40" s="82">
        <f>SUM(G41:G44)</f>
        <v>0</v>
      </c>
      <c r="I40" s="82">
        <f>SUM(I41:I44)</f>
        <v>0</v>
      </c>
      <c r="J40" s="82">
        <f ca="1">SUM(J41:J44)</f>
        <v>0</v>
      </c>
      <c r="K40" s="82">
        <f ca="1">SUM(K41:K44)</f>
        <v>0</v>
      </c>
      <c r="M40" s="82">
        <f ca="1">SUM(M41:M44)</f>
        <v>0</v>
      </c>
      <c r="N40" s="21"/>
      <c r="O40" s="22"/>
      <c r="P40" s="23"/>
      <c r="Y40" s="29">
        <f>B43</f>
        <v>33</v>
      </c>
      <c r="Z40" s="165" t="str">
        <f t="shared" si="36"/>
        <v>Taxe superficiaire</v>
      </c>
      <c r="AA40" s="163">
        <f t="shared" si="70"/>
        <v>0</v>
      </c>
      <c r="AB40" s="163">
        <f t="shared" si="70"/>
        <v>0</v>
      </c>
      <c r="AC40" s="163">
        <f t="shared" si="70"/>
        <v>0</v>
      </c>
      <c r="AD40" s="163">
        <f t="shared" si="70"/>
        <v>0</v>
      </c>
      <c r="AE40" s="163">
        <f t="shared" si="70"/>
        <v>0</v>
      </c>
      <c r="AF40" s="163">
        <f t="shared" si="70"/>
        <v>0</v>
      </c>
      <c r="AG40" s="163">
        <f t="shared" si="70"/>
        <v>0</v>
      </c>
      <c r="AH40" s="163">
        <f t="shared" si="70"/>
        <v>0</v>
      </c>
      <c r="AI40" s="163">
        <f t="shared" si="70"/>
        <v>0</v>
      </c>
      <c r="AJ40" s="163">
        <f>SUM(AA40:AI40)</f>
        <v>0</v>
      </c>
      <c r="AM40" s="29">
        <f>B43</f>
        <v>33</v>
      </c>
      <c r="AN40" s="165" t="str">
        <f t="shared" si="38"/>
        <v>Taxe superficiaire</v>
      </c>
      <c r="AO40" s="163">
        <f t="shared" si="71"/>
        <v>0</v>
      </c>
      <c r="AP40" s="163">
        <f t="shared" si="71"/>
        <v>0</v>
      </c>
      <c r="AQ40" s="163">
        <f t="shared" si="71"/>
        <v>0</v>
      </c>
      <c r="AR40" s="163">
        <f t="shared" si="71"/>
        <v>0</v>
      </c>
      <c r="AS40" s="163">
        <f t="shared" si="71"/>
        <v>0</v>
      </c>
      <c r="AT40" s="163">
        <f t="shared" si="71"/>
        <v>0</v>
      </c>
      <c r="AU40" s="163">
        <f t="shared" si="71"/>
        <v>0</v>
      </c>
      <c r="AV40" s="163">
        <f t="shared" si="71"/>
        <v>0</v>
      </c>
      <c r="AW40" s="163">
        <f t="shared" si="11"/>
        <v>0</v>
      </c>
      <c r="AX40" s="52"/>
      <c r="AZ40" s="29">
        <f>B43</f>
        <v>33</v>
      </c>
      <c r="BA40" s="165" t="str">
        <f t="shared" si="40"/>
        <v>Taxe superficiaire</v>
      </c>
      <c r="BB40" s="163">
        <f t="shared" ca="1" si="72"/>
        <v>0</v>
      </c>
      <c r="BC40" s="163">
        <f t="shared" ca="1" si="72"/>
        <v>0</v>
      </c>
      <c r="BD40" s="163">
        <f t="shared" ca="1" si="72"/>
        <v>0</v>
      </c>
      <c r="BE40" s="163">
        <f t="shared" ca="1" si="72"/>
        <v>0</v>
      </c>
      <c r="BF40" s="163">
        <f t="shared" ca="1" si="72"/>
        <v>0</v>
      </c>
      <c r="BG40" s="163">
        <f t="shared" ca="1" si="72"/>
        <v>0</v>
      </c>
      <c r="BH40" s="163">
        <f t="shared" ca="1" si="72"/>
        <v>0</v>
      </c>
      <c r="BI40" s="163">
        <f t="shared" ca="1" si="72"/>
        <v>0</v>
      </c>
      <c r="BJ40" s="163">
        <f t="shared" ca="1" si="72"/>
        <v>0</v>
      </c>
      <c r="BK40" s="163">
        <f t="shared" ca="1" si="72"/>
        <v>0</v>
      </c>
      <c r="BL40" s="163">
        <f t="shared" ca="1" si="72"/>
        <v>0</v>
      </c>
      <c r="BM40" s="163">
        <f t="shared" ca="1" si="72"/>
        <v>0</v>
      </c>
    </row>
    <row r="41" spans="2:65">
      <c r="B41" s="29">
        <f>+Taxes!A38</f>
        <v>31</v>
      </c>
      <c r="C41" s="7" t="str">
        <f>+Taxes!B38</f>
        <v>Taxes de délivrance</v>
      </c>
      <c r="E41" s="163">
        <v>0</v>
      </c>
      <c r="F41" s="163">
        <f>SUMIF($A$58:$A$726,B41&amp;"- "&amp;C41,$G$58:$G$726)</f>
        <v>0</v>
      </c>
      <c r="G41" s="163">
        <f t="shared" si="12"/>
        <v>0</v>
      </c>
      <c r="I41" s="163">
        <v>0</v>
      </c>
      <c r="J41" s="163">
        <f ca="1">SUMIF($J$58:$M$726,B41&amp;"- "&amp;C41,$Q$58:$Q$726)</f>
        <v>0</v>
      </c>
      <c r="K41" s="163">
        <f t="shared" ca="1" si="13"/>
        <v>0</v>
      </c>
      <c r="M41" s="163">
        <f t="shared" ca="1" si="62"/>
        <v>0</v>
      </c>
      <c r="N41" s="163"/>
      <c r="O41" s="22" t="str">
        <f t="shared" ca="1" si="52"/>
        <v/>
      </c>
      <c r="P41" s="23" t="str">
        <f t="shared" ca="1" si="63"/>
        <v/>
      </c>
      <c r="Y41" s="29">
        <f>B44</f>
        <v>34</v>
      </c>
      <c r="Z41" s="165" t="str">
        <f t="shared" si="36"/>
        <v>Fonds de promotion et de formation</v>
      </c>
      <c r="AA41" s="163">
        <f t="shared" si="70"/>
        <v>0</v>
      </c>
      <c r="AB41" s="163">
        <f t="shared" si="70"/>
        <v>0</v>
      </c>
      <c r="AC41" s="163">
        <f t="shared" si="70"/>
        <v>0</v>
      </c>
      <c r="AD41" s="163">
        <f t="shared" si="70"/>
        <v>0</v>
      </c>
      <c r="AE41" s="163">
        <f t="shared" si="70"/>
        <v>0</v>
      </c>
      <c r="AF41" s="163">
        <f t="shared" si="70"/>
        <v>0</v>
      </c>
      <c r="AG41" s="163">
        <f t="shared" si="70"/>
        <v>0</v>
      </c>
      <c r="AH41" s="163">
        <f t="shared" si="70"/>
        <v>0</v>
      </c>
      <c r="AI41" s="163">
        <f t="shared" si="70"/>
        <v>0</v>
      </c>
      <c r="AJ41" s="163">
        <f>SUM(AA41:AI41)</f>
        <v>0</v>
      </c>
      <c r="AM41" s="29">
        <f>B44</f>
        <v>34</v>
      </c>
      <c r="AN41" s="165" t="str">
        <f t="shared" si="38"/>
        <v>Fonds de promotion et de formation</v>
      </c>
      <c r="AO41" s="163">
        <f t="shared" si="71"/>
        <v>0</v>
      </c>
      <c r="AP41" s="163">
        <f t="shared" si="71"/>
        <v>0</v>
      </c>
      <c r="AQ41" s="163">
        <f t="shared" si="71"/>
        <v>0</v>
      </c>
      <c r="AR41" s="163">
        <f t="shared" si="71"/>
        <v>0</v>
      </c>
      <c r="AS41" s="163">
        <f t="shared" si="71"/>
        <v>0</v>
      </c>
      <c r="AT41" s="163">
        <f t="shared" si="71"/>
        <v>0</v>
      </c>
      <c r="AU41" s="163">
        <f t="shared" si="71"/>
        <v>0</v>
      </c>
      <c r="AV41" s="163">
        <f t="shared" si="71"/>
        <v>0</v>
      </c>
      <c r="AW41" s="163">
        <f t="shared" si="11"/>
        <v>0</v>
      </c>
      <c r="AX41" s="78"/>
      <c r="AZ41" s="29">
        <f>B44</f>
        <v>34</v>
      </c>
      <c r="BA41" s="165" t="str">
        <f t="shared" si="40"/>
        <v>Fonds de promotion et de formation</v>
      </c>
      <c r="BB41" s="163">
        <f t="shared" ca="1" si="72"/>
        <v>0</v>
      </c>
      <c r="BC41" s="163">
        <f t="shared" ca="1" si="72"/>
        <v>0</v>
      </c>
      <c r="BD41" s="163">
        <f t="shared" ca="1" si="72"/>
        <v>0</v>
      </c>
      <c r="BE41" s="163">
        <f t="shared" ca="1" si="72"/>
        <v>0</v>
      </c>
      <c r="BF41" s="163">
        <f t="shared" ca="1" si="72"/>
        <v>0</v>
      </c>
      <c r="BG41" s="163">
        <f t="shared" ca="1" si="72"/>
        <v>0</v>
      </c>
      <c r="BH41" s="163">
        <f t="shared" ca="1" si="72"/>
        <v>0</v>
      </c>
      <c r="BI41" s="163">
        <f t="shared" ca="1" si="72"/>
        <v>0</v>
      </c>
      <c r="BJ41" s="163">
        <f t="shared" ca="1" si="72"/>
        <v>0</v>
      </c>
      <c r="BK41" s="163">
        <f t="shared" ca="1" si="72"/>
        <v>0</v>
      </c>
      <c r="BL41" s="163">
        <f t="shared" ca="1" si="72"/>
        <v>0</v>
      </c>
      <c r="BM41" s="163">
        <f t="shared" ca="1" si="72"/>
        <v>0</v>
      </c>
    </row>
    <row r="42" spans="2:65">
      <c r="B42" s="2">
        <f>+Taxes!A39</f>
        <v>32</v>
      </c>
      <c r="C42" s="6" t="str">
        <f>+Taxes!B39</f>
        <v>Taxe de renouvellement (AUREP)</v>
      </c>
      <c r="E42" s="78">
        <v>0</v>
      </c>
      <c r="F42" s="78">
        <f>SUMIF($A$58:$A$726,B42&amp;"- "&amp;C42,$G$58:$G$726)</f>
        <v>0</v>
      </c>
      <c r="G42" s="78">
        <f t="shared" si="12"/>
        <v>0</v>
      </c>
      <c r="I42" s="78">
        <v>0</v>
      </c>
      <c r="J42" s="78">
        <f ca="1">SUMIF($J$58:$M$726,B42&amp;"- "&amp;C42,$Q$58:$Q$726)</f>
        <v>0</v>
      </c>
      <c r="K42" s="78">
        <f t="shared" ca="1" si="13"/>
        <v>0</v>
      </c>
      <c r="M42" s="78">
        <f t="shared" ca="1" si="62"/>
        <v>0</v>
      </c>
      <c r="N42" s="78"/>
      <c r="O42" s="22" t="str">
        <f t="shared" ca="1" si="52"/>
        <v/>
      </c>
      <c r="P42" s="23" t="str">
        <f t="shared" ca="1" si="63"/>
        <v/>
      </c>
      <c r="Y42" s="169"/>
      <c r="Z42" s="169" t="str">
        <f t="shared" si="36"/>
        <v>INPS</v>
      </c>
      <c r="AA42" s="82">
        <f>SUM(AA43:AA43)</f>
        <v>0</v>
      </c>
      <c r="AB42" s="82">
        <f t="shared" ref="AB42:AJ42" si="73">SUM(AB43:AB43)</f>
        <v>0</v>
      </c>
      <c r="AC42" s="82">
        <f t="shared" si="73"/>
        <v>0</v>
      </c>
      <c r="AD42" s="82">
        <f t="shared" si="73"/>
        <v>0</v>
      </c>
      <c r="AE42" s="82">
        <f t="shared" si="73"/>
        <v>0</v>
      </c>
      <c r="AF42" s="82">
        <f t="shared" si="73"/>
        <v>0</v>
      </c>
      <c r="AG42" s="82">
        <f t="shared" si="73"/>
        <v>0</v>
      </c>
      <c r="AH42" s="82">
        <f t="shared" si="73"/>
        <v>0</v>
      </c>
      <c r="AI42" s="82">
        <f t="shared" si="73"/>
        <v>0</v>
      </c>
      <c r="AJ42" s="82">
        <f t="shared" si="73"/>
        <v>0</v>
      </c>
      <c r="AM42" s="169"/>
      <c r="AN42" s="169" t="str">
        <f t="shared" si="38"/>
        <v>INPS</v>
      </c>
      <c r="AO42" s="82">
        <f>SUM(AO43:AO43)</f>
        <v>0</v>
      </c>
      <c r="AP42" s="82">
        <f t="shared" ref="AP42:AW42" si="74">SUM(AP43:AP43)</f>
        <v>0</v>
      </c>
      <c r="AQ42" s="82">
        <f t="shared" si="74"/>
        <v>0</v>
      </c>
      <c r="AR42" s="82">
        <f t="shared" si="74"/>
        <v>0</v>
      </c>
      <c r="AS42" s="82">
        <f t="shared" si="74"/>
        <v>0</v>
      </c>
      <c r="AT42" s="82">
        <f t="shared" si="74"/>
        <v>0</v>
      </c>
      <c r="AU42" s="82">
        <f t="shared" si="74"/>
        <v>0</v>
      </c>
      <c r="AV42" s="82">
        <f t="shared" si="74"/>
        <v>0</v>
      </c>
      <c r="AW42" s="82">
        <f t="shared" si="74"/>
        <v>0</v>
      </c>
      <c r="AX42" s="52"/>
      <c r="AZ42" s="169"/>
      <c r="BA42" s="169" t="str">
        <f t="shared" si="40"/>
        <v>INPS</v>
      </c>
      <c r="BB42" s="82">
        <f ca="1">SUM(BB43:BB43)</f>
        <v>0</v>
      </c>
      <c r="BC42" s="82">
        <f t="shared" ref="BC42:BM42" ca="1" si="75">SUM(BC43:BC43)</f>
        <v>0</v>
      </c>
      <c r="BD42" s="82">
        <f t="shared" ca="1" si="75"/>
        <v>0</v>
      </c>
      <c r="BE42" s="82">
        <f t="shared" ca="1" si="75"/>
        <v>0</v>
      </c>
      <c r="BF42" s="82">
        <f t="shared" ca="1" si="75"/>
        <v>0</v>
      </c>
      <c r="BG42" s="82">
        <f t="shared" ca="1" si="75"/>
        <v>0</v>
      </c>
      <c r="BH42" s="82">
        <f t="shared" ca="1" si="75"/>
        <v>0</v>
      </c>
      <c r="BI42" s="82">
        <f t="shared" ca="1" si="75"/>
        <v>0</v>
      </c>
      <c r="BJ42" s="82">
        <f t="shared" ca="1" si="75"/>
        <v>0</v>
      </c>
      <c r="BK42" s="82">
        <f t="shared" ca="1" si="75"/>
        <v>0</v>
      </c>
      <c r="BL42" s="82">
        <f t="shared" ca="1" si="75"/>
        <v>0</v>
      </c>
      <c r="BM42" s="82">
        <f t="shared" ca="1" si="75"/>
        <v>0</v>
      </c>
    </row>
    <row r="43" spans="2:65">
      <c r="B43" s="29">
        <f>+Taxes!A40</f>
        <v>33</v>
      </c>
      <c r="C43" s="7" t="str">
        <f>+Taxes!B40</f>
        <v>Taxe superficiaire</v>
      </c>
      <c r="E43" s="163">
        <v>0</v>
      </c>
      <c r="F43" s="163">
        <f>SUMIF($A$58:$A$726,B43&amp;"- "&amp;C43,$G$58:$G$726)</f>
        <v>0</v>
      </c>
      <c r="G43" s="163">
        <f t="shared" si="12"/>
        <v>0</v>
      </c>
      <c r="I43" s="163">
        <v>0</v>
      </c>
      <c r="J43" s="163">
        <f ca="1">SUMIF($J$58:$M$726,B43&amp;"- "&amp;C43,$Q$58:$Q$726)</f>
        <v>0</v>
      </c>
      <c r="K43" s="163">
        <f t="shared" ca="1" si="13"/>
        <v>0</v>
      </c>
      <c r="M43" s="163">
        <f t="shared" ca="1" si="62"/>
        <v>0</v>
      </c>
      <c r="N43" s="163"/>
      <c r="O43" s="22" t="str">
        <f t="shared" ca="1" si="52"/>
        <v/>
      </c>
      <c r="P43" s="23" t="str">
        <f t="shared" ca="1" si="63"/>
        <v/>
      </c>
      <c r="Y43" s="29">
        <f>B46</f>
        <v>35</v>
      </c>
      <c r="Z43" s="165" t="str">
        <f t="shared" si="36"/>
        <v>Cotisations sociales</v>
      </c>
      <c r="AA43" s="163">
        <f t="shared" ref="AA43:AI44" si="76">SUMPRODUCT(($A$58:$A$725=$Y43&amp;"- "&amp;$Z43)*($C$58:$C$725=AA$1)*($G$58:$G$725))</f>
        <v>0</v>
      </c>
      <c r="AB43" s="163">
        <f t="shared" si="76"/>
        <v>0</v>
      </c>
      <c r="AC43" s="163">
        <f t="shared" si="76"/>
        <v>0</v>
      </c>
      <c r="AD43" s="163">
        <f t="shared" si="76"/>
        <v>0</v>
      </c>
      <c r="AE43" s="163">
        <f t="shared" si="76"/>
        <v>0</v>
      </c>
      <c r="AF43" s="163">
        <f t="shared" si="76"/>
        <v>0</v>
      </c>
      <c r="AG43" s="163">
        <f t="shared" si="76"/>
        <v>0</v>
      </c>
      <c r="AH43" s="163">
        <f t="shared" si="76"/>
        <v>0</v>
      </c>
      <c r="AI43" s="163">
        <f t="shared" si="76"/>
        <v>0</v>
      </c>
      <c r="AJ43" s="163">
        <f>SUM(AA43:AI43)</f>
        <v>0</v>
      </c>
      <c r="AM43" s="29">
        <f>B46</f>
        <v>35</v>
      </c>
      <c r="AN43" s="165" t="str">
        <f t="shared" si="38"/>
        <v>Cotisations sociales</v>
      </c>
      <c r="AO43" s="163">
        <f t="shared" ref="AO43:AV44" si="77">SUMPRODUCT(($J$58:$M$724=$AM43&amp;"- "&amp;$AN43)*($N$58:$N$724=AO$1)*($Q$58:$Q$724))</f>
        <v>0</v>
      </c>
      <c r="AP43" s="163">
        <f t="shared" si="77"/>
        <v>0</v>
      </c>
      <c r="AQ43" s="163">
        <f t="shared" si="77"/>
        <v>0</v>
      </c>
      <c r="AR43" s="163">
        <f t="shared" si="77"/>
        <v>0</v>
      </c>
      <c r="AS43" s="163">
        <f t="shared" si="77"/>
        <v>0</v>
      </c>
      <c r="AT43" s="163">
        <f t="shared" si="77"/>
        <v>0</v>
      </c>
      <c r="AU43" s="163">
        <f t="shared" si="77"/>
        <v>0</v>
      </c>
      <c r="AV43" s="163">
        <f t="shared" si="77"/>
        <v>0</v>
      </c>
      <c r="AW43" s="163">
        <f t="shared" si="11"/>
        <v>0</v>
      </c>
      <c r="AX43" s="78"/>
      <c r="AZ43" s="29">
        <f>B46</f>
        <v>35</v>
      </c>
      <c r="BA43" s="165" t="str">
        <f t="shared" si="40"/>
        <v>Cotisations sociales</v>
      </c>
      <c r="BB43" s="163">
        <f t="shared" ref="BB43:BM44" ca="1" si="78">SUMPRODUCT(($C$6:$C$46=$BA43)*($N$6:$N$46=BB$1)*($M$6:$M$46))</f>
        <v>0</v>
      </c>
      <c r="BC43" s="163">
        <f t="shared" ca="1" si="78"/>
        <v>0</v>
      </c>
      <c r="BD43" s="163">
        <f t="shared" ca="1" si="78"/>
        <v>0</v>
      </c>
      <c r="BE43" s="163">
        <f t="shared" ca="1" si="78"/>
        <v>0</v>
      </c>
      <c r="BF43" s="163">
        <f t="shared" ca="1" si="78"/>
        <v>0</v>
      </c>
      <c r="BG43" s="163">
        <f t="shared" ca="1" si="78"/>
        <v>0</v>
      </c>
      <c r="BH43" s="163">
        <f t="shared" ca="1" si="78"/>
        <v>0</v>
      </c>
      <c r="BI43" s="163">
        <f t="shared" ca="1" si="78"/>
        <v>0</v>
      </c>
      <c r="BJ43" s="163">
        <f t="shared" ca="1" si="78"/>
        <v>0</v>
      </c>
      <c r="BK43" s="163">
        <f t="shared" ca="1" si="78"/>
        <v>0</v>
      </c>
      <c r="BL43" s="163">
        <f t="shared" ca="1" si="78"/>
        <v>0</v>
      </c>
      <c r="BM43" s="163">
        <f t="shared" ca="1" si="78"/>
        <v>0</v>
      </c>
    </row>
    <row r="44" spans="2:65">
      <c r="B44" s="2">
        <f>+Taxes!A41</f>
        <v>34</v>
      </c>
      <c r="C44" s="6" t="str">
        <f>+Taxes!B41</f>
        <v>Fonds de promotion et de formation</v>
      </c>
      <c r="E44" s="78">
        <v>0</v>
      </c>
      <c r="F44" s="78">
        <f>SUMIF($A$58:$A$726,B44&amp;"- "&amp;C44,$G$58:$G$726)</f>
        <v>0</v>
      </c>
      <c r="G44" s="78">
        <f t="shared" si="12"/>
        <v>0</v>
      </c>
      <c r="I44" s="78">
        <v>0</v>
      </c>
      <c r="J44" s="78">
        <f ca="1">SUMIF($J$58:$M$726,B44&amp;"- "&amp;C44,$Q$58:$Q$726)</f>
        <v>0</v>
      </c>
      <c r="K44" s="78">
        <f t="shared" ca="1" si="13"/>
        <v>0</v>
      </c>
      <c r="M44" s="78">
        <f t="shared" ca="1" si="62"/>
        <v>0</v>
      </c>
      <c r="N44" s="78"/>
      <c r="O44" s="22" t="str">
        <f t="shared" ca="1" si="52"/>
        <v/>
      </c>
      <c r="P44" s="23" t="str">
        <f t="shared" ca="1" si="63"/>
        <v/>
      </c>
      <c r="Y44" s="29">
        <f>B47</f>
        <v>36</v>
      </c>
      <c r="Z44" s="165" t="str">
        <f t="shared" si="36"/>
        <v>Autres flux de paiements significatifs (&gt; 25 millions de  FCFA) (reconciliables)</v>
      </c>
      <c r="AA44" s="163">
        <f t="shared" si="76"/>
        <v>0</v>
      </c>
      <c r="AB44" s="163">
        <f t="shared" si="76"/>
        <v>0</v>
      </c>
      <c r="AC44" s="163">
        <f t="shared" si="76"/>
        <v>0</v>
      </c>
      <c r="AD44" s="163">
        <f t="shared" si="76"/>
        <v>0</v>
      </c>
      <c r="AE44" s="163">
        <f t="shared" si="76"/>
        <v>0</v>
      </c>
      <c r="AF44" s="163">
        <f t="shared" si="76"/>
        <v>0</v>
      </c>
      <c r="AG44" s="163">
        <f t="shared" si="76"/>
        <v>0</v>
      </c>
      <c r="AH44" s="163">
        <f t="shared" si="76"/>
        <v>0</v>
      </c>
      <c r="AI44" s="163">
        <f t="shared" si="76"/>
        <v>0</v>
      </c>
      <c r="AJ44" s="163">
        <f>SUM(AA44:AI44)</f>
        <v>0</v>
      </c>
      <c r="AM44" s="29">
        <f>B47</f>
        <v>36</v>
      </c>
      <c r="AN44" s="165" t="str">
        <f t="shared" si="38"/>
        <v>Autres flux de paiements significatifs (&gt; 25 millions de  FCFA) (reconciliables)</v>
      </c>
      <c r="AO44" s="163">
        <f t="shared" si="77"/>
        <v>0</v>
      </c>
      <c r="AP44" s="163">
        <f t="shared" si="77"/>
        <v>0</v>
      </c>
      <c r="AQ44" s="163">
        <f t="shared" si="77"/>
        <v>0</v>
      </c>
      <c r="AR44" s="163">
        <f t="shared" si="77"/>
        <v>0</v>
      </c>
      <c r="AS44" s="163">
        <f t="shared" si="77"/>
        <v>0</v>
      </c>
      <c r="AT44" s="163">
        <f t="shared" si="77"/>
        <v>0</v>
      </c>
      <c r="AU44" s="163">
        <f t="shared" si="77"/>
        <v>0</v>
      </c>
      <c r="AV44" s="163">
        <f t="shared" si="77"/>
        <v>0</v>
      </c>
      <c r="AW44" s="163">
        <f t="shared" si="11"/>
        <v>0</v>
      </c>
      <c r="AX44" s="78"/>
      <c r="AZ44" s="29">
        <f>B47</f>
        <v>36</v>
      </c>
      <c r="BA44" s="165" t="str">
        <f t="shared" si="40"/>
        <v>Autres flux de paiements significatifs (&gt; 25 millions de  FCFA) (reconciliables)</v>
      </c>
      <c r="BB44" s="163">
        <f t="shared" ca="1" si="78"/>
        <v>0</v>
      </c>
      <c r="BC44" s="163">
        <f t="shared" ca="1" si="78"/>
        <v>0</v>
      </c>
      <c r="BD44" s="163">
        <f t="shared" ca="1" si="78"/>
        <v>0</v>
      </c>
      <c r="BE44" s="163">
        <f t="shared" ca="1" si="78"/>
        <v>0</v>
      </c>
      <c r="BF44" s="163">
        <f t="shared" ca="1" si="78"/>
        <v>0</v>
      </c>
      <c r="BG44" s="163">
        <f t="shared" ca="1" si="78"/>
        <v>0</v>
      </c>
      <c r="BH44" s="163">
        <f t="shared" ca="1" si="78"/>
        <v>0</v>
      </c>
      <c r="BI44" s="163">
        <f t="shared" ca="1" si="78"/>
        <v>0</v>
      </c>
      <c r="BJ44" s="163">
        <f t="shared" ca="1" si="78"/>
        <v>0</v>
      </c>
      <c r="BK44" s="163">
        <f t="shared" ca="1" si="78"/>
        <v>0</v>
      </c>
      <c r="BL44" s="163">
        <f t="shared" ca="1" si="78"/>
        <v>0</v>
      </c>
      <c r="BM44" s="163">
        <f t="shared" ca="1" si="78"/>
        <v>0</v>
      </c>
    </row>
    <row r="45" spans="2:65">
      <c r="B45" s="169"/>
      <c r="C45" s="142" t="str">
        <f>+Taxes!B42</f>
        <v>INPS</v>
      </c>
      <c r="E45" s="82">
        <f>SUM(E46)</f>
        <v>0</v>
      </c>
      <c r="F45" s="82">
        <f>SUM(F46)</f>
        <v>0</v>
      </c>
      <c r="G45" s="82">
        <f>SUM(G46)</f>
        <v>0</v>
      </c>
      <c r="I45" s="82">
        <f>SUM(I46)</f>
        <v>0</v>
      </c>
      <c r="J45" s="82">
        <f ca="1">SUM(J46)</f>
        <v>0</v>
      </c>
      <c r="K45" s="82">
        <f ca="1">SUM(K46)</f>
        <v>0</v>
      </c>
      <c r="M45" s="82">
        <f ca="1">SUM(M46)</f>
        <v>0</v>
      </c>
      <c r="N45" s="21"/>
      <c r="O45" s="22"/>
      <c r="P45" s="23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</row>
    <row r="46" spans="2:65">
      <c r="B46" s="2">
        <f>+Taxes!A43</f>
        <v>35</v>
      </c>
      <c r="C46" s="6" t="str">
        <f>+Taxes!B43</f>
        <v>Cotisations sociales</v>
      </c>
      <c r="E46" s="78">
        <v>0</v>
      </c>
      <c r="F46" s="78">
        <f>SUMIF($A$58:$A$726,B46&amp;"- "&amp;C46,$G$58:$G$726)</f>
        <v>0</v>
      </c>
      <c r="G46" s="78">
        <f t="shared" si="12"/>
        <v>0</v>
      </c>
      <c r="I46" s="78">
        <v>0</v>
      </c>
      <c r="J46" s="78">
        <f ca="1">SUMIF($J$58:$M$726,B46&amp;"- "&amp;C46,$Q$58:$Q$726)</f>
        <v>0</v>
      </c>
      <c r="K46" s="78">
        <f t="shared" ca="1" si="13"/>
        <v>0</v>
      </c>
      <c r="M46" s="78">
        <f t="shared" ca="1" si="62"/>
        <v>0</v>
      </c>
      <c r="N46" s="84"/>
      <c r="O46" s="22" t="str">
        <f t="shared" ca="1" si="52"/>
        <v/>
      </c>
      <c r="P46" s="23" t="str">
        <f t="shared" ca="1" si="63"/>
        <v/>
      </c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</row>
    <row r="47" spans="2:65" ht="22.5">
      <c r="B47" s="29">
        <f>+Taxes!A44</f>
        <v>36</v>
      </c>
      <c r="C47" s="7" t="str">
        <f>+Taxes!B44</f>
        <v>Autres flux de paiements significatifs (&gt; 25 millions de  FCFA) (reconciliables)</v>
      </c>
      <c r="E47" s="163">
        <v>0</v>
      </c>
      <c r="F47" s="163">
        <f>SUMIF($A$58:$A$726,B47&amp;"- "&amp;C47,$G$58:$G$726)</f>
        <v>0</v>
      </c>
      <c r="G47" s="163">
        <f t="shared" si="12"/>
        <v>0</v>
      </c>
      <c r="I47" s="163">
        <v>0</v>
      </c>
      <c r="J47" s="163">
        <f ca="1">SUMIF($J$58:$M$726,B47&amp;"- "&amp;C47,$Q$58:$Q$726)</f>
        <v>0</v>
      </c>
      <c r="K47" s="163">
        <f t="shared" ca="1" si="13"/>
        <v>0</v>
      </c>
      <c r="M47" s="163">
        <f t="shared" ca="1" si="62"/>
        <v>0</v>
      </c>
      <c r="N47" s="163"/>
      <c r="O47" s="22" t="str">
        <f t="shared" ca="1" si="52"/>
        <v/>
      </c>
      <c r="P47" s="23" t="str">
        <f t="shared" ca="1" si="63"/>
        <v/>
      </c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</row>
    <row r="48" spans="2:65">
      <c r="B48" s="144"/>
      <c r="C48" s="143" t="s">
        <v>1</v>
      </c>
      <c r="D48" s="2"/>
      <c r="E48" s="145">
        <f>+E5+E9+E26+E35+E38+E40+E45+E47</f>
        <v>0</v>
      </c>
      <c r="F48" s="145">
        <f>+F5+F9+F26+F35+F38+F40+F45+F47</f>
        <v>0</v>
      </c>
      <c r="G48" s="145">
        <f>+G5+G9+G26+G35+G38+G40+G45+G47</f>
        <v>0</v>
      </c>
      <c r="H48" s="145" t="e">
        <f>+H5+H9+H21+H28+H43+H45+#REF!+#REF!+#REF!+H47</f>
        <v>#REF!</v>
      </c>
      <c r="I48" s="145">
        <f>+I5+I9+I26+I35+I38+I40+I45+I47</f>
        <v>0</v>
      </c>
      <c r="J48" s="145">
        <f ca="1">+J5+J9+J26+J35+J38+J40+J45+J47</f>
        <v>0</v>
      </c>
      <c r="K48" s="145">
        <f ca="1">+K5+K9+K26+K35+K38+K40+K45+K47</f>
        <v>0</v>
      </c>
      <c r="L48" s="145" t="e">
        <f>+L5+L9+L21+L28+L43+L45+#REF!+#REF!+#REF!+L47</f>
        <v>#REF!</v>
      </c>
      <c r="M48" s="145">
        <f ca="1">+M5+M9+M26+M35+M38+M40+M45+M47</f>
        <v>0</v>
      </c>
      <c r="N48" s="144"/>
      <c r="O48" s="22"/>
      <c r="P48" s="23"/>
    </row>
    <row r="49" spans="1:17">
      <c r="B49" s="169"/>
      <c r="C49" s="142" t="str">
        <f>+Taxes!B45</f>
        <v xml:space="preserve">Paiements Sociaux </v>
      </c>
      <c r="E49" s="82">
        <f>SUM(E50:E51)</f>
        <v>0</v>
      </c>
      <c r="F49" s="82">
        <f>SUM(F50:F51)</f>
        <v>0</v>
      </c>
      <c r="G49" s="82">
        <f>SUM(G50:G51)</f>
        <v>0</v>
      </c>
      <c r="H49" s="2"/>
      <c r="I49" s="2"/>
      <c r="J49" s="2"/>
      <c r="K49" s="2"/>
      <c r="L49" s="2"/>
      <c r="M49" s="2"/>
      <c r="N49" s="2"/>
      <c r="O49" s="22"/>
      <c r="P49" s="23"/>
    </row>
    <row r="50" spans="1:17">
      <c r="B50" s="29">
        <f>+Taxes!A46</f>
        <v>37</v>
      </c>
      <c r="C50" s="7" t="str">
        <f>+Taxes!B46</f>
        <v>Paiements sociaux obligatoires</v>
      </c>
      <c r="E50" s="163">
        <v>0</v>
      </c>
      <c r="F50" s="163"/>
      <c r="G50" s="163">
        <f>+E50+F50</f>
        <v>0</v>
      </c>
      <c r="I50" s="78"/>
      <c r="J50" s="78"/>
      <c r="K50" s="78"/>
      <c r="M50" s="78"/>
      <c r="N50" s="84"/>
      <c r="O50" s="22"/>
      <c r="P50" s="23"/>
    </row>
    <row r="51" spans="1:17">
      <c r="B51" s="2">
        <f>+Taxes!A47</f>
        <v>38</v>
      </c>
      <c r="C51" s="6" t="str">
        <f>+Taxes!B47</f>
        <v>Paiements sociaux volontaires</v>
      </c>
      <c r="E51" s="78">
        <v>0</v>
      </c>
      <c r="F51" s="78"/>
      <c r="G51" s="78">
        <f>+E51+F51</f>
        <v>0</v>
      </c>
      <c r="I51" s="78"/>
      <c r="J51" s="78"/>
      <c r="K51" s="78"/>
      <c r="M51" s="78"/>
      <c r="N51" s="84"/>
      <c r="O51" s="22"/>
      <c r="P51" s="23"/>
    </row>
    <row r="52" spans="1:17">
      <c r="B52" s="2"/>
      <c r="C52" s="164"/>
      <c r="E52" s="78"/>
      <c r="F52" s="78"/>
      <c r="G52" s="78"/>
      <c r="I52" s="78"/>
      <c r="J52" s="78"/>
      <c r="K52" s="78"/>
      <c r="M52" s="78"/>
      <c r="N52" s="84"/>
      <c r="O52" s="22"/>
      <c r="P52" s="23"/>
    </row>
    <row r="53" spans="1:17">
      <c r="F53" s="147" t="str">
        <f>IF(F48=G727,"","ERROR")</f>
        <v/>
      </c>
      <c r="J53" s="147" t="str">
        <f ca="1">IF(J48=Q727,"","ERROR")</f>
        <v/>
      </c>
    </row>
    <row r="54" spans="1:17">
      <c r="F54" s="147" t="str">
        <f>IF(F48=G727,"","ERROR")</f>
        <v/>
      </c>
      <c r="J54" s="147"/>
    </row>
    <row r="55" spans="1:17">
      <c r="F55" s="146"/>
    </row>
    <row r="56" spans="1:17">
      <c r="A56" s="348" t="s">
        <v>11</v>
      </c>
      <c r="B56" s="348"/>
      <c r="C56" s="348"/>
      <c r="D56" s="348"/>
      <c r="E56" s="348"/>
      <c r="F56" s="348"/>
      <c r="G56" s="348"/>
      <c r="J56" s="348" t="s">
        <v>12</v>
      </c>
      <c r="K56" s="348"/>
      <c r="L56" s="348"/>
      <c r="M56" s="348"/>
      <c r="N56" s="348"/>
      <c r="O56" s="348"/>
      <c r="P56" s="348"/>
      <c r="Q56" s="348"/>
    </row>
    <row r="57" spans="1:17">
      <c r="A57" s="17" t="s">
        <v>2</v>
      </c>
      <c r="B57" s="17" t="s">
        <v>70</v>
      </c>
      <c r="C57" s="42" t="s">
        <v>13</v>
      </c>
      <c r="E57" s="54" t="s">
        <v>5</v>
      </c>
      <c r="F57" s="54" t="s">
        <v>0</v>
      </c>
      <c r="G57" s="54" t="s">
        <v>4</v>
      </c>
      <c r="J57" s="33" t="s">
        <v>2</v>
      </c>
      <c r="K57" s="33"/>
      <c r="L57" s="33"/>
      <c r="M57" s="33"/>
      <c r="N57" s="17" t="s">
        <v>14</v>
      </c>
      <c r="O57" s="54" t="s">
        <v>5</v>
      </c>
      <c r="P57" s="54" t="s">
        <v>0</v>
      </c>
      <c r="Q57" s="54" t="s">
        <v>4</v>
      </c>
    </row>
    <row r="58" spans="1:17" ht="12">
      <c r="A58" s="178"/>
      <c r="B58" s="166"/>
      <c r="C58" s="159"/>
      <c r="D58" s="153"/>
      <c r="E58" s="123"/>
      <c r="F58" s="116"/>
      <c r="G58" s="117"/>
      <c r="J58" s="153"/>
      <c r="K58" s="166"/>
      <c r="L58" s="153"/>
      <c r="M58" s="153"/>
      <c r="N58" s="156"/>
      <c r="O58" s="120"/>
      <c r="P58" s="118"/>
      <c r="Q58" s="119"/>
    </row>
    <row r="59" spans="1:17" ht="12">
      <c r="B59" s="166"/>
      <c r="C59" s="159"/>
      <c r="D59" s="153"/>
      <c r="E59" s="123"/>
      <c r="F59" s="116"/>
      <c r="G59" s="117"/>
      <c r="J59" s="153"/>
      <c r="K59" s="166"/>
      <c r="L59" s="153"/>
      <c r="M59" s="153"/>
      <c r="N59" s="156"/>
      <c r="O59" s="120"/>
      <c r="P59" s="118"/>
      <c r="Q59" s="119"/>
    </row>
    <row r="60" spans="1:17" ht="12">
      <c r="B60" s="166"/>
      <c r="C60" s="159"/>
      <c r="D60" s="153"/>
      <c r="E60" s="123"/>
      <c r="F60" s="116"/>
      <c r="G60" s="117"/>
      <c r="J60" s="153"/>
      <c r="K60" s="166"/>
      <c r="L60" s="153"/>
      <c r="M60" s="153"/>
      <c r="N60" s="156"/>
      <c r="O60" s="120"/>
      <c r="P60" s="118"/>
      <c r="Q60" s="119"/>
    </row>
    <row r="61" spans="1:17" ht="12">
      <c r="B61" s="166"/>
      <c r="C61" s="153"/>
      <c r="D61" s="153"/>
      <c r="E61" s="154"/>
      <c r="F61" s="158"/>
      <c r="G61" s="155"/>
      <c r="J61" s="153"/>
      <c r="K61" s="153"/>
      <c r="L61" s="153"/>
      <c r="M61" s="153"/>
      <c r="N61" s="156"/>
      <c r="O61" s="120"/>
      <c r="P61" s="118"/>
      <c r="Q61" s="119"/>
    </row>
    <row r="62" spans="1:17" ht="12">
      <c r="B62" s="166"/>
      <c r="C62" s="153"/>
      <c r="D62" s="153"/>
      <c r="E62" s="154"/>
      <c r="F62" s="158"/>
      <c r="G62" s="155"/>
      <c r="J62" s="153"/>
      <c r="K62" s="153"/>
      <c r="L62" s="153"/>
      <c r="M62" s="153"/>
      <c r="N62" s="156"/>
      <c r="O62" s="120"/>
      <c r="P62" s="118"/>
      <c r="Q62" s="119"/>
    </row>
    <row r="63" spans="1:17">
      <c r="B63" s="166"/>
      <c r="C63" s="153"/>
      <c r="D63" s="153"/>
      <c r="E63" s="154"/>
      <c r="F63" s="158"/>
      <c r="G63" s="46"/>
      <c r="J63" s="153"/>
      <c r="K63" s="153"/>
      <c r="L63" s="153"/>
      <c r="M63" s="153"/>
      <c r="N63" s="156"/>
      <c r="O63" s="86"/>
      <c r="P63" s="39"/>
      <c r="Q63" s="32"/>
    </row>
    <row r="64" spans="1:17">
      <c r="B64" s="166"/>
      <c r="C64" s="153"/>
      <c r="D64" s="153"/>
      <c r="E64" s="154"/>
      <c r="F64" s="158"/>
      <c r="G64" s="46"/>
      <c r="J64" s="153"/>
      <c r="K64" s="153"/>
      <c r="L64" s="153"/>
      <c r="M64" s="153"/>
      <c r="N64" s="156"/>
      <c r="O64" s="86"/>
      <c r="P64" s="39"/>
      <c r="Q64" s="32"/>
    </row>
    <row r="65" spans="2:17">
      <c r="B65" s="166"/>
      <c r="C65" s="153"/>
      <c r="D65" s="153"/>
      <c r="E65" s="154"/>
      <c r="F65" s="158"/>
      <c r="G65" s="46"/>
      <c r="J65" s="153"/>
      <c r="K65" s="153"/>
      <c r="L65" s="153"/>
      <c r="M65" s="153"/>
      <c r="N65" s="156"/>
      <c r="O65" s="86"/>
      <c r="P65" s="39"/>
      <c r="Q65" s="32"/>
    </row>
    <row r="66" spans="2:17">
      <c r="B66" s="166"/>
      <c r="C66" s="153"/>
      <c r="D66" s="153"/>
      <c r="E66" s="154"/>
      <c r="F66" s="158"/>
      <c r="G66" s="37"/>
      <c r="J66" s="153"/>
      <c r="K66" s="153"/>
      <c r="L66" s="153"/>
      <c r="M66" s="153"/>
      <c r="N66" s="156"/>
      <c r="O66" s="86"/>
      <c r="P66" s="39"/>
      <c r="Q66" s="32"/>
    </row>
    <row r="67" spans="2:17">
      <c r="B67" s="166"/>
      <c r="C67" s="153"/>
      <c r="D67" s="153"/>
      <c r="E67" s="154"/>
      <c r="F67" s="158"/>
      <c r="G67" s="155"/>
      <c r="J67" s="153"/>
      <c r="K67" s="153"/>
      <c r="L67" s="153"/>
      <c r="M67" s="153"/>
      <c r="N67" s="156"/>
      <c r="O67" s="86"/>
      <c r="P67" s="39"/>
      <c r="Q67" s="32"/>
    </row>
    <row r="68" spans="2:17">
      <c r="B68" s="166"/>
      <c r="C68" s="153"/>
      <c r="D68" s="153"/>
      <c r="E68" s="154"/>
      <c r="F68" s="158"/>
      <c r="G68" s="155"/>
      <c r="J68" s="153"/>
      <c r="K68" s="153"/>
      <c r="L68" s="153"/>
      <c r="M68" s="153"/>
      <c r="N68" s="156"/>
      <c r="O68" s="86"/>
      <c r="P68" s="39"/>
      <c r="Q68" s="32"/>
    </row>
    <row r="69" spans="2:17">
      <c r="B69" s="166"/>
      <c r="C69" s="153"/>
      <c r="D69" s="153"/>
      <c r="E69" s="154"/>
      <c r="F69" s="158"/>
      <c r="G69" s="155"/>
      <c r="J69" s="153"/>
      <c r="K69" s="153"/>
      <c r="L69" s="153"/>
      <c r="M69" s="153"/>
      <c r="N69" s="156"/>
      <c r="O69" s="86"/>
      <c r="P69" s="39"/>
      <c r="Q69" s="32"/>
    </row>
    <row r="70" spans="2:17">
      <c r="B70" s="166"/>
      <c r="C70" s="153"/>
      <c r="D70" s="153"/>
      <c r="E70" s="154"/>
      <c r="F70" s="158"/>
      <c r="G70" s="155"/>
      <c r="J70" s="153"/>
      <c r="K70" s="153"/>
      <c r="L70" s="153"/>
      <c r="M70" s="153"/>
      <c r="N70" s="156"/>
      <c r="O70" s="86"/>
      <c r="P70" s="39"/>
      <c r="Q70" s="32"/>
    </row>
    <row r="71" spans="2:17">
      <c r="B71" s="166"/>
      <c r="C71" s="153"/>
      <c r="D71" s="153"/>
      <c r="E71" s="154"/>
      <c r="F71" s="158"/>
      <c r="G71" s="155"/>
      <c r="J71" s="153"/>
      <c r="K71" s="153"/>
      <c r="L71" s="153"/>
      <c r="M71" s="36"/>
      <c r="N71" s="156"/>
      <c r="O71" s="40"/>
      <c r="P71" s="34"/>
      <c r="Q71" s="32"/>
    </row>
    <row r="72" spans="2:17">
      <c r="B72" s="166"/>
      <c r="C72" s="153"/>
      <c r="D72" s="153"/>
      <c r="E72" s="154"/>
      <c r="F72" s="158"/>
      <c r="G72" s="155"/>
      <c r="J72" s="153"/>
      <c r="K72" s="153"/>
      <c r="L72" s="153"/>
      <c r="M72" s="156"/>
      <c r="N72" s="156"/>
      <c r="O72" s="40"/>
      <c r="P72" s="34"/>
      <c r="Q72" s="32"/>
    </row>
    <row r="73" spans="2:17">
      <c r="B73" s="166"/>
      <c r="C73" s="153"/>
      <c r="D73" s="153"/>
      <c r="E73" s="154"/>
      <c r="F73" s="158"/>
      <c r="G73" s="155"/>
      <c r="J73" s="153"/>
      <c r="K73" s="153"/>
      <c r="L73" s="153"/>
      <c r="M73" s="36"/>
      <c r="N73" s="156"/>
      <c r="O73" s="86"/>
      <c r="P73" s="39"/>
      <c r="Q73" s="32"/>
    </row>
    <row r="74" spans="2:17">
      <c r="B74" s="166"/>
      <c r="C74" s="153"/>
      <c r="D74" s="153"/>
      <c r="E74" s="154"/>
      <c r="F74" s="158"/>
      <c r="G74" s="155"/>
      <c r="J74" s="153"/>
      <c r="K74" s="153"/>
      <c r="L74" s="153"/>
      <c r="M74" s="36"/>
      <c r="N74" s="156"/>
      <c r="O74" s="86"/>
      <c r="P74" s="39"/>
      <c r="Q74" s="32"/>
    </row>
    <row r="75" spans="2:17">
      <c r="B75" s="166"/>
      <c r="C75" s="153"/>
      <c r="D75" s="153"/>
      <c r="E75" s="154"/>
      <c r="F75" s="158"/>
      <c r="G75" s="155"/>
      <c r="J75" s="153"/>
      <c r="K75" s="153"/>
      <c r="L75" s="153"/>
      <c r="M75" s="153"/>
      <c r="N75" s="156"/>
      <c r="O75" s="86"/>
      <c r="P75" s="39"/>
      <c r="Q75" s="32"/>
    </row>
    <row r="76" spans="2:17">
      <c r="B76" s="166"/>
      <c r="C76" s="153"/>
      <c r="D76" s="153"/>
      <c r="E76" s="154"/>
      <c r="F76" s="158"/>
      <c r="G76" s="155"/>
      <c r="J76" s="153"/>
      <c r="K76" s="153"/>
      <c r="L76" s="153"/>
      <c r="M76" s="153"/>
      <c r="N76" s="156"/>
      <c r="O76" s="86"/>
      <c r="P76" s="41"/>
      <c r="Q76" s="32"/>
    </row>
    <row r="77" spans="2:17">
      <c r="B77" s="166"/>
      <c r="C77" s="153"/>
      <c r="D77" s="153"/>
      <c r="E77" s="154"/>
      <c r="F77" s="158"/>
      <c r="G77" s="155"/>
      <c r="J77" s="153"/>
      <c r="K77" s="153"/>
      <c r="L77" s="153"/>
      <c r="M77" s="153"/>
      <c r="N77" s="156"/>
      <c r="O77" s="86"/>
      <c r="P77" s="41"/>
      <c r="Q77" s="32"/>
    </row>
    <row r="78" spans="2:17">
      <c r="B78" s="166"/>
      <c r="C78" s="153"/>
      <c r="D78" s="153"/>
      <c r="E78" s="154"/>
      <c r="F78" s="158"/>
      <c r="G78" s="155"/>
      <c r="J78" s="153"/>
      <c r="K78" s="153"/>
      <c r="L78" s="153"/>
      <c r="M78" s="153"/>
      <c r="N78" s="156"/>
      <c r="O78" s="86"/>
      <c r="P78" s="41"/>
      <c r="Q78" s="32"/>
    </row>
    <row r="79" spans="2:17">
      <c r="B79" s="166"/>
      <c r="C79" s="153"/>
      <c r="D79" s="153"/>
      <c r="E79" s="154"/>
      <c r="F79" s="158"/>
      <c r="G79" s="155"/>
      <c r="J79" s="153"/>
      <c r="K79" s="153"/>
      <c r="L79" s="153"/>
      <c r="M79" s="153"/>
      <c r="N79" s="156"/>
      <c r="O79" s="86"/>
      <c r="P79" s="41"/>
      <c r="Q79" s="32"/>
    </row>
    <row r="80" spans="2:17">
      <c r="B80" s="166"/>
      <c r="C80" s="153"/>
      <c r="D80" s="153"/>
      <c r="E80" s="154"/>
      <c r="F80" s="158"/>
      <c r="G80" s="155"/>
      <c r="J80" s="153"/>
      <c r="K80" s="153"/>
      <c r="L80" s="153"/>
      <c r="M80" s="153"/>
      <c r="N80" s="156"/>
      <c r="O80" s="86"/>
      <c r="P80" s="41"/>
      <c r="Q80" s="32"/>
    </row>
    <row r="81" spans="2:17">
      <c r="B81" s="166"/>
      <c r="C81" s="153"/>
      <c r="D81" s="153"/>
      <c r="E81" s="154"/>
      <c r="F81" s="158"/>
      <c r="G81" s="155"/>
      <c r="J81" s="153"/>
      <c r="K81" s="153"/>
      <c r="L81" s="153"/>
      <c r="M81" s="153"/>
      <c r="N81" s="156"/>
      <c r="O81" s="86"/>
      <c r="P81" s="41"/>
      <c r="Q81" s="32"/>
    </row>
    <row r="82" spans="2:17">
      <c r="B82" s="166"/>
      <c r="C82" s="153"/>
      <c r="D82" s="153"/>
      <c r="E82" s="154"/>
      <c r="F82" s="158"/>
      <c r="G82" s="155"/>
      <c r="J82" s="153"/>
      <c r="K82" s="153"/>
      <c r="L82" s="153"/>
      <c r="M82" s="153"/>
      <c r="N82" s="156"/>
      <c r="O82" s="86"/>
      <c r="P82" s="41"/>
      <c r="Q82" s="32"/>
    </row>
    <row r="83" spans="2:17">
      <c r="B83" s="166"/>
      <c r="C83" s="153"/>
      <c r="D83" s="153"/>
      <c r="E83" s="154"/>
      <c r="F83" s="158"/>
      <c r="G83" s="155"/>
      <c r="J83" s="153"/>
      <c r="K83" s="153"/>
      <c r="L83" s="153"/>
      <c r="M83" s="153"/>
      <c r="N83" s="156"/>
      <c r="O83" s="86"/>
      <c r="P83" s="41"/>
      <c r="Q83" s="32"/>
    </row>
    <row r="84" spans="2:17">
      <c r="B84" s="166"/>
      <c r="C84" s="153"/>
      <c r="D84" s="153"/>
      <c r="E84" s="154"/>
      <c r="F84" s="158"/>
      <c r="G84" s="155"/>
      <c r="J84" s="153"/>
      <c r="K84" s="153"/>
      <c r="L84" s="153"/>
      <c r="M84" s="153"/>
      <c r="N84" s="156"/>
      <c r="O84" s="86"/>
      <c r="P84" s="41"/>
      <c r="Q84" s="32"/>
    </row>
    <row r="85" spans="2:17">
      <c r="B85" s="166"/>
      <c r="C85" s="153"/>
      <c r="D85" s="153"/>
      <c r="E85" s="154"/>
      <c r="F85" s="158"/>
      <c r="G85" s="155"/>
      <c r="J85" s="153"/>
      <c r="K85" s="153"/>
      <c r="L85" s="153"/>
      <c r="M85" s="153"/>
      <c r="N85" s="156"/>
      <c r="O85" s="86"/>
      <c r="P85" s="41"/>
      <c r="Q85" s="32"/>
    </row>
    <row r="86" spans="2:17">
      <c r="B86" s="166"/>
      <c r="C86" s="153"/>
      <c r="D86" s="153"/>
      <c r="E86" s="154"/>
      <c r="F86" s="158"/>
      <c r="G86" s="155"/>
      <c r="J86" s="153"/>
      <c r="K86" s="153"/>
      <c r="L86" s="153"/>
      <c r="M86" s="153"/>
      <c r="N86" s="156"/>
      <c r="O86" s="86"/>
      <c r="P86" s="41"/>
      <c r="Q86" s="32"/>
    </row>
    <row r="87" spans="2:17">
      <c r="B87" s="166"/>
      <c r="C87" s="153"/>
      <c r="D87" s="153"/>
      <c r="E87" s="154"/>
      <c r="F87" s="158"/>
      <c r="G87" s="155"/>
      <c r="J87" s="153"/>
      <c r="K87" s="153"/>
      <c r="L87" s="153"/>
      <c r="M87" s="153"/>
      <c r="N87" s="156"/>
      <c r="O87" s="86"/>
      <c r="P87" s="41"/>
      <c r="Q87" s="32"/>
    </row>
    <row r="88" spans="2:17">
      <c r="B88" s="166"/>
      <c r="C88" s="153"/>
      <c r="D88" s="153"/>
      <c r="E88" s="154"/>
      <c r="F88" s="158"/>
      <c r="G88" s="155"/>
      <c r="J88" s="153"/>
      <c r="K88" s="153"/>
      <c r="L88" s="153"/>
      <c r="M88" s="153"/>
      <c r="N88" s="156"/>
      <c r="O88" s="86"/>
      <c r="P88" s="41"/>
      <c r="Q88" s="32"/>
    </row>
    <row r="89" spans="2:17">
      <c r="B89" s="166"/>
      <c r="C89" s="153"/>
      <c r="D89" s="153"/>
      <c r="E89" s="154"/>
      <c r="F89" s="158"/>
      <c r="G89" s="155"/>
      <c r="J89" s="153"/>
      <c r="K89" s="153"/>
      <c r="L89" s="153"/>
      <c r="M89" s="153"/>
      <c r="N89" s="156"/>
      <c r="O89" s="86"/>
      <c r="P89" s="41"/>
      <c r="Q89" s="32"/>
    </row>
    <row r="90" spans="2:17">
      <c r="B90" s="166"/>
      <c r="C90" s="153"/>
      <c r="D90" s="153"/>
      <c r="E90" s="154"/>
      <c r="F90" s="158"/>
      <c r="G90" s="155"/>
      <c r="J90" s="153"/>
      <c r="K90" s="153"/>
      <c r="L90" s="153"/>
      <c r="M90" s="153"/>
      <c r="N90" s="156"/>
      <c r="O90" s="86"/>
      <c r="P90" s="41"/>
      <c r="Q90" s="32"/>
    </row>
    <row r="91" spans="2:17">
      <c r="B91" s="166"/>
      <c r="C91" s="153"/>
      <c r="D91" s="153"/>
      <c r="E91" s="154"/>
      <c r="F91" s="158"/>
      <c r="G91" s="155"/>
      <c r="J91" s="153"/>
      <c r="K91" s="153"/>
      <c r="L91" s="153"/>
      <c r="M91" s="153"/>
      <c r="N91" s="156"/>
      <c r="O91" s="86"/>
      <c r="P91" s="41"/>
      <c r="Q91" s="32"/>
    </row>
    <row r="92" spans="2:17">
      <c r="B92" s="166"/>
      <c r="C92" s="153"/>
      <c r="D92" s="153"/>
      <c r="E92" s="154"/>
      <c r="F92" s="158"/>
      <c r="G92" s="155"/>
      <c r="J92" s="153"/>
      <c r="K92" s="153"/>
      <c r="L92" s="153"/>
      <c r="M92" s="153"/>
      <c r="N92" s="156"/>
      <c r="O92" s="86"/>
      <c r="P92" s="41"/>
      <c r="Q92" s="32"/>
    </row>
    <row r="93" spans="2:17">
      <c r="B93" s="166"/>
      <c r="C93" s="153"/>
      <c r="D93" s="153"/>
      <c r="E93" s="154"/>
      <c r="F93" s="158"/>
      <c r="G93" s="155"/>
      <c r="J93" s="153"/>
      <c r="K93" s="153"/>
      <c r="L93" s="153"/>
      <c r="M93" s="153"/>
      <c r="N93" s="156"/>
      <c r="O93" s="86"/>
      <c r="P93" s="41"/>
      <c r="Q93" s="32"/>
    </row>
    <row r="94" spans="2:17">
      <c r="B94" s="166"/>
      <c r="C94" s="153"/>
      <c r="D94" s="153"/>
      <c r="E94" s="154"/>
      <c r="F94" s="158"/>
      <c r="G94" s="155"/>
      <c r="J94" s="153"/>
      <c r="K94" s="153"/>
      <c r="L94" s="153"/>
      <c r="M94" s="153"/>
      <c r="N94" s="156"/>
      <c r="O94" s="86"/>
      <c r="P94" s="41"/>
      <c r="Q94" s="32"/>
    </row>
    <row r="95" spans="2:17">
      <c r="B95" s="166"/>
      <c r="C95" s="153"/>
      <c r="D95" s="153"/>
      <c r="E95" s="154"/>
      <c r="F95" s="158"/>
      <c r="G95" s="155"/>
      <c r="J95" s="153"/>
      <c r="K95" s="153"/>
      <c r="L95" s="153"/>
      <c r="M95" s="153"/>
      <c r="N95" s="156"/>
      <c r="O95" s="86"/>
      <c r="P95" s="41"/>
      <c r="Q95" s="32"/>
    </row>
    <row r="96" spans="2:17">
      <c r="B96" s="166"/>
      <c r="C96" s="153"/>
      <c r="D96" s="153"/>
      <c r="E96" s="154"/>
      <c r="F96" s="158"/>
      <c r="G96" s="155"/>
      <c r="J96" s="153"/>
      <c r="K96" s="153"/>
      <c r="L96" s="153"/>
      <c r="M96" s="153"/>
      <c r="N96" s="156"/>
      <c r="O96" s="86"/>
      <c r="P96" s="41"/>
      <c r="Q96" s="32"/>
    </row>
    <row r="97" spans="2:17">
      <c r="B97" s="166"/>
      <c r="C97" s="153"/>
      <c r="D97" s="153"/>
      <c r="E97" s="154"/>
      <c r="F97" s="158"/>
      <c r="G97" s="155"/>
      <c r="J97" s="153"/>
      <c r="K97" s="153"/>
      <c r="L97" s="153"/>
      <c r="M97" s="153"/>
      <c r="N97" s="156"/>
      <c r="O97" s="86"/>
      <c r="P97" s="41"/>
      <c r="Q97" s="32"/>
    </row>
    <row r="98" spans="2:17">
      <c r="B98" s="166"/>
      <c r="C98" s="153"/>
      <c r="D98" s="153"/>
      <c r="E98" s="154"/>
      <c r="F98" s="158"/>
      <c r="G98" s="155"/>
      <c r="J98" s="153"/>
      <c r="K98" s="153"/>
      <c r="L98" s="153"/>
      <c r="M98" s="153"/>
      <c r="N98" s="156"/>
      <c r="O98" s="86"/>
      <c r="P98" s="41"/>
      <c r="Q98" s="32"/>
    </row>
    <row r="99" spans="2:17">
      <c r="B99" s="166"/>
      <c r="C99" s="153"/>
      <c r="D99" s="153"/>
      <c r="E99" s="154"/>
      <c r="F99" s="158"/>
      <c r="G99" s="155"/>
      <c r="J99" s="153"/>
      <c r="K99" s="153"/>
      <c r="L99" s="153"/>
      <c r="M99" s="153"/>
      <c r="N99" s="156"/>
      <c r="O99" s="86"/>
      <c r="P99" s="41"/>
      <c r="Q99" s="32"/>
    </row>
    <row r="100" spans="2:17">
      <c r="B100" s="166"/>
      <c r="C100" s="153"/>
      <c r="D100" s="153"/>
      <c r="E100" s="154"/>
      <c r="F100" s="158"/>
      <c r="G100" s="155"/>
      <c r="J100" s="153"/>
      <c r="K100" s="153"/>
      <c r="L100" s="153"/>
      <c r="M100" s="153"/>
      <c r="N100" s="156"/>
      <c r="O100" s="86"/>
      <c r="P100" s="41"/>
      <c r="Q100" s="32"/>
    </row>
    <row r="101" spans="2:17">
      <c r="B101" s="166"/>
      <c r="C101" s="153"/>
      <c r="D101" s="153"/>
      <c r="E101" s="154"/>
      <c r="F101" s="158"/>
      <c r="G101" s="155"/>
      <c r="J101" s="153"/>
      <c r="K101" s="153"/>
      <c r="L101" s="153"/>
      <c r="M101" s="153"/>
      <c r="N101" s="156"/>
      <c r="O101" s="86"/>
      <c r="P101" s="41"/>
      <c r="Q101" s="32"/>
    </row>
    <row r="102" spans="2:17">
      <c r="B102" s="166"/>
      <c r="C102" s="153"/>
      <c r="D102" s="153"/>
      <c r="E102" s="154"/>
      <c r="F102" s="158"/>
      <c r="G102" s="155"/>
      <c r="J102" s="153"/>
      <c r="K102" s="153"/>
      <c r="L102" s="153"/>
      <c r="M102" s="153"/>
      <c r="N102" s="156"/>
      <c r="O102" s="86"/>
      <c r="P102" s="41"/>
      <c r="Q102" s="32"/>
    </row>
    <row r="103" spans="2:17">
      <c r="B103" s="166"/>
      <c r="C103" s="153"/>
      <c r="D103" s="153"/>
      <c r="E103" s="154"/>
      <c r="F103" s="158"/>
      <c r="G103" s="155"/>
      <c r="J103" s="153"/>
      <c r="K103" s="153"/>
      <c r="L103" s="153"/>
      <c r="M103" s="153"/>
      <c r="N103" s="156"/>
      <c r="O103" s="86"/>
      <c r="P103" s="41"/>
      <c r="Q103" s="32"/>
    </row>
    <row r="104" spans="2:17">
      <c r="B104" s="166"/>
      <c r="C104" s="153"/>
      <c r="D104" s="153"/>
      <c r="E104" s="154"/>
      <c r="F104" s="158"/>
      <c r="G104" s="155"/>
      <c r="J104" s="153"/>
      <c r="K104" s="153"/>
      <c r="L104" s="153"/>
      <c r="M104" s="153"/>
      <c r="N104" s="156"/>
      <c r="O104" s="86"/>
      <c r="P104" s="41"/>
      <c r="Q104" s="32"/>
    </row>
    <row r="105" spans="2:17">
      <c r="B105" s="166"/>
      <c r="C105" s="153"/>
      <c r="D105" s="153"/>
      <c r="E105" s="154"/>
      <c r="F105" s="158"/>
      <c r="G105" s="155"/>
      <c r="J105" s="153"/>
      <c r="K105" s="153"/>
      <c r="L105" s="153"/>
      <c r="M105" s="153"/>
      <c r="N105" s="156"/>
      <c r="O105" s="86"/>
      <c r="P105" s="41"/>
      <c r="Q105" s="32"/>
    </row>
    <row r="106" spans="2:17">
      <c r="B106" s="166"/>
      <c r="C106" s="153"/>
      <c r="D106" s="153"/>
      <c r="E106" s="154"/>
      <c r="F106" s="158"/>
      <c r="G106" s="155"/>
      <c r="J106" s="153"/>
      <c r="K106" s="153"/>
      <c r="L106" s="153"/>
      <c r="M106" s="153"/>
      <c r="N106" s="156"/>
      <c r="O106" s="86"/>
      <c r="P106" s="41"/>
      <c r="Q106" s="32"/>
    </row>
    <row r="107" spans="2:17">
      <c r="B107" s="166"/>
      <c r="C107" s="153"/>
      <c r="D107" s="153"/>
      <c r="E107" s="154"/>
      <c r="F107" s="158"/>
      <c r="G107" s="155"/>
      <c r="J107" s="153"/>
      <c r="K107" s="153"/>
      <c r="L107" s="153"/>
      <c r="M107" s="153"/>
      <c r="N107" s="156"/>
      <c r="O107" s="86"/>
      <c r="P107" s="39"/>
      <c r="Q107" s="78"/>
    </row>
    <row r="108" spans="2:17">
      <c r="B108" s="166"/>
      <c r="C108" s="153"/>
      <c r="D108" s="153"/>
      <c r="E108" s="154"/>
      <c r="F108" s="158"/>
      <c r="G108" s="155"/>
      <c r="J108" s="153"/>
      <c r="K108" s="153"/>
      <c r="L108" s="153"/>
      <c r="M108" s="153"/>
      <c r="N108" s="156"/>
      <c r="O108" s="86"/>
      <c r="P108" s="39"/>
      <c r="Q108" s="78"/>
    </row>
    <row r="109" spans="2:17">
      <c r="B109" s="166"/>
      <c r="C109" s="153"/>
      <c r="D109" s="153"/>
      <c r="E109" s="154"/>
      <c r="F109" s="158"/>
      <c r="G109" s="155"/>
      <c r="J109" s="153"/>
      <c r="K109" s="153"/>
      <c r="L109" s="153"/>
      <c r="M109" s="153"/>
      <c r="N109" s="156"/>
      <c r="O109" s="86"/>
      <c r="P109" s="39"/>
      <c r="Q109" s="78"/>
    </row>
    <row r="110" spans="2:17">
      <c r="B110" s="166"/>
      <c r="C110" s="153"/>
      <c r="D110" s="153"/>
      <c r="E110" s="154"/>
      <c r="F110" s="158"/>
      <c r="G110" s="155"/>
      <c r="J110" s="153"/>
      <c r="K110" s="153"/>
      <c r="L110" s="153"/>
      <c r="M110" s="153"/>
      <c r="N110" s="156"/>
      <c r="O110" s="86"/>
      <c r="P110" s="39"/>
      <c r="Q110" s="78"/>
    </row>
    <row r="111" spans="2:17">
      <c r="B111" s="166"/>
      <c r="C111" s="153"/>
      <c r="D111" s="153"/>
      <c r="E111" s="154"/>
      <c r="F111" s="158"/>
      <c r="G111" s="155"/>
      <c r="J111" s="153"/>
      <c r="K111" s="153"/>
      <c r="L111" s="153"/>
      <c r="M111" s="153"/>
      <c r="N111" s="156"/>
      <c r="O111" s="86"/>
      <c r="P111" s="39"/>
      <c r="Q111" s="78"/>
    </row>
    <row r="112" spans="2:17">
      <c r="B112" s="166"/>
      <c r="C112" s="153"/>
      <c r="D112" s="153"/>
      <c r="E112" s="154"/>
      <c r="F112" s="158"/>
      <c r="G112" s="155"/>
      <c r="J112" s="153"/>
      <c r="K112" s="153"/>
      <c r="L112" s="153"/>
      <c r="M112" s="153"/>
      <c r="N112" s="156"/>
      <c r="O112" s="86"/>
      <c r="P112" s="39"/>
      <c r="Q112" s="78"/>
    </row>
    <row r="113" spans="2:17">
      <c r="B113" s="166"/>
      <c r="C113" s="153"/>
      <c r="D113" s="153"/>
      <c r="E113" s="154"/>
      <c r="F113" s="158"/>
      <c r="G113" s="155"/>
      <c r="J113" s="153"/>
      <c r="K113" s="153"/>
      <c r="L113" s="153"/>
      <c r="M113" s="153"/>
      <c r="N113" s="156"/>
      <c r="O113" s="86"/>
      <c r="P113" s="39"/>
      <c r="Q113" s="78"/>
    </row>
    <row r="114" spans="2:17">
      <c r="B114" s="166"/>
      <c r="C114" s="153"/>
      <c r="D114" s="153"/>
      <c r="E114" s="154"/>
      <c r="F114" s="158"/>
      <c r="G114" s="155"/>
      <c r="J114" s="153"/>
      <c r="K114" s="153"/>
      <c r="L114" s="153"/>
      <c r="M114" s="153"/>
      <c r="N114" s="156"/>
      <c r="O114" s="86"/>
      <c r="P114" s="39"/>
      <c r="Q114" s="78"/>
    </row>
    <row r="115" spans="2:17">
      <c r="B115" s="166"/>
      <c r="C115" s="153"/>
      <c r="D115" s="153"/>
      <c r="E115" s="154"/>
      <c r="F115" s="158"/>
      <c r="G115" s="155"/>
      <c r="J115" s="153"/>
      <c r="K115" s="153"/>
      <c r="L115" s="153"/>
      <c r="M115" s="153"/>
      <c r="N115" s="156"/>
      <c r="O115" s="86"/>
      <c r="P115" s="39"/>
      <c r="Q115" s="78"/>
    </row>
    <row r="116" spans="2:17">
      <c r="B116" s="166"/>
      <c r="C116" s="153"/>
      <c r="D116" s="153"/>
      <c r="E116" s="154"/>
      <c r="F116" s="158"/>
      <c r="G116" s="155"/>
      <c r="J116" s="153"/>
      <c r="K116" s="153"/>
      <c r="L116" s="153"/>
      <c r="M116" s="153"/>
      <c r="N116" s="156"/>
      <c r="O116" s="86"/>
      <c r="P116" s="39"/>
      <c r="Q116" s="78"/>
    </row>
    <row r="117" spans="2:17">
      <c r="B117" s="166"/>
      <c r="C117" s="153"/>
      <c r="D117" s="153"/>
      <c r="E117" s="154"/>
      <c r="F117" s="158"/>
      <c r="G117" s="155"/>
      <c r="J117" s="153"/>
      <c r="K117" s="153"/>
      <c r="L117" s="153"/>
      <c r="M117" s="153"/>
      <c r="N117" s="156"/>
      <c r="O117" s="86"/>
      <c r="P117" s="39"/>
      <c r="Q117" s="78"/>
    </row>
    <row r="118" spans="2:17">
      <c r="B118" s="166"/>
      <c r="C118" s="153"/>
      <c r="D118" s="153"/>
      <c r="E118" s="154"/>
      <c r="F118" s="158"/>
      <c r="G118" s="155"/>
      <c r="J118" s="153"/>
      <c r="K118" s="153"/>
      <c r="L118" s="153"/>
      <c r="M118" s="153"/>
      <c r="N118" s="156"/>
      <c r="O118" s="86"/>
      <c r="P118" s="39"/>
      <c r="Q118" s="78"/>
    </row>
    <row r="119" spans="2:17">
      <c r="B119" s="166"/>
      <c r="C119" s="153"/>
      <c r="D119" s="153"/>
      <c r="E119" s="154"/>
      <c r="F119" s="158"/>
      <c r="G119" s="155"/>
      <c r="J119" s="153"/>
      <c r="K119" s="153"/>
      <c r="L119" s="153"/>
      <c r="M119" s="153"/>
      <c r="N119" s="156"/>
      <c r="O119" s="86"/>
      <c r="P119" s="39"/>
      <c r="Q119" s="78"/>
    </row>
    <row r="120" spans="2:17">
      <c r="B120" s="166"/>
      <c r="C120" s="153"/>
      <c r="D120" s="153"/>
      <c r="E120" s="154"/>
      <c r="F120" s="158"/>
      <c r="G120" s="155"/>
      <c r="J120" s="153"/>
      <c r="K120" s="153"/>
      <c r="L120" s="153"/>
      <c r="M120" s="153"/>
      <c r="N120" s="156"/>
      <c r="O120" s="86"/>
      <c r="P120" s="39"/>
      <c r="Q120" s="78"/>
    </row>
    <row r="121" spans="2:17">
      <c r="B121" s="166"/>
      <c r="C121" s="153"/>
      <c r="D121" s="153"/>
      <c r="E121" s="154"/>
      <c r="F121" s="158"/>
      <c r="G121" s="155"/>
      <c r="J121" s="153"/>
      <c r="K121" s="153"/>
      <c r="L121" s="153"/>
      <c r="M121" s="153"/>
      <c r="N121" s="156"/>
      <c r="O121" s="86"/>
      <c r="P121" s="39"/>
      <c r="Q121" s="78"/>
    </row>
    <row r="122" spans="2:17">
      <c r="B122" s="166"/>
      <c r="C122" s="153"/>
      <c r="D122" s="153"/>
      <c r="E122" s="154"/>
      <c r="F122" s="158"/>
      <c r="G122" s="155"/>
      <c r="J122" s="153"/>
      <c r="K122" s="153"/>
      <c r="L122" s="153"/>
      <c r="M122" s="153"/>
      <c r="N122" s="156"/>
      <c r="O122" s="86"/>
      <c r="P122" s="39"/>
      <c r="Q122" s="78"/>
    </row>
    <row r="123" spans="2:17">
      <c r="B123" s="166"/>
      <c r="C123" s="153"/>
      <c r="D123" s="153"/>
      <c r="E123" s="154"/>
      <c r="F123" s="158"/>
      <c r="G123" s="155"/>
      <c r="J123" s="153"/>
      <c r="K123" s="153"/>
      <c r="L123" s="153"/>
      <c r="M123" s="153"/>
      <c r="N123" s="156"/>
      <c r="O123" s="86"/>
      <c r="P123" s="39"/>
      <c r="Q123" s="78"/>
    </row>
    <row r="124" spans="2:17">
      <c r="B124" s="166"/>
      <c r="C124" s="153"/>
      <c r="D124" s="153"/>
      <c r="E124" s="154"/>
      <c r="F124" s="158"/>
      <c r="G124" s="155"/>
      <c r="J124" s="153"/>
      <c r="K124" s="153"/>
      <c r="L124" s="153"/>
      <c r="M124" s="153"/>
      <c r="N124" s="156"/>
      <c r="O124" s="86"/>
      <c r="P124" s="39"/>
      <c r="Q124" s="78"/>
    </row>
    <row r="125" spans="2:17">
      <c r="B125" s="166"/>
      <c r="C125" s="153"/>
      <c r="D125" s="153"/>
      <c r="E125" s="154"/>
      <c r="F125" s="158"/>
      <c r="G125" s="155"/>
      <c r="J125" s="153"/>
      <c r="K125" s="153"/>
      <c r="L125" s="153"/>
      <c r="M125" s="153"/>
      <c r="N125" s="156"/>
      <c r="O125" s="86"/>
      <c r="P125" s="39"/>
      <c r="Q125" s="78"/>
    </row>
    <row r="126" spans="2:17">
      <c r="B126" s="166"/>
      <c r="C126" s="153"/>
      <c r="D126" s="153"/>
      <c r="E126" s="154"/>
      <c r="F126" s="158"/>
      <c r="G126" s="155"/>
      <c r="J126" s="153"/>
      <c r="K126" s="153"/>
      <c r="L126" s="153"/>
      <c r="M126" s="153"/>
      <c r="N126" s="156"/>
      <c r="O126" s="86"/>
      <c r="P126" s="39"/>
      <c r="Q126" s="78"/>
    </row>
    <row r="127" spans="2:17">
      <c r="B127" s="166"/>
      <c r="C127" s="153"/>
      <c r="D127" s="153"/>
      <c r="E127" s="154"/>
      <c r="F127" s="158"/>
      <c r="G127" s="155"/>
      <c r="J127" s="153"/>
      <c r="K127" s="153"/>
      <c r="L127" s="153"/>
      <c r="M127" s="153"/>
      <c r="N127" s="156"/>
      <c r="O127" s="86"/>
      <c r="P127" s="39"/>
      <c r="Q127" s="78"/>
    </row>
    <row r="128" spans="2:17">
      <c r="B128" s="166"/>
      <c r="C128" s="153"/>
      <c r="D128" s="153"/>
      <c r="E128" s="154"/>
      <c r="F128" s="158"/>
      <c r="G128" s="155"/>
      <c r="J128" s="153"/>
      <c r="K128" s="153"/>
      <c r="L128" s="153"/>
      <c r="M128" s="153"/>
      <c r="N128" s="156"/>
      <c r="O128" s="86"/>
      <c r="P128" s="39"/>
      <c r="Q128" s="78"/>
    </row>
    <row r="129" spans="2:17">
      <c r="B129" s="166"/>
      <c r="C129" s="153"/>
      <c r="D129" s="153"/>
      <c r="E129" s="154"/>
      <c r="F129" s="158"/>
      <c r="G129" s="155"/>
      <c r="J129" s="153"/>
      <c r="K129" s="153"/>
      <c r="L129" s="153"/>
      <c r="M129" s="153"/>
      <c r="N129" s="156"/>
      <c r="O129" s="86"/>
      <c r="P129" s="39"/>
      <c r="Q129" s="78"/>
    </row>
    <row r="130" spans="2:17">
      <c r="B130" s="166"/>
      <c r="C130" s="153"/>
      <c r="D130" s="153"/>
      <c r="E130" s="154"/>
      <c r="F130" s="158"/>
      <c r="G130" s="155"/>
      <c r="J130" s="153"/>
      <c r="K130" s="153"/>
      <c r="L130" s="153"/>
      <c r="M130" s="153"/>
      <c r="N130" s="156"/>
      <c r="O130" s="86"/>
      <c r="P130" s="39"/>
      <c r="Q130" s="78"/>
    </row>
    <row r="131" spans="2:17">
      <c r="B131" s="166"/>
      <c r="C131" s="153"/>
      <c r="D131" s="153"/>
      <c r="E131" s="154"/>
      <c r="F131" s="158"/>
      <c r="G131" s="155"/>
      <c r="J131" s="153"/>
      <c r="K131" s="153"/>
      <c r="L131" s="153"/>
      <c r="M131" s="153"/>
      <c r="N131" s="156"/>
      <c r="O131" s="86"/>
      <c r="P131" s="39"/>
      <c r="Q131" s="78"/>
    </row>
    <row r="132" spans="2:17">
      <c r="B132" s="166"/>
      <c r="C132" s="153"/>
      <c r="D132" s="153"/>
      <c r="E132" s="154"/>
      <c r="F132" s="158"/>
      <c r="G132" s="155"/>
      <c r="J132" s="153"/>
      <c r="K132" s="153"/>
      <c r="L132" s="153"/>
      <c r="M132" s="153"/>
      <c r="N132" s="156"/>
      <c r="O132" s="86"/>
      <c r="P132" s="39"/>
      <c r="Q132" s="78"/>
    </row>
    <row r="133" spans="2:17">
      <c r="B133" s="166"/>
      <c r="C133" s="153"/>
      <c r="D133" s="153"/>
      <c r="E133" s="154"/>
      <c r="F133" s="158"/>
      <c r="G133" s="155"/>
      <c r="J133" s="153"/>
      <c r="K133" s="153"/>
      <c r="L133" s="153"/>
      <c r="M133" s="153"/>
      <c r="N133" s="156"/>
      <c r="O133" s="86"/>
      <c r="P133" s="39"/>
      <c r="Q133" s="78"/>
    </row>
    <row r="134" spans="2:17">
      <c r="B134" s="166"/>
      <c r="C134" s="153"/>
      <c r="D134" s="153"/>
      <c r="E134" s="154"/>
      <c r="F134" s="158"/>
      <c r="G134" s="155"/>
      <c r="J134" s="153"/>
      <c r="K134" s="153"/>
      <c r="L134" s="153"/>
      <c r="M134" s="153"/>
      <c r="N134" s="156"/>
      <c r="O134" s="86"/>
      <c r="P134" s="39"/>
      <c r="Q134" s="78"/>
    </row>
    <row r="135" spans="2:17">
      <c r="B135" s="166"/>
      <c r="C135" s="153"/>
      <c r="D135" s="153"/>
      <c r="E135" s="154"/>
      <c r="F135" s="158"/>
      <c r="G135" s="155"/>
      <c r="J135" s="153"/>
      <c r="K135" s="153"/>
      <c r="L135" s="153"/>
      <c r="M135" s="153"/>
      <c r="N135" s="156"/>
      <c r="O135" s="86"/>
      <c r="P135" s="39"/>
      <c r="Q135" s="78"/>
    </row>
    <row r="136" spans="2:17">
      <c r="B136" s="166"/>
      <c r="C136" s="153"/>
      <c r="D136" s="153"/>
      <c r="E136" s="154"/>
      <c r="F136" s="158"/>
      <c r="G136" s="155"/>
      <c r="J136" s="153"/>
      <c r="K136" s="153"/>
      <c r="L136" s="153"/>
      <c r="M136" s="153"/>
      <c r="N136" s="156"/>
      <c r="O136" s="86"/>
      <c r="P136" s="39"/>
      <c r="Q136" s="78"/>
    </row>
    <row r="137" spans="2:17">
      <c r="B137" s="166"/>
      <c r="C137" s="153"/>
      <c r="D137" s="153"/>
      <c r="E137" s="154"/>
      <c r="F137" s="158"/>
      <c r="G137" s="155"/>
      <c r="J137" s="153"/>
      <c r="K137" s="153"/>
      <c r="L137" s="153"/>
      <c r="M137" s="153"/>
      <c r="N137" s="156"/>
      <c r="O137" s="86"/>
      <c r="P137" s="39"/>
      <c r="Q137" s="78"/>
    </row>
    <row r="138" spans="2:17">
      <c r="B138" s="166"/>
      <c r="C138" s="153"/>
      <c r="D138" s="153"/>
      <c r="E138" s="154"/>
      <c r="F138" s="158"/>
      <c r="G138" s="155"/>
      <c r="J138" s="153"/>
      <c r="K138" s="153"/>
      <c r="L138" s="153"/>
      <c r="M138" s="153"/>
      <c r="N138" s="156"/>
      <c r="O138" s="86"/>
      <c r="P138" s="39"/>
      <c r="Q138" s="78"/>
    </row>
    <row r="139" spans="2:17">
      <c r="B139" s="166"/>
      <c r="C139" s="153"/>
      <c r="D139" s="153"/>
      <c r="E139" s="154"/>
      <c r="F139" s="158"/>
      <c r="G139" s="155"/>
      <c r="J139" s="153"/>
      <c r="K139" s="153"/>
      <c r="L139" s="153"/>
      <c r="M139" s="153"/>
      <c r="N139" s="156"/>
      <c r="O139" s="86"/>
      <c r="P139" s="39"/>
      <c r="Q139" s="78"/>
    </row>
    <row r="140" spans="2:17">
      <c r="B140" s="166"/>
      <c r="C140" s="153"/>
      <c r="D140" s="153"/>
      <c r="E140" s="154"/>
      <c r="F140" s="158"/>
      <c r="G140" s="155"/>
      <c r="J140" s="153"/>
      <c r="K140" s="153"/>
      <c r="L140" s="153"/>
      <c r="M140" s="153"/>
      <c r="N140" s="156"/>
      <c r="O140" s="86"/>
      <c r="P140" s="39"/>
      <c r="Q140" s="78"/>
    </row>
    <row r="141" spans="2:17">
      <c r="B141" s="166"/>
      <c r="C141" s="153"/>
      <c r="D141" s="153"/>
      <c r="E141" s="154"/>
      <c r="F141" s="158"/>
      <c r="G141" s="155"/>
      <c r="J141" s="153"/>
      <c r="K141" s="153"/>
      <c r="L141" s="153"/>
      <c r="M141" s="153"/>
      <c r="N141" s="156"/>
      <c r="O141" s="86"/>
      <c r="P141" s="39"/>
      <c r="Q141" s="78"/>
    </row>
    <row r="142" spans="2:17">
      <c r="B142" s="166"/>
      <c r="C142" s="153"/>
      <c r="D142" s="153"/>
      <c r="E142" s="154"/>
      <c r="F142" s="158"/>
      <c r="G142" s="155"/>
      <c r="J142" s="153"/>
      <c r="K142" s="153"/>
      <c r="L142" s="153"/>
      <c r="M142" s="153"/>
      <c r="N142" s="156"/>
      <c r="O142" s="86"/>
      <c r="P142" s="39"/>
      <c r="Q142" s="78"/>
    </row>
    <row r="143" spans="2:17">
      <c r="B143" s="166"/>
      <c r="C143" s="153"/>
      <c r="D143" s="153"/>
      <c r="E143" s="154"/>
      <c r="F143" s="158"/>
      <c r="G143" s="155"/>
      <c r="J143" s="153"/>
      <c r="K143" s="153"/>
      <c r="L143" s="153"/>
      <c r="M143" s="153"/>
      <c r="N143" s="156"/>
      <c r="O143" s="86"/>
      <c r="P143" s="39"/>
      <c r="Q143" s="78"/>
    </row>
    <row r="144" spans="2:17">
      <c r="B144" s="166"/>
      <c r="C144" s="153"/>
      <c r="D144" s="153"/>
      <c r="E144" s="154"/>
      <c r="F144" s="158"/>
      <c r="G144" s="155"/>
      <c r="J144" s="153"/>
      <c r="K144" s="153"/>
      <c r="L144" s="153"/>
      <c r="M144" s="153"/>
      <c r="N144" s="156"/>
      <c r="O144" s="86"/>
      <c r="P144" s="39"/>
      <c r="Q144" s="78"/>
    </row>
    <row r="145" spans="2:17">
      <c r="B145" s="166"/>
      <c r="C145" s="153"/>
      <c r="D145" s="153"/>
      <c r="E145" s="154"/>
      <c r="F145" s="158"/>
      <c r="G145" s="155"/>
      <c r="J145" s="153"/>
      <c r="K145" s="153"/>
      <c r="L145" s="153"/>
      <c r="M145" s="153"/>
      <c r="N145" s="156"/>
      <c r="O145" s="86"/>
      <c r="P145" s="39"/>
      <c r="Q145" s="78"/>
    </row>
    <row r="146" spans="2:17">
      <c r="B146" s="166"/>
      <c r="C146" s="153"/>
      <c r="D146" s="153"/>
      <c r="E146" s="154"/>
      <c r="F146" s="158"/>
      <c r="G146" s="155"/>
      <c r="J146" s="153"/>
      <c r="K146" s="153"/>
      <c r="L146" s="153"/>
      <c r="M146" s="153"/>
      <c r="N146" s="156"/>
      <c r="O146" s="86"/>
      <c r="P146" s="39"/>
      <c r="Q146" s="78"/>
    </row>
    <row r="147" spans="2:17">
      <c r="B147" s="166"/>
      <c r="C147" s="153"/>
      <c r="D147" s="153"/>
      <c r="E147" s="154"/>
      <c r="F147" s="158"/>
      <c r="G147" s="155"/>
      <c r="J147" s="153"/>
      <c r="K147" s="153"/>
      <c r="L147" s="153"/>
      <c r="M147" s="153"/>
      <c r="N147" s="156"/>
      <c r="O147" s="86"/>
      <c r="P147" s="39"/>
      <c r="Q147" s="78"/>
    </row>
    <row r="148" spans="2:17">
      <c r="B148" s="166"/>
      <c r="C148" s="153"/>
      <c r="D148" s="153"/>
      <c r="E148" s="154"/>
      <c r="F148" s="158"/>
      <c r="G148" s="155"/>
      <c r="J148" s="153"/>
      <c r="K148" s="153"/>
      <c r="L148" s="153"/>
      <c r="M148" s="153"/>
      <c r="N148" s="156"/>
      <c r="O148" s="86"/>
      <c r="P148" s="39"/>
      <c r="Q148" s="78"/>
    </row>
    <row r="149" spans="2:17">
      <c r="B149" s="166"/>
      <c r="C149" s="153"/>
      <c r="D149" s="153"/>
      <c r="E149" s="154"/>
      <c r="F149" s="158"/>
      <c r="G149" s="155"/>
      <c r="J149" s="153"/>
      <c r="K149" s="153"/>
      <c r="L149" s="153"/>
      <c r="M149" s="153"/>
      <c r="N149" s="156"/>
      <c r="O149" s="86"/>
      <c r="P149" s="39"/>
      <c r="Q149" s="78"/>
    </row>
    <row r="150" spans="2:17">
      <c r="B150" s="166"/>
      <c r="C150" s="153"/>
      <c r="D150" s="153"/>
      <c r="E150" s="154"/>
      <c r="F150" s="158"/>
      <c r="G150" s="155"/>
      <c r="J150" s="153"/>
      <c r="K150" s="153"/>
      <c r="L150" s="153"/>
      <c r="M150" s="153"/>
      <c r="N150" s="156"/>
      <c r="O150" s="86"/>
      <c r="P150" s="39"/>
      <c r="Q150" s="78"/>
    </row>
    <row r="151" spans="2:17">
      <c r="B151" s="166"/>
      <c r="C151" s="153"/>
      <c r="D151" s="153"/>
      <c r="E151" s="154"/>
      <c r="F151" s="158"/>
      <c r="G151" s="155"/>
      <c r="J151" s="153"/>
      <c r="K151" s="153"/>
      <c r="L151" s="153"/>
      <c r="M151" s="153"/>
      <c r="N151" s="156"/>
      <c r="O151" s="86"/>
      <c r="P151" s="39"/>
      <c r="Q151" s="78"/>
    </row>
    <row r="152" spans="2:17">
      <c r="B152" s="166"/>
      <c r="C152" s="153"/>
      <c r="D152" s="153"/>
      <c r="E152" s="154"/>
      <c r="F152" s="158"/>
      <c r="G152" s="155"/>
      <c r="J152" s="153"/>
      <c r="K152" s="153"/>
      <c r="L152" s="153"/>
      <c r="M152" s="153"/>
      <c r="N152" s="156"/>
      <c r="O152" s="86"/>
      <c r="P152" s="39"/>
      <c r="Q152" s="78"/>
    </row>
    <row r="153" spans="2:17">
      <c r="B153" s="166"/>
      <c r="C153" s="153"/>
      <c r="D153" s="153"/>
      <c r="E153" s="154"/>
      <c r="F153" s="158"/>
      <c r="G153" s="155"/>
      <c r="J153" s="153"/>
      <c r="K153" s="153"/>
      <c r="L153" s="153"/>
      <c r="M153" s="153"/>
      <c r="N153" s="156"/>
      <c r="O153" s="86"/>
      <c r="P153" s="39"/>
      <c r="Q153" s="78"/>
    </row>
    <row r="154" spans="2:17">
      <c r="B154" s="166"/>
      <c r="C154" s="153"/>
      <c r="D154" s="153"/>
      <c r="E154" s="154"/>
      <c r="F154" s="158"/>
      <c r="G154" s="155"/>
      <c r="J154" s="153"/>
      <c r="K154" s="153"/>
      <c r="L154" s="153"/>
      <c r="M154" s="153"/>
      <c r="N154" s="156"/>
      <c r="O154" s="86"/>
      <c r="P154" s="39"/>
      <c r="Q154" s="78"/>
    </row>
    <row r="155" spans="2:17">
      <c r="B155" s="166"/>
      <c r="C155" s="153"/>
      <c r="D155" s="153"/>
      <c r="E155" s="154"/>
      <c r="F155" s="158"/>
      <c r="G155" s="155"/>
      <c r="J155" s="153"/>
      <c r="K155" s="153"/>
      <c r="L155" s="153"/>
      <c r="M155" s="153"/>
      <c r="N155" s="156"/>
      <c r="O155" s="86"/>
      <c r="P155" s="39"/>
      <c r="Q155" s="78"/>
    </row>
    <row r="156" spans="2:17">
      <c r="B156" s="166"/>
      <c r="C156" s="153"/>
      <c r="D156" s="153"/>
      <c r="E156" s="154"/>
      <c r="F156" s="158"/>
      <c r="G156" s="155"/>
      <c r="J156" s="153"/>
      <c r="K156" s="153"/>
      <c r="L156" s="153"/>
      <c r="M156" s="153"/>
      <c r="N156" s="156"/>
      <c r="O156" s="86"/>
      <c r="P156" s="39"/>
      <c r="Q156" s="78"/>
    </row>
    <row r="157" spans="2:17">
      <c r="B157" s="166"/>
      <c r="C157" s="153"/>
      <c r="D157" s="153"/>
      <c r="E157" s="154"/>
      <c r="F157" s="158"/>
      <c r="G157" s="155"/>
      <c r="J157" s="153"/>
      <c r="K157" s="153"/>
      <c r="L157" s="153"/>
      <c r="M157" s="153"/>
      <c r="N157" s="156"/>
      <c r="O157" s="86"/>
      <c r="P157" s="39"/>
      <c r="Q157" s="78"/>
    </row>
    <row r="158" spans="2:17">
      <c r="B158" s="166"/>
      <c r="C158" s="153"/>
      <c r="D158" s="153"/>
      <c r="E158" s="154"/>
      <c r="F158" s="158"/>
      <c r="G158" s="155"/>
      <c r="J158" s="153"/>
      <c r="K158" s="153"/>
      <c r="L158" s="153"/>
      <c r="M158" s="153"/>
      <c r="N158" s="156"/>
      <c r="O158" s="86"/>
      <c r="P158" s="39"/>
      <c r="Q158" s="78"/>
    </row>
    <row r="159" spans="2:17">
      <c r="B159" s="166"/>
      <c r="C159" s="153"/>
      <c r="D159" s="153"/>
      <c r="E159" s="154"/>
      <c r="F159" s="158"/>
      <c r="G159" s="155"/>
      <c r="J159" s="153"/>
      <c r="K159" s="153"/>
      <c r="L159" s="153"/>
      <c r="M159" s="153"/>
      <c r="N159" s="156"/>
      <c r="O159" s="86"/>
      <c r="P159" s="39"/>
      <c r="Q159" s="78"/>
    </row>
    <row r="160" spans="2:17">
      <c r="B160" s="166"/>
      <c r="C160" s="153"/>
      <c r="D160" s="153"/>
      <c r="E160" s="154"/>
      <c r="F160" s="158"/>
      <c r="G160" s="155"/>
      <c r="J160" s="153"/>
      <c r="K160" s="153"/>
      <c r="L160" s="153"/>
      <c r="M160" s="153"/>
      <c r="N160" s="156"/>
      <c r="O160" s="86"/>
      <c r="P160" s="39"/>
      <c r="Q160" s="78"/>
    </row>
    <row r="161" spans="2:17">
      <c r="B161" s="166"/>
      <c r="C161" s="153"/>
      <c r="D161" s="153"/>
      <c r="E161" s="154"/>
      <c r="F161" s="158"/>
      <c r="G161" s="155"/>
      <c r="J161" s="153"/>
      <c r="K161" s="153"/>
      <c r="L161" s="153"/>
      <c r="M161" s="153"/>
      <c r="N161" s="156"/>
      <c r="O161" s="86"/>
      <c r="P161" s="39"/>
      <c r="Q161" s="78"/>
    </row>
    <row r="162" spans="2:17">
      <c r="B162" s="166"/>
      <c r="C162" s="153"/>
      <c r="D162" s="153"/>
      <c r="E162" s="154"/>
      <c r="F162" s="158"/>
      <c r="G162" s="155"/>
      <c r="J162" s="153"/>
      <c r="K162" s="153"/>
      <c r="L162" s="153"/>
      <c r="M162" s="153"/>
      <c r="N162" s="156"/>
      <c r="O162" s="86"/>
      <c r="P162" s="39"/>
      <c r="Q162" s="78"/>
    </row>
    <row r="163" spans="2:17">
      <c r="E163" s="48"/>
      <c r="F163" s="88"/>
      <c r="G163" s="35"/>
      <c r="J163" s="153"/>
      <c r="K163" s="153"/>
      <c r="L163" s="153"/>
      <c r="M163" s="153"/>
      <c r="N163" s="156"/>
      <c r="O163" s="86"/>
      <c r="P163" s="39"/>
      <c r="Q163" s="78"/>
    </row>
    <row r="164" spans="2:17">
      <c r="E164" s="48"/>
      <c r="F164" s="88"/>
      <c r="G164" s="35"/>
      <c r="J164" s="153"/>
      <c r="K164" s="153"/>
      <c r="L164" s="153"/>
      <c r="M164" s="153"/>
      <c r="N164" s="156"/>
      <c r="O164" s="86"/>
      <c r="P164" s="39"/>
      <c r="Q164" s="78"/>
    </row>
    <row r="165" spans="2:17">
      <c r="E165" s="48"/>
      <c r="F165" s="88"/>
      <c r="G165" s="35"/>
      <c r="J165" s="153"/>
      <c r="K165" s="153"/>
      <c r="L165" s="153"/>
      <c r="M165" s="153"/>
      <c r="N165" s="156"/>
      <c r="O165" s="86"/>
      <c r="P165" s="39"/>
      <c r="Q165" s="78"/>
    </row>
    <row r="166" spans="2:17">
      <c r="E166" s="48"/>
      <c r="F166" s="88"/>
      <c r="G166" s="35"/>
      <c r="J166" s="55"/>
      <c r="K166" s="55"/>
      <c r="L166" s="55"/>
      <c r="M166" s="55"/>
      <c r="N166" s="87"/>
      <c r="O166" s="2"/>
      <c r="P166" s="38"/>
      <c r="Q166" s="78"/>
    </row>
    <row r="167" spans="2:17">
      <c r="E167" s="48"/>
      <c r="F167" s="88"/>
      <c r="G167" s="35"/>
      <c r="J167" s="55"/>
      <c r="K167" s="55"/>
      <c r="L167" s="55"/>
      <c r="M167" s="55"/>
      <c r="N167" s="87"/>
      <c r="O167" s="2"/>
      <c r="P167" s="38"/>
      <c r="Q167" s="78"/>
    </row>
    <row r="168" spans="2:17">
      <c r="E168" s="48"/>
      <c r="F168" s="88"/>
      <c r="G168" s="35"/>
      <c r="J168" s="55"/>
      <c r="K168" s="55"/>
      <c r="L168" s="55"/>
      <c r="M168" s="55"/>
      <c r="N168" s="87"/>
      <c r="O168" s="2"/>
      <c r="P168" s="38"/>
      <c r="Q168" s="78"/>
    </row>
    <row r="169" spans="2:17">
      <c r="E169" s="48"/>
      <c r="F169" s="88"/>
      <c r="G169" s="35"/>
      <c r="J169" s="55"/>
      <c r="K169" s="55"/>
      <c r="L169" s="55"/>
      <c r="M169" s="55"/>
      <c r="N169" s="87"/>
      <c r="O169" s="2"/>
      <c r="P169" s="38"/>
      <c r="Q169" s="78"/>
    </row>
    <row r="170" spans="2:17">
      <c r="E170" s="48"/>
      <c r="F170" s="88"/>
      <c r="G170" s="35"/>
      <c r="J170" s="55"/>
      <c r="K170" s="55"/>
      <c r="L170" s="55"/>
      <c r="M170" s="55"/>
      <c r="N170" s="87"/>
      <c r="O170" s="2"/>
      <c r="P170" s="38"/>
      <c r="Q170" s="78"/>
    </row>
    <row r="171" spans="2:17">
      <c r="E171" s="48"/>
      <c r="F171" s="88"/>
      <c r="G171" s="35"/>
      <c r="J171" s="55"/>
      <c r="K171" s="55"/>
      <c r="L171" s="55"/>
      <c r="M171" s="55"/>
      <c r="N171" s="87"/>
      <c r="O171" s="2"/>
      <c r="P171" s="38"/>
      <c r="Q171" s="78"/>
    </row>
    <row r="172" spans="2:17">
      <c r="E172" s="48"/>
      <c r="F172" s="88"/>
      <c r="G172" s="35"/>
      <c r="J172" s="55"/>
      <c r="K172" s="55"/>
      <c r="L172" s="55"/>
      <c r="M172" s="55"/>
      <c r="N172" s="87"/>
      <c r="O172" s="2"/>
      <c r="P172" s="38"/>
      <c r="Q172" s="78"/>
    </row>
    <row r="173" spans="2:17">
      <c r="E173" s="48"/>
      <c r="F173" s="88"/>
      <c r="G173" s="35"/>
      <c r="J173" s="55"/>
      <c r="K173" s="55"/>
      <c r="L173" s="55"/>
      <c r="M173" s="55"/>
      <c r="N173" s="87"/>
      <c r="O173" s="2"/>
      <c r="P173" s="38"/>
      <c r="Q173" s="78"/>
    </row>
    <row r="174" spans="2:17">
      <c r="E174" s="48"/>
      <c r="F174" s="88"/>
      <c r="G174" s="35"/>
      <c r="J174" s="55"/>
      <c r="K174" s="55"/>
      <c r="L174" s="55"/>
      <c r="M174" s="55"/>
      <c r="N174" s="87"/>
      <c r="O174" s="2"/>
      <c r="P174" s="38"/>
      <c r="Q174" s="78"/>
    </row>
    <row r="175" spans="2:17">
      <c r="E175" s="48"/>
      <c r="F175" s="88"/>
      <c r="G175" s="35"/>
      <c r="J175" s="55"/>
      <c r="K175" s="55"/>
      <c r="L175" s="55"/>
      <c r="M175" s="55"/>
      <c r="N175" s="87"/>
      <c r="O175" s="2"/>
      <c r="P175" s="38"/>
      <c r="Q175" s="78"/>
    </row>
    <row r="176" spans="2:17">
      <c r="E176" s="48"/>
      <c r="F176" s="88"/>
      <c r="G176" s="35"/>
      <c r="J176" s="55"/>
      <c r="K176" s="55"/>
      <c r="L176" s="55"/>
      <c r="M176" s="55"/>
      <c r="N176" s="87"/>
      <c r="O176" s="2"/>
      <c r="P176" s="38"/>
      <c r="Q176" s="78"/>
    </row>
    <row r="177" spans="5:17">
      <c r="E177" s="48"/>
      <c r="F177" s="88"/>
      <c r="G177" s="35"/>
      <c r="J177" s="55"/>
      <c r="K177" s="55"/>
      <c r="L177" s="55"/>
      <c r="M177" s="55"/>
      <c r="N177" s="87"/>
      <c r="O177" s="2"/>
      <c r="P177" s="38"/>
      <c r="Q177" s="78"/>
    </row>
    <row r="178" spans="5:17">
      <c r="E178" s="48"/>
      <c r="F178" s="88"/>
      <c r="G178" s="35"/>
      <c r="J178" s="55"/>
      <c r="K178" s="55"/>
      <c r="L178" s="55"/>
      <c r="M178" s="55"/>
      <c r="N178" s="87"/>
      <c r="O178" s="2"/>
      <c r="P178" s="38"/>
      <c r="Q178" s="78"/>
    </row>
    <row r="179" spans="5:17">
      <c r="E179" s="48"/>
      <c r="F179" s="88"/>
      <c r="G179" s="35"/>
      <c r="J179" s="55"/>
      <c r="K179" s="55"/>
      <c r="L179" s="55"/>
      <c r="M179" s="55"/>
      <c r="N179" s="87"/>
      <c r="O179" s="2"/>
      <c r="P179" s="38"/>
      <c r="Q179" s="78"/>
    </row>
    <row r="180" spans="5:17">
      <c r="E180" s="48"/>
      <c r="F180" s="88"/>
      <c r="G180" s="35"/>
      <c r="J180" s="55"/>
      <c r="K180" s="55"/>
      <c r="L180" s="55"/>
      <c r="M180" s="55"/>
      <c r="N180" s="87"/>
      <c r="O180" s="2"/>
      <c r="P180" s="38"/>
      <c r="Q180" s="78"/>
    </row>
    <row r="181" spans="5:17">
      <c r="E181" s="48"/>
      <c r="F181" s="88"/>
      <c r="G181" s="35"/>
      <c r="J181" s="55"/>
      <c r="K181" s="55"/>
      <c r="L181" s="55"/>
      <c r="M181" s="55"/>
      <c r="N181" s="87"/>
      <c r="O181" s="2"/>
      <c r="P181" s="38"/>
      <c r="Q181" s="78"/>
    </row>
    <row r="182" spans="5:17">
      <c r="E182" s="48"/>
      <c r="F182" s="88"/>
      <c r="G182" s="35"/>
      <c r="J182" s="55"/>
      <c r="K182" s="55"/>
      <c r="L182" s="55"/>
      <c r="M182" s="55"/>
      <c r="N182" s="87"/>
      <c r="O182" s="2"/>
      <c r="P182" s="38"/>
      <c r="Q182" s="78"/>
    </row>
    <row r="183" spans="5:17">
      <c r="E183" s="48"/>
      <c r="F183" s="88"/>
      <c r="G183" s="35"/>
      <c r="J183" s="55"/>
      <c r="K183" s="55"/>
      <c r="L183" s="55"/>
      <c r="M183" s="55"/>
      <c r="N183" s="87"/>
      <c r="O183" s="2"/>
      <c r="P183" s="38"/>
      <c r="Q183" s="78"/>
    </row>
    <row r="184" spans="5:17">
      <c r="E184" s="48"/>
      <c r="F184" s="88"/>
      <c r="G184" s="35"/>
      <c r="J184" s="55"/>
      <c r="K184" s="55"/>
      <c r="L184" s="55"/>
      <c r="M184" s="55"/>
      <c r="N184" s="87"/>
      <c r="O184" s="2"/>
      <c r="P184" s="38"/>
      <c r="Q184" s="78"/>
    </row>
    <row r="185" spans="5:17">
      <c r="E185" s="48"/>
      <c r="F185" s="88"/>
      <c r="G185" s="35"/>
      <c r="J185" s="55"/>
      <c r="K185" s="55"/>
      <c r="L185" s="55"/>
      <c r="M185" s="55"/>
      <c r="N185" s="87"/>
      <c r="O185" s="2"/>
      <c r="P185" s="38"/>
      <c r="Q185" s="78"/>
    </row>
    <row r="186" spans="5:17">
      <c r="E186" s="48"/>
      <c r="F186" s="88"/>
      <c r="G186" s="35"/>
      <c r="J186" s="55"/>
      <c r="K186" s="55"/>
      <c r="L186" s="55"/>
      <c r="M186" s="55"/>
      <c r="N186" s="87"/>
      <c r="O186" s="2"/>
      <c r="P186" s="38"/>
      <c r="Q186" s="78"/>
    </row>
    <row r="187" spans="5:17">
      <c r="E187" s="48"/>
      <c r="F187" s="88"/>
      <c r="G187" s="35"/>
      <c r="J187" s="55"/>
      <c r="K187" s="55"/>
      <c r="L187" s="55"/>
      <c r="M187" s="55"/>
      <c r="N187" s="87"/>
      <c r="O187" s="2"/>
      <c r="P187" s="38"/>
      <c r="Q187" s="78"/>
    </row>
    <row r="188" spans="5:17">
      <c r="E188" s="48"/>
      <c r="F188" s="88"/>
      <c r="G188" s="35"/>
      <c r="J188" s="55"/>
      <c r="K188" s="55"/>
      <c r="L188" s="55"/>
      <c r="M188" s="55"/>
      <c r="N188" s="87"/>
      <c r="O188" s="2"/>
      <c r="P188" s="38"/>
      <c r="Q188" s="78"/>
    </row>
    <row r="189" spans="5:17">
      <c r="E189" s="48"/>
      <c r="F189" s="88"/>
      <c r="G189" s="35"/>
      <c r="J189" s="55"/>
      <c r="K189" s="55"/>
      <c r="L189" s="55"/>
      <c r="M189" s="55"/>
      <c r="N189" s="87"/>
      <c r="O189" s="2"/>
      <c r="P189" s="38"/>
      <c r="Q189" s="78"/>
    </row>
    <row r="190" spans="5:17">
      <c r="E190" s="48"/>
      <c r="F190" s="88"/>
      <c r="G190" s="35"/>
      <c r="J190" s="55"/>
      <c r="K190" s="55"/>
      <c r="L190" s="55"/>
      <c r="M190" s="55"/>
      <c r="N190" s="87"/>
      <c r="O190" s="2"/>
      <c r="P190" s="38"/>
      <c r="Q190" s="78"/>
    </row>
    <row r="191" spans="5:17">
      <c r="E191" s="48"/>
      <c r="F191" s="88"/>
      <c r="G191" s="35"/>
      <c r="J191" s="55"/>
      <c r="K191" s="55"/>
      <c r="L191" s="55"/>
      <c r="M191" s="55"/>
      <c r="N191" s="87"/>
      <c r="O191" s="2"/>
      <c r="P191" s="38"/>
      <c r="Q191" s="78"/>
    </row>
    <row r="192" spans="5:17">
      <c r="E192" s="48"/>
      <c r="F192" s="88"/>
      <c r="G192" s="35"/>
      <c r="J192" s="55"/>
      <c r="K192" s="55"/>
      <c r="L192" s="55"/>
      <c r="M192" s="55"/>
      <c r="N192" s="87"/>
      <c r="O192" s="2"/>
      <c r="P192" s="38"/>
      <c r="Q192" s="78"/>
    </row>
    <row r="193" spans="5:17">
      <c r="E193" s="48"/>
      <c r="F193" s="88"/>
      <c r="G193" s="35"/>
      <c r="J193" s="55"/>
      <c r="K193" s="55"/>
      <c r="L193" s="55"/>
      <c r="M193" s="55"/>
      <c r="N193" s="87"/>
      <c r="O193" s="2"/>
      <c r="P193" s="38"/>
      <c r="Q193" s="78"/>
    </row>
    <row r="194" spans="5:17">
      <c r="E194" s="48"/>
      <c r="F194" s="88"/>
      <c r="G194" s="35"/>
      <c r="J194" s="55"/>
      <c r="K194" s="55"/>
      <c r="L194" s="55"/>
      <c r="M194" s="55"/>
      <c r="N194" s="87"/>
      <c r="O194" s="2"/>
      <c r="P194" s="38"/>
      <c r="Q194" s="78"/>
    </row>
    <row r="195" spans="5:17">
      <c r="E195" s="48"/>
      <c r="F195" s="88"/>
      <c r="G195" s="35"/>
      <c r="J195" s="55"/>
      <c r="K195" s="55"/>
      <c r="L195" s="55"/>
      <c r="M195" s="55"/>
      <c r="N195" s="87"/>
      <c r="O195" s="2"/>
      <c r="P195" s="38"/>
      <c r="Q195" s="78"/>
    </row>
    <row r="196" spans="5:17">
      <c r="E196" s="48"/>
      <c r="F196" s="88"/>
      <c r="G196" s="35"/>
      <c r="J196" s="55"/>
      <c r="K196" s="55"/>
      <c r="L196" s="55"/>
      <c r="M196" s="55"/>
      <c r="N196" s="87"/>
      <c r="O196" s="2"/>
      <c r="P196" s="38"/>
      <c r="Q196" s="78"/>
    </row>
    <row r="197" spans="5:17">
      <c r="E197" s="48"/>
      <c r="F197" s="88"/>
      <c r="G197" s="35"/>
      <c r="J197" s="55"/>
      <c r="K197" s="55"/>
      <c r="L197" s="55"/>
      <c r="M197" s="55"/>
      <c r="N197" s="87"/>
      <c r="O197" s="2"/>
      <c r="P197" s="38"/>
      <c r="Q197" s="78"/>
    </row>
    <row r="198" spans="5:17">
      <c r="E198" s="48"/>
      <c r="F198" s="88"/>
      <c r="G198" s="35"/>
      <c r="J198" s="55"/>
      <c r="K198" s="55"/>
      <c r="L198" s="55"/>
      <c r="M198" s="55"/>
      <c r="N198" s="87"/>
      <c r="O198" s="2"/>
      <c r="P198" s="38"/>
      <c r="Q198" s="78"/>
    </row>
    <row r="199" spans="5:17">
      <c r="E199" s="48"/>
      <c r="F199" s="88"/>
      <c r="G199" s="35"/>
      <c r="L199" s="146"/>
      <c r="O199" s="48"/>
      <c r="P199" s="24"/>
      <c r="Q199" s="78"/>
    </row>
    <row r="200" spans="5:17">
      <c r="E200" s="48"/>
      <c r="F200" s="88"/>
      <c r="G200" s="35"/>
      <c r="L200" s="146"/>
      <c r="O200" s="48"/>
      <c r="P200" s="24"/>
      <c r="Q200" s="78"/>
    </row>
    <row r="201" spans="5:17">
      <c r="E201" s="48"/>
      <c r="F201" s="88"/>
      <c r="G201" s="35"/>
      <c r="L201" s="146"/>
      <c r="O201" s="48"/>
      <c r="P201" s="24"/>
      <c r="Q201" s="78"/>
    </row>
    <row r="202" spans="5:17">
      <c r="E202" s="48"/>
      <c r="F202" s="88"/>
      <c r="G202" s="35"/>
      <c r="L202" s="146"/>
      <c r="O202" s="48"/>
      <c r="P202" s="24"/>
      <c r="Q202" s="78"/>
    </row>
    <row r="203" spans="5:17">
      <c r="E203" s="24"/>
      <c r="F203" s="88"/>
      <c r="G203" s="35"/>
      <c r="L203" s="146"/>
      <c r="O203" s="48"/>
      <c r="P203" s="24"/>
      <c r="Q203" s="78"/>
    </row>
    <row r="204" spans="5:17">
      <c r="E204" s="24"/>
      <c r="F204" s="88"/>
      <c r="G204" s="35"/>
      <c r="L204" s="146"/>
      <c r="O204" s="48"/>
      <c r="P204" s="24"/>
      <c r="Q204" s="78"/>
    </row>
    <row r="205" spans="5:17">
      <c r="E205" s="48"/>
      <c r="F205" s="88"/>
      <c r="G205" s="35"/>
      <c r="L205" s="146"/>
      <c r="O205" s="48"/>
      <c r="P205" s="24"/>
      <c r="Q205" s="78"/>
    </row>
    <row r="206" spans="5:17">
      <c r="E206" s="48"/>
      <c r="F206" s="88"/>
      <c r="G206" s="35"/>
      <c r="L206" s="146"/>
      <c r="O206" s="48"/>
      <c r="P206" s="24"/>
      <c r="Q206" s="78"/>
    </row>
    <row r="207" spans="5:17">
      <c r="E207" s="48"/>
      <c r="F207" s="88"/>
      <c r="G207" s="35"/>
      <c r="L207" s="146"/>
      <c r="O207" s="48"/>
      <c r="P207" s="24"/>
      <c r="Q207" s="78"/>
    </row>
    <row r="208" spans="5:17">
      <c r="E208" s="48"/>
      <c r="F208" s="88"/>
      <c r="G208" s="35"/>
      <c r="L208" s="146"/>
      <c r="O208" s="48"/>
      <c r="P208" s="24"/>
      <c r="Q208" s="78"/>
    </row>
    <row r="209" spans="1:17">
      <c r="E209" s="48"/>
      <c r="F209" s="88"/>
      <c r="G209" s="35"/>
      <c r="L209" s="146"/>
      <c r="O209" s="48"/>
      <c r="P209" s="24"/>
      <c r="Q209" s="78"/>
    </row>
    <row r="210" spans="1:17">
      <c r="E210" s="48"/>
      <c r="F210" s="88"/>
      <c r="G210" s="35"/>
      <c r="L210" s="146"/>
      <c r="O210" s="48"/>
      <c r="P210" s="24"/>
      <c r="Q210" s="78"/>
    </row>
    <row r="211" spans="1:17">
      <c r="A211" s="146"/>
      <c r="E211" s="48"/>
      <c r="F211" s="88"/>
      <c r="G211" s="35"/>
      <c r="L211" s="146"/>
      <c r="O211" s="48"/>
      <c r="P211" s="24"/>
      <c r="Q211" s="78"/>
    </row>
    <row r="212" spans="1:17">
      <c r="A212" s="146"/>
      <c r="E212" s="48"/>
      <c r="F212" s="88"/>
      <c r="G212" s="35"/>
      <c r="L212" s="146"/>
      <c r="O212" s="48"/>
      <c r="P212" s="24"/>
      <c r="Q212" s="78"/>
    </row>
    <row r="213" spans="1:17">
      <c r="E213" s="48"/>
      <c r="F213" s="88"/>
      <c r="G213" s="35"/>
      <c r="L213" s="146"/>
      <c r="O213" s="48"/>
      <c r="P213" s="24"/>
      <c r="Q213" s="78"/>
    </row>
    <row r="214" spans="1:17">
      <c r="E214" s="48"/>
      <c r="F214" s="88"/>
      <c r="G214" s="35"/>
      <c r="L214" s="146"/>
      <c r="O214" s="48"/>
      <c r="P214" s="24"/>
      <c r="Q214" s="78"/>
    </row>
    <row r="215" spans="1:17">
      <c r="E215" s="48"/>
      <c r="F215" s="88"/>
      <c r="G215" s="78"/>
      <c r="L215" s="146"/>
      <c r="O215" s="48"/>
      <c r="P215" s="24"/>
      <c r="Q215" s="78"/>
    </row>
    <row r="216" spans="1:17">
      <c r="E216" s="48"/>
      <c r="F216" s="88"/>
      <c r="G216" s="78"/>
      <c r="L216" s="146"/>
      <c r="O216" s="48"/>
      <c r="P216" s="24"/>
      <c r="Q216" s="78"/>
    </row>
    <row r="217" spans="1:17">
      <c r="E217" s="48"/>
      <c r="F217" s="88"/>
      <c r="G217" s="78"/>
      <c r="L217" s="146"/>
      <c r="O217" s="48"/>
      <c r="P217" s="24"/>
      <c r="Q217" s="78"/>
    </row>
    <row r="218" spans="1:17">
      <c r="E218" s="48"/>
      <c r="F218" s="88"/>
      <c r="G218" s="78"/>
      <c r="L218" s="146"/>
      <c r="O218" s="48"/>
      <c r="P218" s="24"/>
      <c r="Q218" s="78"/>
    </row>
    <row r="219" spans="1:17">
      <c r="E219" s="48"/>
      <c r="F219" s="88"/>
      <c r="G219" s="78"/>
      <c r="L219" s="146"/>
      <c r="O219" s="48"/>
      <c r="P219" s="24"/>
      <c r="Q219" s="78"/>
    </row>
    <row r="220" spans="1:17">
      <c r="E220" s="48"/>
      <c r="F220" s="88"/>
      <c r="G220" s="78"/>
      <c r="L220" s="146"/>
      <c r="O220" s="48"/>
      <c r="P220" s="24"/>
      <c r="Q220" s="78"/>
    </row>
    <row r="221" spans="1:17">
      <c r="E221" s="48"/>
      <c r="F221" s="88"/>
      <c r="G221" s="78"/>
      <c r="L221" s="146"/>
      <c r="O221" s="48"/>
      <c r="P221" s="24"/>
      <c r="Q221" s="78"/>
    </row>
    <row r="222" spans="1:17">
      <c r="E222" s="48"/>
      <c r="F222" s="88"/>
      <c r="G222" s="78"/>
      <c r="L222" s="146"/>
      <c r="O222" s="48"/>
      <c r="P222" s="24"/>
      <c r="Q222" s="78"/>
    </row>
    <row r="223" spans="1:17">
      <c r="E223" s="48"/>
      <c r="F223" s="88"/>
      <c r="G223" s="78"/>
      <c r="L223" s="146"/>
      <c r="O223" s="48"/>
      <c r="P223" s="24"/>
      <c r="Q223" s="78"/>
    </row>
    <row r="224" spans="1:17">
      <c r="E224" s="48"/>
      <c r="F224" s="88"/>
      <c r="G224" s="78"/>
      <c r="L224" s="146"/>
      <c r="O224" s="48"/>
      <c r="P224" s="24"/>
      <c r="Q224" s="78"/>
    </row>
    <row r="225" spans="5:17">
      <c r="E225" s="48"/>
      <c r="F225" s="88"/>
      <c r="G225" s="78"/>
      <c r="L225" s="146"/>
      <c r="O225" s="48"/>
      <c r="P225" s="24"/>
      <c r="Q225" s="78"/>
    </row>
    <row r="226" spans="5:17">
      <c r="E226" s="48"/>
      <c r="F226" s="88"/>
      <c r="G226" s="78"/>
      <c r="L226" s="146"/>
      <c r="O226" s="48"/>
      <c r="P226" s="24"/>
      <c r="Q226" s="78"/>
    </row>
    <row r="227" spans="5:17">
      <c r="E227" s="48"/>
      <c r="F227" s="88"/>
      <c r="G227" s="78"/>
      <c r="L227" s="146"/>
      <c r="O227" s="48"/>
      <c r="P227" s="24"/>
      <c r="Q227" s="78"/>
    </row>
    <row r="228" spans="5:17">
      <c r="E228" s="48"/>
      <c r="F228" s="88"/>
      <c r="G228" s="78"/>
      <c r="L228" s="146"/>
      <c r="O228" s="48"/>
      <c r="P228" s="24"/>
      <c r="Q228" s="78"/>
    </row>
    <row r="229" spans="5:17">
      <c r="E229" s="48"/>
      <c r="F229" s="88"/>
      <c r="G229" s="78"/>
      <c r="L229" s="146"/>
      <c r="O229" s="48"/>
      <c r="P229" s="24"/>
      <c r="Q229" s="78"/>
    </row>
    <row r="230" spans="5:17">
      <c r="E230" s="48"/>
      <c r="F230" s="88"/>
      <c r="G230" s="78"/>
      <c r="L230" s="146"/>
      <c r="O230" s="48"/>
      <c r="P230" s="24"/>
      <c r="Q230" s="78"/>
    </row>
    <row r="231" spans="5:17">
      <c r="E231" s="48"/>
      <c r="F231" s="88"/>
      <c r="G231" s="78"/>
      <c r="L231" s="146"/>
      <c r="O231" s="48"/>
      <c r="P231" s="24"/>
      <c r="Q231" s="78"/>
    </row>
    <row r="232" spans="5:17">
      <c r="E232" s="48"/>
      <c r="F232" s="88"/>
      <c r="G232" s="78"/>
      <c r="L232" s="146"/>
      <c r="O232" s="48"/>
      <c r="P232" s="24"/>
      <c r="Q232" s="78"/>
    </row>
    <row r="233" spans="5:17">
      <c r="E233" s="48"/>
      <c r="F233" s="88"/>
      <c r="G233" s="78"/>
      <c r="L233" s="146"/>
      <c r="O233" s="48"/>
      <c r="P233" s="24"/>
      <c r="Q233" s="78"/>
    </row>
    <row r="234" spans="5:17">
      <c r="E234" s="48"/>
      <c r="F234" s="88"/>
      <c r="G234" s="78"/>
      <c r="L234" s="146"/>
      <c r="O234" s="48"/>
      <c r="P234" s="24"/>
      <c r="Q234" s="78"/>
    </row>
    <row r="235" spans="5:17">
      <c r="E235" s="48"/>
      <c r="F235" s="88"/>
      <c r="G235" s="78"/>
      <c r="L235" s="146"/>
      <c r="O235" s="48"/>
      <c r="P235" s="24"/>
      <c r="Q235" s="78"/>
    </row>
    <row r="236" spans="5:17">
      <c r="E236" s="48"/>
      <c r="F236" s="88"/>
      <c r="G236" s="78"/>
      <c r="L236" s="146"/>
      <c r="O236" s="48"/>
      <c r="P236" s="24"/>
      <c r="Q236" s="78"/>
    </row>
    <row r="237" spans="5:17">
      <c r="E237" s="48"/>
      <c r="F237" s="88"/>
      <c r="G237" s="78"/>
      <c r="L237" s="146"/>
      <c r="O237" s="48"/>
      <c r="P237" s="24"/>
      <c r="Q237" s="78"/>
    </row>
    <row r="238" spans="5:17">
      <c r="E238" s="48"/>
      <c r="F238" s="88"/>
      <c r="G238" s="78"/>
      <c r="L238" s="146"/>
      <c r="O238" s="48"/>
      <c r="P238" s="24"/>
      <c r="Q238" s="78"/>
    </row>
    <row r="239" spans="5:17">
      <c r="E239" s="48"/>
      <c r="F239" s="88"/>
      <c r="G239" s="78"/>
      <c r="L239" s="146"/>
      <c r="O239" s="48"/>
      <c r="P239" s="24"/>
      <c r="Q239" s="78"/>
    </row>
    <row r="240" spans="5:17">
      <c r="E240" s="48"/>
      <c r="F240" s="88"/>
      <c r="G240" s="78"/>
      <c r="L240" s="146"/>
      <c r="O240" s="48"/>
      <c r="P240" s="24"/>
      <c r="Q240" s="78"/>
    </row>
    <row r="241" spans="5:17">
      <c r="E241" s="48"/>
      <c r="F241" s="88"/>
      <c r="G241" s="78"/>
      <c r="L241" s="146"/>
      <c r="O241" s="48"/>
      <c r="P241" s="24"/>
      <c r="Q241" s="78"/>
    </row>
    <row r="242" spans="5:17">
      <c r="E242" s="48"/>
      <c r="F242" s="88"/>
      <c r="G242" s="78"/>
      <c r="L242" s="146"/>
      <c r="O242" s="48"/>
      <c r="P242" s="24"/>
      <c r="Q242" s="78"/>
    </row>
    <row r="243" spans="5:17">
      <c r="E243" s="48"/>
      <c r="F243" s="88"/>
      <c r="G243" s="78"/>
      <c r="L243" s="146"/>
      <c r="O243" s="48"/>
      <c r="P243" s="24"/>
      <c r="Q243" s="78"/>
    </row>
    <row r="244" spans="5:17">
      <c r="E244" s="48"/>
      <c r="F244" s="88"/>
      <c r="G244" s="78"/>
      <c r="L244" s="146"/>
      <c r="O244" s="48"/>
      <c r="P244" s="24"/>
      <c r="Q244" s="78"/>
    </row>
    <row r="245" spans="5:17">
      <c r="E245" s="48"/>
      <c r="F245" s="88"/>
      <c r="G245" s="78"/>
      <c r="L245" s="146"/>
      <c r="O245" s="48"/>
      <c r="P245" s="24"/>
      <c r="Q245" s="78"/>
    </row>
    <row r="246" spans="5:17">
      <c r="E246" s="48"/>
      <c r="F246" s="88"/>
      <c r="G246" s="78"/>
      <c r="L246" s="146"/>
      <c r="O246" s="48"/>
      <c r="P246" s="24"/>
      <c r="Q246" s="78"/>
    </row>
    <row r="247" spans="5:17">
      <c r="E247" s="48"/>
      <c r="F247" s="88"/>
      <c r="G247" s="78"/>
      <c r="L247" s="146"/>
      <c r="O247" s="48"/>
      <c r="P247" s="24"/>
      <c r="Q247" s="78"/>
    </row>
    <row r="248" spans="5:17">
      <c r="E248" s="48"/>
      <c r="F248" s="88"/>
      <c r="G248" s="78"/>
      <c r="L248" s="146"/>
      <c r="O248" s="48"/>
      <c r="P248" s="24"/>
      <c r="Q248" s="78"/>
    </row>
    <row r="249" spans="5:17">
      <c r="E249" s="48"/>
      <c r="F249" s="88"/>
      <c r="G249" s="78"/>
      <c r="L249" s="146"/>
      <c r="O249" s="48"/>
      <c r="P249" s="24"/>
      <c r="Q249" s="78"/>
    </row>
    <row r="250" spans="5:17">
      <c r="E250" s="48"/>
      <c r="F250" s="88"/>
      <c r="G250" s="78"/>
      <c r="L250" s="146"/>
      <c r="O250" s="48"/>
      <c r="P250" s="24"/>
      <c r="Q250" s="78"/>
    </row>
    <row r="251" spans="5:17">
      <c r="E251" s="48"/>
      <c r="F251" s="88"/>
      <c r="G251" s="78"/>
      <c r="L251" s="146"/>
      <c r="O251" s="48"/>
      <c r="P251" s="24"/>
      <c r="Q251" s="78"/>
    </row>
    <row r="252" spans="5:17">
      <c r="E252" s="48"/>
      <c r="F252" s="88"/>
      <c r="G252" s="78"/>
      <c r="L252" s="146"/>
      <c r="O252" s="48"/>
      <c r="P252" s="24"/>
      <c r="Q252" s="78"/>
    </row>
    <row r="253" spans="5:17">
      <c r="E253" s="48"/>
      <c r="F253" s="88"/>
      <c r="G253" s="78"/>
      <c r="L253" s="146"/>
      <c r="O253" s="48"/>
      <c r="P253" s="24"/>
      <c r="Q253" s="78"/>
    </row>
    <row r="254" spans="5:17">
      <c r="E254" s="48"/>
      <c r="F254" s="88"/>
      <c r="G254" s="78"/>
      <c r="L254" s="146"/>
      <c r="O254" s="48"/>
      <c r="P254" s="24"/>
      <c r="Q254" s="78"/>
    </row>
    <row r="255" spans="5:17">
      <c r="E255" s="48"/>
      <c r="F255" s="88"/>
      <c r="G255" s="78"/>
      <c r="L255" s="146"/>
      <c r="O255" s="48"/>
      <c r="P255" s="24"/>
      <c r="Q255" s="78"/>
    </row>
    <row r="256" spans="5:17">
      <c r="E256" s="48"/>
      <c r="F256" s="88"/>
      <c r="G256" s="78"/>
      <c r="L256" s="146"/>
      <c r="O256" s="48"/>
      <c r="P256" s="24"/>
      <c r="Q256" s="78"/>
    </row>
    <row r="257" spans="5:17">
      <c r="E257" s="48"/>
      <c r="F257" s="88"/>
      <c r="G257" s="78"/>
      <c r="L257" s="146"/>
      <c r="O257" s="48"/>
      <c r="P257" s="24"/>
      <c r="Q257" s="78"/>
    </row>
    <row r="258" spans="5:17">
      <c r="E258" s="48"/>
      <c r="F258" s="88"/>
      <c r="G258" s="78"/>
      <c r="L258" s="146"/>
      <c r="O258" s="48"/>
      <c r="P258" s="24"/>
      <c r="Q258" s="78"/>
    </row>
    <row r="259" spans="5:17">
      <c r="E259" s="48"/>
      <c r="F259" s="88"/>
      <c r="G259" s="78"/>
      <c r="L259" s="146"/>
      <c r="O259" s="48"/>
      <c r="P259" s="24"/>
      <c r="Q259" s="78"/>
    </row>
    <row r="260" spans="5:17">
      <c r="E260" s="48"/>
      <c r="F260" s="88"/>
      <c r="G260" s="78"/>
      <c r="L260" s="146"/>
      <c r="O260" s="48"/>
      <c r="P260" s="24"/>
      <c r="Q260" s="78"/>
    </row>
    <row r="261" spans="5:17">
      <c r="E261" s="48"/>
      <c r="F261" s="88"/>
      <c r="G261" s="78"/>
      <c r="L261" s="146"/>
      <c r="O261" s="48"/>
      <c r="P261" s="24"/>
      <c r="Q261" s="78"/>
    </row>
    <row r="262" spans="5:17">
      <c r="E262" s="48"/>
      <c r="F262" s="88"/>
      <c r="G262" s="78"/>
      <c r="L262" s="146"/>
      <c r="O262" s="48"/>
      <c r="P262" s="24"/>
      <c r="Q262" s="78"/>
    </row>
    <row r="263" spans="5:17">
      <c r="E263" s="48"/>
      <c r="F263" s="88"/>
      <c r="G263" s="78"/>
      <c r="L263" s="146"/>
      <c r="O263" s="48"/>
      <c r="P263" s="24"/>
      <c r="Q263" s="78"/>
    </row>
    <row r="264" spans="5:17">
      <c r="E264" s="48"/>
      <c r="F264" s="88"/>
      <c r="G264" s="78"/>
      <c r="L264" s="146"/>
      <c r="O264" s="48"/>
      <c r="P264" s="24"/>
      <c r="Q264" s="78"/>
    </row>
    <row r="265" spans="5:17">
      <c r="E265" s="48"/>
      <c r="F265" s="88"/>
      <c r="G265" s="78"/>
      <c r="L265" s="146"/>
      <c r="O265" s="48"/>
      <c r="P265" s="24"/>
      <c r="Q265" s="78"/>
    </row>
    <row r="266" spans="5:17">
      <c r="E266" s="48"/>
      <c r="F266" s="88"/>
      <c r="G266" s="78"/>
      <c r="L266" s="146"/>
      <c r="O266" s="48"/>
      <c r="P266" s="24"/>
      <c r="Q266" s="78"/>
    </row>
    <row r="267" spans="5:17">
      <c r="E267" s="48"/>
      <c r="F267" s="88"/>
      <c r="G267" s="78"/>
      <c r="L267" s="146"/>
      <c r="O267" s="48"/>
      <c r="P267" s="24"/>
      <c r="Q267" s="78"/>
    </row>
    <row r="268" spans="5:17">
      <c r="E268" s="48"/>
      <c r="F268" s="88"/>
      <c r="G268" s="78"/>
      <c r="L268" s="146"/>
      <c r="O268" s="48"/>
      <c r="P268" s="24"/>
      <c r="Q268" s="78"/>
    </row>
    <row r="269" spans="5:17">
      <c r="E269" s="48"/>
      <c r="F269" s="88"/>
      <c r="G269" s="78"/>
      <c r="L269" s="146"/>
      <c r="O269" s="48"/>
      <c r="P269" s="24"/>
      <c r="Q269" s="78"/>
    </row>
    <row r="270" spans="5:17">
      <c r="E270" s="48"/>
      <c r="F270" s="88"/>
      <c r="G270" s="78"/>
      <c r="L270" s="146"/>
      <c r="O270" s="48"/>
      <c r="P270" s="24"/>
      <c r="Q270" s="78"/>
    </row>
    <row r="271" spans="5:17">
      <c r="E271" s="48"/>
      <c r="F271" s="88"/>
      <c r="G271" s="78"/>
      <c r="L271" s="146"/>
      <c r="O271" s="48"/>
      <c r="P271" s="24"/>
      <c r="Q271" s="78"/>
    </row>
    <row r="272" spans="5:17">
      <c r="E272" s="48"/>
      <c r="F272" s="88"/>
      <c r="G272" s="78"/>
      <c r="L272" s="146"/>
      <c r="O272" s="48"/>
      <c r="P272" s="24"/>
      <c r="Q272" s="78"/>
    </row>
    <row r="273" spans="5:17">
      <c r="E273" s="48"/>
      <c r="F273" s="88"/>
      <c r="G273" s="78"/>
      <c r="L273" s="146"/>
      <c r="O273" s="48"/>
      <c r="P273" s="24"/>
      <c r="Q273" s="78"/>
    </row>
    <row r="274" spans="5:17">
      <c r="E274" s="48"/>
      <c r="F274" s="88"/>
      <c r="G274" s="78"/>
      <c r="L274" s="146"/>
      <c r="O274" s="48"/>
      <c r="P274" s="24"/>
      <c r="Q274" s="78"/>
    </row>
    <row r="275" spans="5:17">
      <c r="E275" s="48"/>
      <c r="F275" s="88"/>
      <c r="G275" s="78"/>
      <c r="L275" s="146"/>
      <c r="O275" s="48"/>
      <c r="P275" s="24"/>
      <c r="Q275" s="78"/>
    </row>
    <row r="276" spans="5:17">
      <c r="E276" s="48"/>
      <c r="F276" s="88"/>
      <c r="G276" s="78"/>
      <c r="L276" s="146"/>
      <c r="O276" s="48"/>
      <c r="P276" s="24"/>
      <c r="Q276" s="78"/>
    </row>
    <row r="277" spans="5:17">
      <c r="E277" s="48"/>
      <c r="F277" s="88"/>
      <c r="G277" s="78"/>
      <c r="L277" s="146"/>
      <c r="O277" s="48"/>
      <c r="P277" s="24"/>
      <c r="Q277" s="78"/>
    </row>
    <row r="278" spans="5:17">
      <c r="E278" s="48"/>
      <c r="F278" s="88"/>
      <c r="G278" s="78"/>
      <c r="L278" s="146"/>
      <c r="O278" s="48"/>
      <c r="P278" s="24"/>
      <c r="Q278" s="78"/>
    </row>
    <row r="279" spans="5:17">
      <c r="E279" s="48"/>
      <c r="F279" s="88"/>
      <c r="G279" s="78"/>
      <c r="L279" s="146"/>
      <c r="O279" s="48"/>
      <c r="P279" s="24"/>
      <c r="Q279" s="78"/>
    </row>
    <row r="280" spans="5:17">
      <c r="E280" s="48"/>
      <c r="F280" s="88"/>
      <c r="G280" s="78"/>
      <c r="L280" s="146"/>
      <c r="O280" s="48"/>
      <c r="P280" s="24"/>
      <c r="Q280" s="78"/>
    </row>
    <row r="281" spans="5:17">
      <c r="E281" s="48"/>
      <c r="F281" s="88"/>
      <c r="G281" s="78"/>
      <c r="L281" s="146"/>
      <c r="O281" s="48"/>
      <c r="P281" s="24"/>
      <c r="Q281" s="78"/>
    </row>
    <row r="282" spans="5:17">
      <c r="E282" s="48"/>
      <c r="F282" s="88"/>
      <c r="G282" s="78"/>
      <c r="L282" s="146"/>
      <c r="O282" s="48"/>
      <c r="P282" s="24"/>
      <c r="Q282" s="78"/>
    </row>
    <row r="283" spans="5:17">
      <c r="E283" s="48"/>
      <c r="F283" s="88"/>
      <c r="G283" s="78"/>
      <c r="L283" s="146"/>
      <c r="O283" s="48"/>
      <c r="P283" s="24"/>
      <c r="Q283" s="78"/>
    </row>
    <row r="284" spans="5:17">
      <c r="E284" s="48"/>
      <c r="F284" s="88"/>
      <c r="G284" s="78"/>
      <c r="L284" s="146"/>
      <c r="O284" s="48"/>
      <c r="P284" s="24"/>
      <c r="Q284" s="78"/>
    </row>
    <row r="285" spans="5:17">
      <c r="E285" s="48"/>
      <c r="F285" s="88"/>
      <c r="G285" s="78"/>
      <c r="L285" s="146"/>
      <c r="O285" s="48"/>
      <c r="P285" s="24"/>
      <c r="Q285" s="78"/>
    </row>
    <row r="286" spans="5:17">
      <c r="E286" s="48"/>
      <c r="F286" s="88"/>
      <c r="G286" s="78"/>
      <c r="L286" s="146"/>
      <c r="O286" s="48"/>
      <c r="P286" s="24"/>
      <c r="Q286" s="78"/>
    </row>
    <row r="287" spans="5:17">
      <c r="E287" s="48"/>
      <c r="F287" s="88"/>
      <c r="G287" s="78"/>
      <c r="L287" s="146"/>
      <c r="O287" s="48"/>
      <c r="P287" s="24"/>
      <c r="Q287" s="78"/>
    </row>
    <row r="288" spans="5:17">
      <c r="E288" s="48"/>
      <c r="F288" s="88"/>
      <c r="G288" s="78"/>
      <c r="L288" s="146"/>
      <c r="O288" s="48"/>
      <c r="P288" s="24"/>
      <c r="Q288" s="78"/>
    </row>
    <row r="289" spans="5:17">
      <c r="E289" s="48"/>
      <c r="F289" s="88"/>
      <c r="G289" s="78"/>
      <c r="L289" s="146"/>
      <c r="O289" s="48"/>
      <c r="P289" s="24"/>
      <c r="Q289" s="78"/>
    </row>
    <row r="290" spans="5:17">
      <c r="E290" s="48"/>
      <c r="F290" s="88"/>
      <c r="G290" s="78"/>
      <c r="L290" s="146"/>
      <c r="O290" s="48"/>
      <c r="P290" s="24"/>
      <c r="Q290" s="78"/>
    </row>
    <row r="291" spans="5:17">
      <c r="E291" s="48"/>
      <c r="F291" s="88"/>
      <c r="G291" s="78"/>
      <c r="L291" s="146"/>
      <c r="O291" s="48"/>
      <c r="P291" s="24"/>
      <c r="Q291" s="78"/>
    </row>
    <row r="292" spans="5:17">
      <c r="E292" s="48"/>
      <c r="F292" s="88"/>
      <c r="G292" s="78"/>
      <c r="L292" s="146"/>
      <c r="O292" s="48"/>
      <c r="P292" s="24"/>
      <c r="Q292" s="78"/>
    </row>
    <row r="293" spans="5:17">
      <c r="E293" s="48"/>
      <c r="F293" s="88"/>
      <c r="G293" s="78"/>
      <c r="L293" s="146"/>
      <c r="O293" s="48"/>
      <c r="P293" s="24"/>
      <c r="Q293" s="78"/>
    </row>
    <row r="294" spans="5:17">
      <c r="E294" s="48"/>
      <c r="F294" s="88"/>
      <c r="G294" s="78"/>
      <c r="L294" s="146"/>
      <c r="O294" s="48"/>
      <c r="P294" s="24"/>
      <c r="Q294" s="78"/>
    </row>
    <row r="295" spans="5:17">
      <c r="E295" s="48"/>
      <c r="F295" s="88"/>
      <c r="G295" s="78"/>
      <c r="L295" s="146"/>
      <c r="O295" s="48"/>
      <c r="P295" s="24"/>
      <c r="Q295" s="78"/>
    </row>
    <row r="296" spans="5:17">
      <c r="E296" s="48"/>
      <c r="F296" s="88"/>
      <c r="G296" s="78"/>
      <c r="L296" s="146"/>
      <c r="O296" s="48"/>
      <c r="P296" s="24"/>
      <c r="Q296" s="78"/>
    </row>
    <row r="297" spans="5:17">
      <c r="E297" s="48"/>
      <c r="F297" s="88"/>
      <c r="G297" s="78"/>
      <c r="L297" s="146"/>
      <c r="O297" s="48"/>
      <c r="P297" s="24"/>
      <c r="Q297" s="78"/>
    </row>
    <row r="298" spans="5:17">
      <c r="E298" s="48"/>
      <c r="F298" s="88"/>
      <c r="G298" s="78"/>
      <c r="L298" s="146"/>
      <c r="O298" s="48"/>
      <c r="P298" s="24"/>
      <c r="Q298" s="78"/>
    </row>
    <row r="299" spans="5:17">
      <c r="E299" s="48"/>
      <c r="F299" s="88"/>
      <c r="G299" s="78"/>
      <c r="L299" s="146"/>
      <c r="O299" s="48"/>
      <c r="P299" s="24"/>
      <c r="Q299" s="78"/>
    </row>
    <row r="300" spans="5:17">
      <c r="E300" s="48"/>
      <c r="F300" s="88"/>
      <c r="G300" s="78"/>
      <c r="L300" s="146"/>
      <c r="O300" s="48"/>
      <c r="P300" s="24"/>
      <c r="Q300" s="78"/>
    </row>
    <row r="301" spans="5:17">
      <c r="E301" s="48"/>
      <c r="F301" s="88"/>
      <c r="G301" s="78"/>
      <c r="L301" s="146"/>
      <c r="O301" s="48"/>
      <c r="P301" s="24"/>
      <c r="Q301" s="78"/>
    </row>
    <row r="302" spans="5:17">
      <c r="E302" s="48"/>
      <c r="F302" s="88"/>
      <c r="G302" s="78"/>
      <c r="L302" s="146"/>
      <c r="O302" s="48"/>
      <c r="P302" s="24"/>
      <c r="Q302" s="78"/>
    </row>
    <row r="303" spans="5:17">
      <c r="E303" s="48"/>
      <c r="F303" s="88"/>
      <c r="G303" s="78"/>
      <c r="L303" s="146"/>
      <c r="O303" s="48"/>
      <c r="P303" s="24"/>
      <c r="Q303" s="78"/>
    </row>
    <row r="304" spans="5:17">
      <c r="E304" s="48"/>
      <c r="F304" s="88"/>
      <c r="G304" s="78"/>
      <c r="L304" s="146"/>
      <c r="O304" s="48"/>
      <c r="P304" s="24"/>
      <c r="Q304" s="78"/>
    </row>
    <row r="305" spans="5:17">
      <c r="E305" s="48"/>
      <c r="F305" s="88"/>
      <c r="G305" s="78"/>
      <c r="L305" s="146"/>
      <c r="O305" s="48"/>
      <c r="P305" s="24"/>
      <c r="Q305" s="78"/>
    </row>
    <row r="306" spans="5:17">
      <c r="E306" s="48"/>
      <c r="F306" s="88"/>
      <c r="G306" s="78"/>
      <c r="L306" s="146"/>
      <c r="O306" s="48"/>
      <c r="P306" s="24"/>
      <c r="Q306" s="78"/>
    </row>
    <row r="307" spans="5:17">
      <c r="E307" s="48"/>
      <c r="F307" s="88"/>
      <c r="G307" s="78"/>
      <c r="L307" s="146"/>
      <c r="O307" s="48"/>
      <c r="P307" s="24"/>
      <c r="Q307" s="78"/>
    </row>
    <row r="308" spans="5:17">
      <c r="E308" s="48"/>
      <c r="F308" s="88"/>
      <c r="G308" s="78"/>
      <c r="L308" s="146"/>
      <c r="O308" s="48"/>
      <c r="P308" s="24"/>
      <c r="Q308" s="78"/>
    </row>
    <row r="309" spans="5:17">
      <c r="E309" s="48"/>
      <c r="F309" s="88"/>
      <c r="G309" s="78"/>
      <c r="L309" s="146"/>
      <c r="O309" s="48"/>
      <c r="P309" s="24"/>
      <c r="Q309" s="78"/>
    </row>
    <row r="310" spans="5:17">
      <c r="E310" s="48"/>
      <c r="F310" s="88"/>
      <c r="G310" s="78"/>
      <c r="L310" s="146"/>
      <c r="O310" s="48"/>
      <c r="P310" s="24"/>
      <c r="Q310" s="78"/>
    </row>
    <row r="311" spans="5:17">
      <c r="E311" s="48"/>
      <c r="F311" s="88"/>
      <c r="G311" s="78"/>
      <c r="L311" s="146"/>
      <c r="O311" s="48"/>
      <c r="P311" s="24"/>
      <c r="Q311" s="78"/>
    </row>
    <row r="312" spans="5:17">
      <c r="E312" s="48"/>
      <c r="F312" s="88"/>
      <c r="G312" s="78"/>
      <c r="L312" s="146"/>
      <c r="O312" s="48"/>
      <c r="P312" s="24"/>
      <c r="Q312" s="78"/>
    </row>
    <row r="313" spans="5:17">
      <c r="E313" s="48"/>
      <c r="F313" s="88"/>
      <c r="G313" s="78"/>
      <c r="L313" s="146"/>
      <c r="O313" s="48"/>
      <c r="P313" s="24"/>
      <c r="Q313" s="78"/>
    </row>
    <row r="314" spans="5:17">
      <c r="E314" s="48"/>
      <c r="F314" s="88"/>
      <c r="G314" s="78"/>
      <c r="L314" s="146"/>
      <c r="O314" s="48"/>
      <c r="P314" s="24"/>
      <c r="Q314" s="78"/>
    </row>
    <row r="315" spans="5:17">
      <c r="E315" s="48"/>
      <c r="F315" s="88"/>
      <c r="G315" s="78"/>
      <c r="L315" s="146"/>
      <c r="O315" s="48"/>
      <c r="P315" s="24"/>
      <c r="Q315" s="78"/>
    </row>
    <row r="316" spans="5:17">
      <c r="E316" s="48"/>
      <c r="F316" s="88"/>
      <c r="G316" s="78"/>
      <c r="L316" s="146"/>
      <c r="O316" s="48"/>
      <c r="P316" s="24"/>
      <c r="Q316" s="78"/>
    </row>
    <row r="317" spans="5:17">
      <c r="E317" s="48"/>
      <c r="F317" s="88"/>
      <c r="G317" s="78"/>
      <c r="L317" s="146"/>
      <c r="O317" s="48"/>
      <c r="P317" s="24"/>
      <c r="Q317" s="78"/>
    </row>
    <row r="318" spans="5:17">
      <c r="E318" s="48"/>
      <c r="F318" s="88"/>
      <c r="G318" s="78"/>
      <c r="L318" s="146"/>
      <c r="O318" s="48"/>
      <c r="P318" s="24"/>
      <c r="Q318" s="78"/>
    </row>
    <row r="319" spans="5:17">
      <c r="E319" s="48"/>
      <c r="F319" s="88"/>
      <c r="G319" s="78"/>
      <c r="L319" s="146"/>
      <c r="O319" s="48"/>
      <c r="P319" s="24"/>
      <c r="Q319" s="78"/>
    </row>
    <row r="320" spans="5:17">
      <c r="E320" s="48"/>
      <c r="F320" s="88"/>
      <c r="G320" s="78"/>
      <c r="L320" s="146"/>
      <c r="O320" s="48"/>
      <c r="P320" s="24"/>
      <c r="Q320" s="78"/>
    </row>
    <row r="321" spans="5:17">
      <c r="E321" s="48"/>
      <c r="F321" s="88"/>
      <c r="G321" s="78"/>
      <c r="L321" s="146"/>
      <c r="O321" s="48"/>
      <c r="P321" s="24"/>
      <c r="Q321" s="78"/>
    </row>
    <row r="322" spans="5:17">
      <c r="E322" s="48"/>
      <c r="F322" s="88"/>
      <c r="G322" s="78"/>
      <c r="L322" s="146"/>
      <c r="O322" s="48"/>
      <c r="P322" s="24"/>
      <c r="Q322" s="78"/>
    </row>
    <row r="323" spans="5:17">
      <c r="E323" s="48"/>
      <c r="F323" s="88"/>
      <c r="G323" s="78"/>
      <c r="L323" s="146"/>
      <c r="O323" s="48"/>
      <c r="P323" s="24"/>
      <c r="Q323" s="78"/>
    </row>
    <row r="324" spans="5:17">
      <c r="E324" s="48"/>
      <c r="F324" s="88"/>
      <c r="G324" s="78"/>
      <c r="L324" s="146"/>
      <c r="O324" s="48"/>
      <c r="P324" s="24"/>
      <c r="Q324" s="78"/>
    </row>
    <row r="325" spans="5:17">
      <c r="E325" s="48"/>
      <c r="F325" s="88"/>
      <c r="G325" s="78"/>
      <c r="L325" s="146"/>
      <c r="O325" s="48"/>
      <c r="P325" s="24"/>
      <c r="Q325" s="78"/>
    </row>
    <row r="326" spans="5:17">
      <c r="E326" s="48"/>
      <c r="F326" s="88"/>
      <c r="G326" s="78"/>
      <c r="L326" s="146"/>
      <c r="O326" s="48"/>
      <c r="P326" s="24"/>
      <c r="Q326" s="78"/>
    </row>
    <row r="327" spans="5:17">
      <c r="E327" s="48"/>
      <c r="F327" s="88"/>
      <c r="G327" s="78"/>
      <c r="L327" s="146"/>
      <c r="O327" s="48"/>
      <c r="P327" s="24"/>
      <c r="Q327" s="78"/>
    </row>
    <row r="328" spans="5:17">
      <c r="E328" s="48"/>
      <c r="F328" s="88"/>
      <c r="G328" s="78"/>
      <c r="L328" s="146"/>
      <c r="O328" s="48"/>
      <c r="P328" s="24"/>
      <c r="Q328" s="78"/>
    </row>
    <row r="329" spans="5:17">
      <c r="E329" s="48"/>
      <c r="F329" s="88"/>
      <c r="G329" s="78"/>
      <c r="L329" s="146"/>
      <c r="O329" s="48"/>
      <c r="P329" s="24"/>
      <c r="Q329" s="78"/>
    </row>
    <row r="330" spans="5:17">
      <c r="E330" s="48"/>
      <c r="F330" s="88"/>
      <c r="G330" s="78"/>
      <c r="L330" s="146"/>
      <c r="O330" s="48"/>
      <c r="P330" s="24"/>
      <c r="Q330" s="78"/>
    </row>
    <row r="331" spans="5:17">
      <c r="E331" s="48"/>
      <c r="F331" s="88"/>
      <c r="G331" s="78"/>
      <c r="L331" s="146"/>
      <c r="O331" s="48"/>
      <c r="P331" s="24"/>
      <c r="Q331" s="78"/>
    </row>
    <row r="332" spans="5:17">
      <c r="E332" s="48"/>
      <c r="F332" s="88"/>
      <c r="G332" s="78"/>
      <c r="L332" s="146"/>
      <c r="O332" s="48"/>
      <c r="P332" s="24"/>
      <c r="Q332" s="78"/>
    </row>
    <row r="333" spans="5:17">
      <c r="E333" s="48"/>
      <c r="F333" s="88"/>
      <c r="G333" s="78"/>
      <c r="L333" s="146"/>
      <c r="O333" s="48"/>
      <c r="P333" s="24"/>
      <c r="Q333" s="78"/>
    </row>
    <row r="334" spans="5:17">
      <c r="E334" s="48"/>
      <c r="F334" s="88"/>
      <c r="G334" s="78"/>
      <c r="L334" s="146"/>
      <c r="O334" s="48"/>
      <c r="P334" s="24"/>
      <c r="Q334" s="78"/>
    </row>
    <row r="335" spans="5:17">
      <c r="E335" s="48"/>
      <c r="F335" s="88"/>
      <c r="G335" s="78"/>
      <c r="L335" s="146"/>
      <c r="O335" s="48"/>
      <c r="P335" s="24"/>
      <c r="Q335" s="78"/>
    </row>
    <row r="336" spans="5:17">
      <c r="E336" s="48"/>
      <c r="F336" s="88"/>
      <c r="G336" s="78"/>
      <c r="L336" s="146"/>
      <c r="O336" s="48"/>
      <c r="P336" s="24"/>
      <c r="Q336" s="78"/>
    </row>
    <row r="337" spans="5:17">
      <c r="E337" s="48"/>
      <c r="F337" s="88"/>
      <c r="G337" s="78"/>
      <c r="L337" s="146"/>
      <c r="O337" s="48"/>
      <c r="P337" s="24"/>
      <c r="Q337" s="78"/>
    </row>
    <row r="338" spans="5:17">
      <c r="E338" s="48"/>
      <c r="F338" s="88"/>
      <c r="G338" s="78"/>
      <c r="L338" s="146"/>
      <c r="O338" s="48"/>
      <c r="P338" s="24"/>
      <c r="Q338" s="78"/>
    </row>
    <row r="339" spans="5:17">
      <c r="E339" s="48"/>
      <c r="F339" s="88"/>
      <c r="G339" s="78"/>
      <c r="L339" s="146"/>
      <c r="O339" s="48"/>
      <c r="P339" s="24"/>
      <c r="Q339" s="78"/>
    </row>
    <row r="340" spans="5:17">
      <c r="E340" s="48"/>
      <c r="F340" s="88"/>
      <c r="G340" s="78"/>
      <c r="L340" s="146"/>
      <c r="O340" s="48"/>
      <c r="P340" s="24"/>
      <c r="Q340" s="78"/>
    </row>
    <row r="341" spans="5:17">
      <c r="E341" s="48"/>
      <c r="F341" s="88"/>
      <c r="G341" s="78"/>
      <c r="L341" s="146"/>
      <c r="O341" s="48"/>
      <c r="P341" s="24"/>
      <c r="Q341" s="78"/>
    </row>
    <row r="342" spans="5:17">
      <c r="E342" s="48"/>
      <c r="F342" s="88"/>
      <c r="G342" s="78"/>
      <c r="L342" s="146"/>
      <c r="O342" s="48"/>
      <c r="P342" s="24"/>
      <c r="Q342" s="78"/>
    </row>
    <row r="343" spans="5:17">
      <c r="E343" s="48"/>
      <c r="F343" s="88"/>
      <c r="G343" s="78"/>
      <c r="L343" s="146"/>
      <c r="O343" s="48"/>
      <c r="P343" s="24"/>
      <c r="Q343" s="78"/>
    </row>
    <row r="344" spans="5:17">
      <c r="E344" s="48"/>
      <c r="F344" s="88"/>
      <c r="G344" s="78"/>
      <c r="L344" s="146"/>
      <c r="O344" s="48"/>
      <c r="P344" s="24"/>
      <c r="Q344" s="78"/>
    </row>
    <row r="345" spans="5:17">
      <c r="E345" s="48"/>
      <c r="F345" s="88"/>
      <c r="G345" s="78"/>
      <c r="L345" s="146"/>
      <c r="O345" s="48"/>
      <c r="P345" s="24"/>
      <c r="Q345" s="78"/>
    </row>
    <row r="346" spans="5:17">
      <c r="E346" s="48"/>
      <c r="F346" s="88"/>
      <c r="G346" s="78"/>
      <c r="L346" s="146"/>
      <c r="O346" s="48"/>
      <c r="P346" s="24"/>
      <c r="Q346" s="78"/>
    </row>
    <row r="347" spans="5:17">
      <c r="E347" s="48"/>
      <c r="F347" s="88"/>
      <c r="G347" s="78"/>
      <c r="L347" s="146"/>
      <c r="O347" s="48"/>
      <c r="P347" s="24"/>
      <c r="Q347" s="78"/>
    </row>
    <row r="348" spans="5:17">
      <c r="E348" s="48"/>
      <c r="F348" s="88"/>
      <c r="G348" s="78"/>
      <c r="L348" s="146"/>
      <c r="O348" s="48"/>
      <c r="P348" s="24"/>
      <c r="Q348" s="78"/>
    </row>
    <row r="349" spans="5:17">
      <c r="E349" s="48"/>
      <c r="F349" s="88"/>
      <c r="G349" s="78"/>
      <c r="L349" s="146"/>
      <c r="O349" s="48"/>
      <c r="P349" s="24"/>
      <c r="Q349" s="78"/>
    </row>
    <row r="350" spans="5:17">
      <c r="E350" s="48"/>
      <c r="F350" s="88"/>
      <c r="G350" s="78"/>
      <c r="L350" s="146"/>
      <c r="O350" s="48"/>
      <c r="P350" s="24"/>
      <c r="Q350" s="78"/>
    </row>
    <row r="351" spans="5:17">
      <c r="E351" s="48"/>
      <c r="F351" s="88"/>
      <c r="G351" s="78"/>
      <c r="L351" s="146"/>
      <c r="O351" s="48"/>
      <c r="P351" s="24"/>
      <c r="Q351" s="78"/>
    </row>
    <row r="352" spans="5:17">
      <c r="E352" s="48"/>
      <c r="F352" s="88"/>
      <c r="G352" s="78"/>
      <c r="L352" s="146"/>
      <c r="O352" s="48"/>
      <c r="P352" s="24"/>
      <c r="Q352" s="78"/>
    </row>
    <row r="353" spans="5:17">
      <c r="E353" s="48"/>
      <c r="F353" s="88"/>
      <c r="G353" s="78"/>
      <c r="L353" s="146"/>
      <c r="O353" s="48"/>
      <c r="P353" s="24"/>
      <c r="Q353" s="78"/>
    </row>
    <row r="354" spans="5:17">
      <c r="E354" s="48"/>
      <c r="F354" s="88"/>
      <c r="G354" s="78"/>
      <c r="L354" s="146"/>
      <c r="O354" s="48"/>
      <c r="P354" s="24"/>
      <c r="Q354" s="78"/>
    </row>
    <row r="355" spans="5:17">
      <c r="E355" s="48"/>
      <c r="F355" s="88"/>
      <c r="G355" s="78"/>
      <c r="L355" s="146"/>
      <c r="O355" s="48"/>
      <c r="P355" s="24"/>
      <c r="Q355" s="78"/>
    </row>
    <row r="356" spans="5:17">
      <c r="E356" s="48"/>
      <c r="F356" s="88"/>
      <c r="G356" s="78"/>
      <c r="L356" s="146"/>
      <c r="O356" s="48"/>
      <c r="P356" s="24"/>
      <c r="Q356" s="78"/>
    </row>
    <row r="357" spans="5:17">
      <c r="E357" s="48"/>
      <c r="F357" s="88"/>
      <c r="G357" s="78"/>
      <c r="L357" s="146"/>
      <c r="O357" s="48"/>
      <c r="P357" s="24"/>
      <c r="Q357" s="78"/>
    </row>
    <row r="358" spans="5:17">
      <c r="E358" s="48"/>
      <c r="F358" s="88"/>
      <c r="G358" s="78"/>
      <c r="L358" s="146"/>
      <c r="O358" s="48"/>
      <c r="P358" s="24"/>
      <c r="Q358" s="78"/>
    </row>
    <row r="359" spans="5:17">
      <c r="E359" s="48"/>
      <c r="F359" s="88"/>
      <c r="G359" s="78"/>
      <c r="L359" s="146"/>
      <c r="O359" s="48"/>
      <c r="P359" s="24"/>
      <c r="Q359" s="78"/>
    </row>
    <row r="360" spans="5:17">
      <c r="E360" s="48"/>
      <c r="F360" s="88"/>
      <c r="G360" s="78"/>
      <c r="L360" s="146"/>
      <c r="O360" s="48"/>
      <c r="P360" s="24"/>
      <c r="Q360" s="78"/>
    </row>
    <row r="361" spans="5:17">
      <c r="E361" s="48"/>
      <c r="F361" s="88"/>
      <c r="G361" s="78"/>
      <c r="L361" s="146"/>
      <c r="O361" s="48"/>
      <c r="P361" s="24"/>
      <c r="Q361" s="78"/>
    </row>
    <row r="362" spans="5:17">
      <c r="E362" s="48"/>
      <c r="F362" s="88"/>
      <c r="G362" s="78"/>
      <c r="L362" s="146"/>
      <c r="O362" s="48"/>
      <c r="P362" s="24"/>
      <c r="Q362" s="78"/>
    </row>
    <row r="363" spans="5:17">
      <c r="E363" s="48"/>
      <c r="F363" s="88"/>
      <c r="G363" s="78"/>
      <c r="L363" s="146"/>
      <c r="O363" s="48"/>
      <c r="P363" s="24"/>
      <c r="Q363" s="78"/>
    </row>
    <row r="364" spans="5:17">
      <c r="E364" s="48"/>
      <c r="F364" s="88"/>
      <c r="G364" s="78"/>
      <c r="L364" s="146"/>
      <c r="O364" s="48"/>
      <c r="P364" s="24"/>
      <c r="Q364" s="78"/>
    </row>
    <row r="365" spans="5:17">
      <c r="E365" s="48"/>
      <c r="F365" s="88"/>
      <c r="G365" s="78"/>
      <c r="L365" s="146"/>
      <c r="O365" s="48"/>
      <c r="P365" s="24"/>
      <c r="Q365" s="78"/>
    </row>
    <row r="366" spans="5:17">
      <c r="E366" s="48"/>
      <c r="F366" s="88"/>
      <c r="G366" s="78"/>
      <c r="L366" s="146"/>
      <c r="O366" s="48"/>
      <c r="P366" s="24"/>
      <c r="Q366" s="78"/>
    </row>
    <row r="367" spans="5:17">
      <c r="E367" s="48"/>
      <c r="F367" s="88"/>
      <c r="G367" s="78"/>
      <c r="L367" s="146"/>
      <c r="O367" s="48"/>
      <c r="P367" s="24"/>
      <c r="Q367" s="78"/>
    </row>
    <row r="368" spans="5:17">
      <c r="E368" s="48"/>
      <c r="F368" s="88"/>
      <c r="G368" s="78"/>
      <c r="L368" s="146"/>
      <c r="O368" s="48"/>
      <c r="P368" s="24"/>
      <c r="Q368" s="78"/>
    </row>
    <row r="369" spans="5:17">
      <c r="E369" s="48"/>
      <c r="F369" s="88"/>
      <c r="G369" s="78"/>
      <c r="L369" s="146"/>
      <c r="O369" s="48"/>
      <c r="P369" s="24"/>
      <c r="Q369" s="78"/>
    </row>
    <row r="370" spans="5:17">
      <c r="E370" s="48"/>
      <c r="F370" s="88"/>
      <c r="G370" s="78"/>
      <c r="L370" s="146"/>
      <c r="O370" s="48"/>
      <c r="P370" s="24"/>
      <c r="Q370" s="78"/>
    </row>
    <row r="371" spans="5:17">
      <c r="E371" s="48"/>
      <c r="F371" s="88"/>
      <c r="G371" s="78"/>
      <c r="L371" s="146"/>
      <c r="O371" s="48"/>
      <c r="P371" s="24"/>
      <c r="Q371" s="78"/>
    </row>
    <row r="372" spans="5:17">
      <c r="E372" s="48"/>
      <c r="F372" s="88"/>
      <c r="G372" s="78"/>
      <c r="L372" s="146"/>
      <c r="O372" s="48"/>
      <c r="P372" s="24"/>
      <c r="Q372" s="78"/>
    </row>
    <row r="373" spans="5:17">
      <c r="E373" s="48"/>
      <c r="F373" s="88"/>
      <c r="G373" s="78"/>
      <c r="L373" s="146"/>
      <c r="O373" s="48"/>
      <c r="P373" s="24"/>
      <c r="Q373" s="78"/>
    </row>
    <row r="374" spans="5:17">
      <c r="E374" s="48"/>
      <c r="F374" s="88"/>
      <c r="G374" s="78"/>
      <c r="L374" s="146"/>
      <c r="O374" s="48"/>
      <c r="P374" s="24"/>
      <c r="Q374" s="78"/>
    </row>
    <row r="375" spans="5:17">
      <c r="E375" s="48"/>
      <c r="F375" s="88"/>
      <c r="G375" s="78"/>
      <c r="L375" s="146"/>
      <c r="O375" s="48"/>
      <c r="P375" s="24"/>
      <c r="Q375" s="78"/>
    </row>
    <row r="376" spans="5:17">
      <c r="E376" s="48"/>
      <c r="F376" s="88"/>
      <c r="G376" s="78"/>
      <c r="L376" s="146"/>
      <c r="O376" s="48"/>
      <c r="P376" s="24"/>
      <c r="Q376" s="78"/>
    </row>
    <row r="377" spans="5:17">
      <c r="E377" s="48"/>
      <c r="F377" s="88"/>
      <c r="G377" s="78"/>
      <c r="L377" s="146"/>
      <c r="O377" s="48"/>
      <c r="P377" s="24"/>
      <c r="Q377" s="78"/>
    </row>
    <row r="378" spans="5:17">
      <c r="E378" s="48"/>
      <c r="F378" s="88"/>
      <c r="G378" s="78"/>
      <c r="L378" s="146"/>
      <c r="O378" s="48"/>
      <c r="P378" s="24"/>
      <c r="Q378" s="78"/>
    </row>
    <row r="379" spans="5:17">
      <c r="E379" s="48"/>
      <c r="F379" s="88"/>
      <c r="G379" s="78"/>
      <c r="L379" s="146"/>
      <c r="O379" s="48"/>
      <c r="P379" s="24"/>
      <c r="Q379" s="78"/>
    </row>
    <row r="380" spans="5:17">
      <c r="E380" s="48"/>
      <c r="F380" s="88"/>
      <c r="G380" s="78"/>
      <c r="L380" s="146"/>
      <c r="O380" s="48"/>
      <c r="P380" s="24"/>
      <c r="Q380" s="78"/>
    </row>
    <row r="381" spans="5:17">
      <c r="E381" s="48"/>
      <c r="F381" s="88"/>
      <c r="G381" s="78"/>
      <c r="L381" s="146"/>
      <c r="O381" s="48"/>
      <c r="P381" s="24"/>
      <c r="Q381" s="78"/>
    </row>
    <row r="382" spans="5:17">
      <c r="E382" s="48"/>
      <c r="F382" s="88"/>
      <c r="G382" s="78"/>
      <c r="L382" s="146"/>
      <c r="O382" s="48"/>
      <c r="P382" s="24"/>
      <c r="Q382" s="78"/>
    </row>
    <row r="383" spans="5:17">
      <c r="E383" s="48"/>
      <c r="F383" s="88"/>
      <c r="G383" s="78"/>
      <c r="L383" s="146"/>
      <c r="O383" s="48"/>
      <c r="P383" s="24"/>
      <c r="Q383" s="78"/>
    </row>
    <row r="384" spans="5:17">
      <c r="E384" s="48"/>
      <c r="F384" s="88"/>
      <c r="G384" s="78"/>
      <c r="L384" s="146"/>
      <c r="O384" s="48"/>
      <c r="P384" s="24"/>
      <c r="Q384" s="78"/>
    </row>
    <row r="385" spans="5:17">
      <c r="E385" s="48"/>
      <c r="F385" s="88"/>
      <c r="G385" s="78"/>
      <c r="L385" s="146"/>
      <c r="O385" s="48"/>
      <c r="P385" s="24"/>
      <c r="Q385" s="78"/>
    </row>
    <row r="386" spans="5:17">
      <c r="E386" s="48"/>
      <c r="F386" s="88"/>
      <c r="G386" s="78"/>
      <c r="L386" s="146"/>
      <c r="O386" s="48"/>
      <c r="P386" s="24"/>
      <c r="Q386" s="78"/>
    </row>
    <row r="387" spans="5:17">
      <c r="E387" s="48"/>
      <c r="F387" s="88"/>
      <c r="G387" s="78"/>
      <c r="L387" s="146"/>
      <c r="O387" s="48"/>
      <c r="P387" s="24"/>
      <c r="Q387" s="78"/>
    </row>
    <row r="388" spans="5:17">
      <c r="E388" s="48"/>
      <c r="F388" s="88"/>
      <c r="G388" s="78"/>
      <c r="L388" s="146"/>
      <c r="O388" s="48"/>
      <c r="P388" s="24"/>
      <c r="Q388" s="78"/>
    </row>
    <row r="389" spans="5:17">
      <c r="E389" s="48"/>
      <c r="F389" s="88"/>
      <c r="G389" s="78"/>
      <c r="L389" s="146"/>
      <c r="O389" s="48"/>
      <c r="P389" s="24"/>
      <c r="Q389" s="78"/>
    </row>
    <row r="390" spans="5:17">
      <c r="E390" s="48"/>
      <c r="F390" s="88"/>
      <c r="G390" s="78"/>
      <c r="L390" s="146"/>
      <c r="O390" s="48"/>
      <c r="P390" s="24"/>
      <c r="Q390" s="78"/>
    </row>
    <row r="391" spans="5:17">
      <c r="E391" s="48"/>
      <c r="F391" s="88"/>
      <c r="G391" s="78"/>
      <c r="L391" s="146"/>
      <c r="O391" s="48"/>
      <c r="P391" s="24"/>
      <c r="Q391" s="78"/>
    </row>
    <row r="392" spans="5:17">
      <c r="E392" s="48"/>
      <c r="F392" s="88"/>
      <c r="G392" s="78"/>
      <c r="L392" s="146"/>
      <c r="O392" s="48"/>
      <c r="P392" s="24"/>
      <c r="Q392" s="78"/>
    </row>
    <row r="393" spans="5:17">
      <c r="E393" s="48"/>
      <c r="F393" s="88"/>
      <c r="G393" s="78"/>
      <c r="L393" s="146"/>
      <c r="O393" s="48"/>
      <c r="P393" s="24"/>
      <c r="Q393" s="78"/>
    </row>
    <row r="394" spans="5:17">
      <c r="E394" s="48"/>
      <c r="F394" s="88"/>
      <c r="G394" s="78"/>
      <c r="L394" s="146"/>
      <c r="O394" s="48"/>
      <c r="P394" s="24"/>
      <c r="Q394" s="78"/>
    </row>
    <row r="395" spans="5:17">
      <c r="E395" s="48"/>
      <c r="F395" s="88"/>
      <c r="G395" s="78"/>
      <c r="L395" s="146"/>
      <c r="O395" s="48"/>
      <c r="P395" s="24"/>
      <c r="Q395" s="78"/>
    </row>
    <row r="396" spans="5:17">
      <c r="E396" s="48"/>
      <c r="F396" s="88"/>
      <c r="G396" s="78"/>
      <c r="L396" s="146"/>
      <c r="O396" s="48"/>
      <c r="P396" s="24"/>
      <c r="Q396" s="78"/>
    </row>
    <row r="397" spans="5:17">
      <c r="E397" s="48"/>
      <c r="F397" s="88"/>
      <c r="G397" s="78"/>
      <c r="L397" s="146"/>
      <c r="O397" s="48"/>
      <c r="P397" s="24"/>
      <c r="Q397" s="78"/>
    </row>
    <row r="398" spans="5:17">
      <c r="E398" s="48"/>
      <c r="F398" s="88"/>
      <c r="G398" s="78"/>
      <c r="L398" s="146"/>
      <c r="O398" s="48"/>
      <c r="P398" s="24"/>
      <c r="Q398" s="78"/>
    </row>
    <row r="399" spans="5:17">
      <c r="E399" s="48"/>
      <c r="F399" s="88"/>
      <c r="G399" s="78"/>
      <c r="L399" s="146"/>
      <c r="O399" s="48"/>
      <c r="P399" s="24"/>
      <c r="Q399" s="78"/>
    </row>
    <row r="400" spans="5:17">
      <c r="E400" s="48"/>
      <c r="F400" s="88"/>
      <c r="G400" s="78"/>
      <c r="L400" s="146"/>
      <c r="O400" s="48"/>
      <c r="P400" s="24"/>
      <c r="Q400" s="78"/>
    </row>
    <row r="401" spans="5:17">
      <c r="E401" s="48"/>
      <c r="F401" s="88"/>
      <c r="G401" s="78"/>
      <c r="L401" s="146"/>
      <c r="O401" s="48"/>
      <c r="P401" s="24"/>
      <c r="Q401" s="78"/>
    </row>
    <row r="402" spans="5:17">
      <c r="E402" s="48"/>
      <c r="F402" s="88"/>
      <c r="G402" s="78"/>
      <c r="L402" s="146"/>
      <c r="O402" s="48"/>
      <c r="P402" s="24"/>
      <c r="Q402" s="78"/>
    </row>
    <row r="403" spans="5:17">
      <c r="E403" s="48"/>
      <c r="F403" s="88"/>
      <c r="G403" s="78"/>
      <c r="L403" s="146"/>
      <c r="O403" s="48"/>
      <c r="P403" s="24"/>
      <c r="Q403" s="78"/>
    </row>
    <row r="404" spans="5:17">
      <c r="E404" s="48"/>
      <c r="F404" s="88"/>
      <c r="G404" s="78"/>
      <c r="L404" s="146"/>
      <c r="O404" s="48"/>
      <c r="P404" s="24"/>
      <c r="Q404" s="78"/>
    </row>
    <row r="405" spans="5:17">
      <c r="E405" s="48"/>
      <c r="F405" s="88"/>
      <c r="G405" s="78"/>
      <c r="L405" s="146"/>
      <c r="O405" s="48"/>
      <c r="P405" s="24"/>
      <c r="Q405" s="78"/>
    </row>
    <row r="406" spans="5:17">
      <c r="E406" s="48"/>
      <c r="F406" s="88"/>
      <c r="G406" s="78"/>
      <c r="L406" s="146"/>
      <c r="O406" s="48"/>
      <c r="P406" s="24"/>
      <c r="Q406" s="78"/>
    </row>
    <row r="407" spans="5:17">
      <c r="E407" s="48"/>
      <c r="F407" s="88"/>
      <c r="G407" s="78"/>
      <c r="L407" s="146"/>
      <c r="O407" s="48"/>
      <c r="P407" s="24"/>
      <c r="Q407" s="78"/>
    </row>
    <row r="408" spans="5:17">
      <c r="E408" s="48"/>
      <c r="F408" s="88"/>
      <c r="G408" s="78"/>
      <c r="L408" s="146"/>
      <c r="O408" s="48"/>
      <c r="P408" s="24"/>
      <c r="Q408" s="78"/>
    </row>
    <row r="409" spans="5:17">
      <c r="E409" s="48"/>
      <c r="F409" s="88"/>
      <c r="G409" s="78"/>
      <c r="L409" s="146"/>
      <c r="O409" s="48"/>
      <c r="P409" s="24"/>
      <c r="Q409" s="78"/>
    </row>
    <row r="410" spans="5:17">
      <c r="E410" s="48"/>
      <c r="F410" s="88"/>
      <c r="G410" s="78"/>
      <c r="L410" s="146"/>
      <c r="O410" s="48"/>
      <c r="P410" s="24"/>
      <c r="Q410" s="78"/>
    </row>
    <row r="411" spans="5:17">
      <c r="E411" s="48"/>
      <c r="F411" s="88"/>
      <c r="G411" s="78"/>
      <c r="L411" s="146"/>
      <c r="O411" s="48"/>
      <c r="P411" s="24"/>
      <c r="Q411" s="78"/>
    </row>
    <row r="412" spans="5:17">
      <c r="E412" s="48"/>
      <c r="F412" s="88"/>
      <c r="G412" s="78"/>
      <c r="L412" s="146"/>
      <c r="O412" s="48"/>
      <c r="P412" s="24"/>
      <c r="Q412" s="78"/>
    </row>
    <row r="413" spans="5:17">
      <c r="E413" s="48"/>
      <c r="F413" s="88"/>
      <c r="G413" s="78"/>
      <c r="L413" s="146"/>
      <c r="O413" s="48"/>
      <c r="P413" s="24"/>
      <c r="Q413" s="78"/>
    </row>
    <row r="414" spans="5:17">
      <c r="E414" s="48"/>
      <c r="F414" s="88"/>
      <c r="G414" s="78"/>
      <c r="L414" s="146"/>
      <c r="O414" s="48"/>
      <c r="P414" s="24"/>
      <c r="Q414" s="78"/>
    </row>
    <row r="415" spans="5:17">
      <c r="E415" s="48"/>
      <c r="F415" s="88"/>
      <c r="G415" s="78"/>
      <c r="L415" s="146"/>
      <c r="O415" s="48"/>
      <c r="P415" s="24"/>
      <c r="Q415" s="78"/>
    </row>
    <row r="416" spans="5:17">
      <c r="E416" s="48"/>
      <c r="F416" s="88"/>
      <c r="G416" s="78"/>
      <c r="L416" s="146"/>
      <c r="O416" s="48"/>
      <c r="P416" s="24"/>
      <c r="Q416" s="78"/>
    </row>
    <row r="417" spans="5:17">
      <c r="E417" s="48"/>
      <c r="F417" s="88"/>
      <c r="G417" s="78"/>
      <c r="L417" s="146"/>
      <c r="O417" s="48"/>
      <c r="P417" s="24"/>
      <c r="Q417" s="78"/>
    </row>
    <row r="418" spans="5:17">
      <c r="E418" s="48"/>
      <c r="F418" s="88"/>
      <c r="G418" s="78"/>
      <c r="L418" s="146"/>
      <c r="O418" s="48"/>
      <c r="P418" s="24"/>
      <c r="Q418" s="78"/>
    </row>
    <row r="419" spans="5:17">
      <c r="E419" s="48"/>
      <c r="F419" s="88"/>
      <c r="G419" s="78"/>
      <c r="L419" s="146"/>
      <c r="O419" s="48"/>
      <c r="P419" s="24"/>
      <c r="Q419" s="78"/>
    </row>
    <row r="420" spans="5:17">
      <c r="E420" s="48"/>
      <c r="F420" s="88"/>
      <c r="G420" s="78"/>
      <c r="L420" s="146"/>
      <c r="O420" s="48"/>
      <c r="P420" s="24"/>
      <c r="Q420" s="78"/>
    </row>
    <row r="421" spans="5:17">
      <c r="E421" s="48"/>
      <c r="F421" s="88"/>
      <c r="G421" s="78"/>
      <c r="L421" s="146"/>
      <c r="O421" s="48"/>
      <c r="P421" s="24"/>
      <c r="Q421" s="78"/>
    </row>
    <row r="422" spans="5:17">
      <c r="E422" s="48"/>
      <c r="F422" s="88"/>
      <c r="G422" s="78"/>
      <c r="L422" s="146"/>
      <c r="O422" s="48"/>
      <c r="P422" s="24"/>
      <c r="Q422" s="78"/>
    </row>
    <row r="423" spans="5:17">
      <c r="E423" s="48"/>
      <c r="F423" s="88"/>
      <c r="G423" s="78"/>
      <c r="L423" s="146"/>
      <c r="O423" s="48"/>
      <c r="P423" s="24"/>
      <c r="Q423" s="78"/>
    </row>
    <row r="424" spans="5:17">
      <c r="E424" s="48"/>
      <c r="F424" s="88"/>
      <c r="G424" s="78"/>
      <c r="L424" s="146"/>
      <c r="O424" s="48"/>
      <c r="P424" s="24"/>
      <c r="Q424" s="78"/>
    </row>
    <row r="425" spans="5:17">
      <c r="E425" s="48"/>
      <c r="F425" s="88"/>
      <c r="G425" s="78"/>
      <c r="L425" s="146"/>
      <c r="O425" s="48"/>
      <c r="P425" s="24"/>
      <c r="Q425" s="78"/>
    </row>
    <row r="426" spans="5:17">
      <c r="E426" s="48"/>
      <c r="F426" s="88"/>
      <c r="G426" s="78"/>
      <c r="L426" s="146"/>
      <c r="O426" s="48"/>
      <c r="P426" s="24"/>
      <c r="Q426" s="78"/>
    </row>
    <row r="427" spans="5:17">
      <c r="E427" s="48"/>
      <c r="F427" s="88"/>
      <c r="G427" s="78"/>
      <c r="L427" s="146"/>
      <c r="O427" s="48"/>
      <c r="P427" s="24"/>
      <c r="Q427" s="78"/>
    </row>
    <row r="428" spans="5:17">
      <c r="E428" s="48"/>
      <c r="F428" s="88"/>
      <c r="G428" s="78"/>
      <c r="L428" s="146"/>
      <c r="O428" s="48"/>
      <c r="P428" s="24"/>
      <c r="Q428" s="78"/>
    </row>
    <row r="429" spans="5:17">
      <c r="E429" s="48"/>
      <c r="F429" s="88"/>
      <c r="G429" s="78"/>
      <c r="L429" s="146"/>
      <c r="O429" s="48"/>
      <c r="P429" s="24"/>
      <c r="Q429" s="78"/>
    </row>
    <row r="430" spans="5:17">
      <c r="E430" s="48"/>
      <c r="F430" s="88"/>
      <c r="G430" s="78"/>
      <c r="L430" s="146"/>
      <c r="O430" s="48"/>
      <c r="P430" s="24"/>
      <c r="Q430" s="78"/>
    </row>
    <row r="431" spans="5:17">
      <c r="E431" s="48"/>
      <c r="F431" s="88"/>
      <c r="G431" s="78"/>
      <c r="L431" s="146"/>
      <c r="O431" s="48"/>
      <c r="P431" s="24"/>
      <c r="Q431" s="78"/>
    </row>
    <row r="432" spans="5:17">
      <c r="E432" s="48"/>
      <c r="F432" s="88"/>
      <c r="G432" s="78"/>
      <c r="L432" s="146"/>
      <c r="O432" s="48"/>
      <c r="P432" s="24"/>
      <c r="Q432" s="78"/>
    </row>
    <row r="433" spans="5:17">
      <c r="E433" s="48"/>
      <c r="F433" s="88"/>
      <c r="G433" s="78"/>
      <c r="L433" s="146"/>
      <c r="O433" s="48"/>
      <c r="P433" s="24"/>
      <c r="Q433" s="78"/>
    </row>
    <row r="434" spans="5:17">
      <c r="E434" s="48"/>
      <c r="F434" s="88"/>
      <c r="G434" s="78"/>
      <c r="L434" s="146"/>
      <c r="O434" s="48"/>
      <c r="P434" s="24"/>
      <c r="Q434" s="78"/>
    </row>
    <row r="435" spans="5:17">
      <c r="E435" s="48"/>
      <c r="F435" s="88"/>
      <c r="G435" s="78"/>
      <c r="L435" s="146"/>
      <c r="O435" s="48"/>
      <c r="P435" s="24"/>
      <c r="Q435" s="78"/>
    </row>
    <row r="436" spans="5:17">
      <c r="E436" s="48"/>
      <c r="F436" s="88"/>
      <c r="G436" s="78"/>
      <c r="L436" s="146"/>
      <c r="O436" s="48"/>
      <c r="P436" s="24"/>
      <c r="Q436" s="78"/>
    </row>
    <row r="437" spans="5:17">
      <c r="E437" s="48"/>
      <c r="F437" s="88"/>
      <c r="G437" s="78"/>
      <c r="L437" s="146"/>
      <c r="O437" s="48"/>
      <c r="P437" s="24"/>
      <c r="Q437" s="78"/>
    </row>
    <row r="438" spans="5:17">
      <c r="E438" s="48"/>
      <c r="F438" s="88"/>
      <c r="G438" s="78"/>
      <c r="L438" s="146"/>
      <c r="O438" s="48"/>
      <c r="P438" s="24"/>
      <c r="Q438" s="78"/>
    </row>
    <row r="439" spans="5:17">
      <c r="E439" s="48"/>
      <c r="F439" s="88"/>
      <c r="G439" s="78"/>
      <c r="L439" s="146"/>
      <c r="O439" s="48"/>
      <c r="P439" s="24"/>
      <c r="Q439" s="78"/>
    </row>
    <row r="440" spans="5:17">
      <c r="E440" s="48"/>
      <c r="F440" s="88"/>
      <c r="G440" s="78"/>
      <c r="L440" s="146"/>
      <c r="O440" s="48"/>
      <c r="P440" s="24"/>
      <c r="Q440" s="78"/>
    </row>
    <row r="441" spans="5:17">
      <c r="E441" s="48"/>
      <c r="F441" s="88"/>
      <c r="G441" s="78"/>
      <c r="L441" s="146"/>
      <c r="O441" s="48"/>
      <c r="P441" s="24"/>
      <c r="Q441" s="78"/>
    </row>
    <row r="442" spans="5:17">
      <c r="E442" s="48"/>
      <c r="F442" s="88"/>
      <c r="G442" s="78"/>
      <c r="L442" s="146"/>
      <c r="O442" s="48"/>
      <c r="P442" s="24"/>
      <c r="Q442" s="78"/>
    </row>
    <row r="443" spans="5:17">
      <c r="E443" s="48"/>
      <c r="F443" s="88"/>
      <c r="G443" s="78"/>
      <c r="L443" s="146"/>
      <c r="O443" s="48"/>
      <c r="P443" s="24"/>
      <c r="Q443" s="78"/>
    </row>
    <row r="444" spans="5:17">
      <c r="E444" s="48"/>
      <c r="F444" s="88"/>
      <c r="G444" s="78"/>
      <c r="L444" s="146"/>
      <c r="O444" s="48"/>
      <c r="P444" s="24"/>
      <c r="Q444" s="78"/>
    </row>
    <row r="445" spans="5:17">
      <c r="E445" s="48"/>
      <c r="F445" s="88"/>
      <c r="G445" s="78"/>
      <c r="L445" s="146"/>
      <c r="O445" s="48"/>
      <c r="P445" s="24"/>
      <c r="Q445" s="78"/>
    </row>
    <row r="446" spans="5:17">
      <c r="E446" s="48"/>
      <c r="F446" s="88"/>
      <c r="G446" s="78"/>
      <c r="L446" s="146"/>
      <c r="O446" s="48"/>
      <c r="P446" s="24"/>
      <c r="Q446" s="78"/>
    </row>
    <row r="447" spans="5:17">
      <c r="E447" s="48"/>
      <c r="F447" s="88"/>
      <c r="G447" s="78"/>
      <c r="L447" s="146"/>
      <c r="O447" s="48"/>
      <c r="P447" s="24"/>
      <c r="Q447" s="78"/>
    </row>
    <row r="448" spans="5:17">
      <c r="E448" s="48"/>
      <c r="F448" s="88"/>
      <c r="G448" s="78"/>
      <c r="L448" s="146"/>
      <c r="O448" s="48"/>
      <c r="P448" s="24"/>
      <c r="Q448" s="78"/>
    </row>
    <row r="449" spans="5:17">
      <c r="E449" s="48"/>
      <c r="F449" s="88"/>
      <c r="G449" s="78"/>
      <c r="L449" s="146"/>
      <c r="O449" s="48"/>
      <c r="P449" s="24"/>
      <c r="Q449" s="78"/>
    </row>
    <row r="450" spans="5:17">
      <c r="E450" s="48"/>
      <c r="F450" s="88"/>
      <c r="G450" s="78"/>
      <c r="L450" s="146"/>
      <c r="O450" s="48"/>
      <c r="P450" s="24"/>
      <c r="Q450" s="78"/>
    </row>
    <row r="451" spans="5:17">
      <c r="E451" s="48"/>
      <c r="F451" s="88"/>
      <c r="G451" s="78"/>
      <c r="L451" s="146"/>
      <c r="O451" s="48"/>
      <c r="P451" s="24"/>
      <c r="Q451" s="78"/>
    </row>
    <row r="452" spans="5:17">
      <c r="E452" s="48"/>
      <c r="F452" s="88"/>
      <c r="G452" s="78"/>
      <c r="L452" s="146"/>
      <c r="O452" s="48"/>
      <c r="P452" s="24"/>
      <c r="Q452" s="78"/>
    </row>
    <row r="453" spans="5:17">
      <c r="E453" s="48"/>
      <c r="F453" s="88"/>
      <c r="G453" s="78"/>
      <c r="L453" s="146"/>
      <c r="O453" s="48"/>
      <c r="P453" s="24"/>
      <c r="Q453" s="78"/>
    </row>
    <row r="454" spans="5:17">
      <c r="E454" s="48"/>
      <c r="F454" s="88"/>
      <c r="G454" s="78"/>
      <c r="L454" s="146"/>
      <c r="O454" s="48"/>
      <c r="P454" s="24"/>
      <c r="Q454" s="78"/>
    </row>
    <row r="455" spans="5:17">
      <c r="E455" s="48"/>
      <c r="F455" s="88"/>
      <c r="G455" s="78"/>
      <c r="L455" s="146"/>
      <c r="O455" s="48"/>
      <c r="P455" s="24"/>
      <c r="Q455" s="78"/>
    </row>
    <row r="456" spans="5:17">
      <c r="E456" s="48"/>
      <c r="F456" s="88"/>
      <c r="G456" s="78"/>
      <c r="L456" s="146"/>
      <c r="O456" s="48"/>
      <c r="P456" s="24"/>
      <c r="Q456" s="78"/>
    </row>
    <row r="457" spans="5:17">
      <c r="E457" s="48"/>
      <c r="F457" s="88"/>
      <c r="G457" s="78"/>
      <c r="L457" s="146"/>
      <c r="O457" s="48"/>
      <c r="P457" s="24"/>
      <c r="Q457" s="78"/>
    </row>
    <row r="458" spans="5:17">
      <c r="E458" s="48"/>
      <c r="F458" s="88"/>
      <c r="G458" s="78"/>
      <c r="L458" s="146"/>
      <c r="O458" s="48"/>
      <c r="P458" s="24"/>
      <c r="Q458" s="78"/>
    </row>
    <row r="459" spans="5:17">
      <c r="E459" s="48"/>
      <c r="F459" s="88"/>
      <c r="G459" s="78"/>
      <c r="L459" s="146"/>
      <c r="O459" s="48"/>
      <c r="P459" s="24"/>
      <c r="Q459" s="78"/>
    </row>
    <row r="460" spans="5:17">
      <c r="E460" s="48"/>
      <c r="F460" s="88"/>
      <c r="G460" s="78"/>
      <c r="L460" s="146"/>
      <c r="O460" s="48"/>
      <c r="P460" s="24"/>
      <c r="Q460" s="78"/>
    </row>
    <row r="461" spans="5:17">
      <c r="E461" s="48"/>
      <c r="F461" s="88"/>
      <c r="G461" s="78"/>
      <c r="L461" s="146"/>
      <c r="O461" s="48"/>
      <c r="P461" s="24"/>
      <c r="Q461" s="78"/>
    </row>
    <row r="462" spans="5:17">
      <c r="E462" s="48"/>
      <c r="F462" s="88"/>
      <c r="G462" s="78"/>
      <c r="L462" s="146"/>
      <c r="O462" s="48"/>
      <c r="P462" s="24"/>
      <c r="Q462" s="78"/>
    </row>
    <row r="463" spans="5:17">
      <c r="E463" s="48"/>
      <c r="F463" s="88"/>
      <c r="G463" s="78"/>
      <c r="L463" s="146"/>
      <c r="O463" s="48"/>
      <c r="P463" s="24"/>
      <c r="Q463" s="78"/>
    </row>
    <row r="464" spans="5:17">
      <c r="E464" s="48"/>
      <c r="F464" s="88"/>
      <c r="G464" s="78"/>
      <c r="L464" s="146"/>
      <c r="O464" s="48"/>
      <c r="P464" s="24"/>
      <c r="Q464" s="78"/>
    </row>
    <row r="465" spans="5:17">
      <c r="E465" s="48"/>
      <c r="F465" s="88"/>
      <c r="G465" s="78"/>
      <c r="L465" s="146"/>
      <c r="O465" s="48"/>
      <c r="P465" s="24"/>
      <c r="Q465" s="78"/>
    </row>
    <row r="466" spans="5:17">
      <c r="E466" s="48"/>
      <c r="F466" s="88"/>
      <c r="G466" s="78"/>
      <c r="L466" s="146"/>
      <c r="O466" s="48"/>
      <c r="P466" s="24"/>
      <c r="Q466" s="78"/>
    </row>
    <row r="467" spans="5:17">
      <c r="E467" s="48"/>
      <c r="F467" s="88"/>
      <c r="G467" s="78"/>
      <c r="L467" s="146"/>
      <c r="O467" s="48"/>
      <c r="P467" s="24"/>
      <c r="Q467" s="78"/>
    </row>
    <row r="468" spans="5:17">
      <c r="E468" s="48"/>
      <c r="F468" s="88"/>
      <c r="G468" s="78"/>
      <c r="L468" s="146"/>
      <c r="O468" s="48"/>
      <c r="P468" s="24"/>
      <c r="Q468" s="78"/>
    </row>
    <row r="469" spans="5:17">
      <c r="E469" s="48"/>
      <c r="F469" s="88"/>
      <c r="G469" s="78"/>
      <c r="L469" s="146"/>
      <c r="O469" s="48"/>
      <c r="P469" s="24"/>
      <c r="Q469" s="78"/>
    </row>
    <row r="470" spans="5:17">
      <c r="E470" s="48"/>
      <c r="F470" s="88"/>
      <c r="G470" s="78"/>
      <c r="L470" s="146"/>
      <c r="O470" s="48"/>
      <c r="P470" s="24"/>
      <c r="Q470" s="78"/>
    </row>
    <row r="471" spans="5:17">
      <c r="E471" s="48"/>
      <c r="F471" s="88"/>
      <c r="G471" s="78"/>
      <c r="L471" s="146"/>
      <c r="O471" s="48"/>
      <c r="P471" s="24"/>
      <c r="Q471" s="78"/>
    </row>
    <row r="472" spans="5:17">
      <c r="E472" s="48"/>
      <c r="F472" s="88"/>
      <c r="G472" s="78"/>
      <c r="L472" s="146"/>
      <c r="O472" s="48"/>
      <c r="P472" s="24"/>
      <c r="Q472" s="78"/>
    </row>
    <row r="473" spans="5:17">
      <c r="E473" s="48"/>
      <c r="F473" s="88"/>
      <c r="G473" s="78"/>
      <c r="L473" s="146"/>
      <c r="O473" s="48"/>
      <c r="P473" s="24"/>
      <c r="Q473" s="78"/>
    </row>
    <row r="474" spans="5:17">
      <c r="E474" s="48"/>
      <c r="F474" s="88"/>
      <c r="G474" s="78"/>
      <c r="L474" s="146"/>
      <c r="O474" s="48"/>
      <c r="P474" s="24"/>
      <c r="Q474" s="78"/>
    </row>
    <row r="475" spans="5:17">
      <c r="E475" s="48"/>
      <c r="F475" s="88"/>
      <c r="G475" s="78"/>
      <c r="L475" s="146"/>
      <c r="O475" s="48"/>
      <c r="P475" s="24"/>
      <c r="Q475" s="78"/>
    </row>
    <row r="476" spans="5:17">
      <c r="E476" s="48"/>
      <c r="F476" s="88"/>
      <c r="G476" s="78"/>
      <c r="L476" s="146"/>
      <c r="O476" s="48"/>
      <c r="P476" s="24"/>
      <c r="Q476" s="78"/>
    </row>
    <row r="477" spans="5:17">
      <c r="E477" s="48"/>
      <c r="F477" s="88"/>
      <c r="G477" s="78"/>
      <c r="L477" s="146"/>
      <c r="O477" s="48"/>
      <c r="P477" s="24"/>
      <c r="Q477" s="78"/>
    </row>
    <row r="478" spans="5:17">
      <c r="E478" s="48"/>
      <c r="F478" s="88"/>
      <c r="G478" s="78"/>
      <c r="L478" s="146"/>
      <c r="O478" s="48"/>
      <c r="P478" s="24"/>
      <c r="Q478" s="78"/>
    </row>
    <row r="479" spans="5:17">
      <c r="E479" s="48"/>
      <c r="F479" s="88"/>
      <c r="G479" s="78"/>
      <c r="L479" s="146"/>
      <c r="O479" s="48"/>
      <c r="P479" s="24"/>
      <c r="Q479" s="78"/>
    </row>
    <row r="480" spans="5:17">
      <c r="E480" s="48"/>
      <c r="F480" s="88"/>
      <c r="G480" s="78"/>
      <c r="L480" s="146"/>
      <c r="O480" s="48"/>
      <c r="P480" s="24"/>
      <c r="Q480" s="78"/>
    </row>
    <row r="481" spans="5:17">
      <c r="E481" s="48"/>
      <c r="F481" s="88"/>
      <c r="G481" s="78"/>
      <c r="L481" s="146"/>
      <c r="O481" s="48"/>
      <c r="P481" s="24"/>
      <c r="Q481" s="78"/>
    </row>
    <row r="482" spans="5:17">
      <c r="E482" s="48"/>
      <c r="F482" s="88"/>
      <c r="G482" s="78"/>
      <c r="L482" s="146"/>
      <c r="O482" s="48"/>
      <c r="P482" s="24"/>
      <c r="Q482" s="78"/>
    </row>
    <row r="483" spans="5:17">
      <c r="E483" s="48"/>
      <c r="F483" s="88"/>
      <c r="G483" s="78"/>
      <c r="L483" s="146"/>
      <c r="O483" s="48"/>
      <c r="P483" s="24"/>
      <c r="Q483" s="78"/>
    </row>
    <row r="484" spans="5:17">
      <c r="E484" s="48"/>
      <c r="F484" s="88"/>
      <c r="G484" s="78"/>
      <c r="L484" s="146"/>
      <c r="O484" s="48"/>
      <c r="P484" s="24"/>
      <c r="Q484" s="78"/>
    </row>
    <row r="485" spans="5:17">
      <c r="E485" s="48"/>
      <c r="F485" s="88"/>
      <c r="G485" s="78"/>
      <c r="L485" s="146"/>
      <c r="O485" s="48"/>
      <c r="P485" s="24"/>
      <c r="Q485" s="78"/>
    </row>
    <row r="486" spans="5:17">
      <c r="E486" s="48"/>
      <c r="F486" s="88"/>
      <c r="G486" s="78"/>
      <c r="L486" s="146"/>
      <c r="O486" s="48"/>
      <c r="P486" s="24"/>
      <c r="Q486" s="78"/>
    </row>
    <row r="487" spans="5:17">
      <c r="E487" s="48"/>
      <c r="F487" s="88"/>
      <c r="G487" s="78"/>
      <c r="L487" s="146"/>
      <c r="O487" s="48"/>
      <c r="P487" s="24"/>
      <c r="Q487" s="78"/>
    </row>
    <row r="488" spans="5:17">
      <c r="E488" s="48"/>
      <c r="F488" s="88"/>
      <c r="G488" s="78"/>
      <c r="L488" s="146"/>
      <c r="O488" s="48"/>
      <c r="P488" s="24"/>
      <c r="Q488" s="78"/>
    </row>
    <row r="489" spans="5:17">
      <c r="E489" s="48"/>
      <c r="F489" s="88"/>
      <c r="G489" s="78"/>
      <c r="L489" s="146"/>
      <c r="O489" s="48"/>
      <c r="P489" s="24"/>
      <c r="Q489" s="78"/>
    </row>
    <row r="490" spans="5:17">
      <c r="E490" s="48"/>
      <c r="F490" s="88"/>
      <c r="G490" s="78"/>
      <c r="L490" s="146"/>
      <c r="O490" s="48"/>
      <c r="P490" s="24"/>
      <c r="Q490" s="78"/>
    </row>
    <row r="491" spans="5:17">
      <c r="E491" s="48"/>
      <c r="F491" s="88"/>
      <c r="G491" s="78"/>
      <c r="L491" s="146"/>
      <c r="O491" s="48"/>
      <c r="P491" s="24"/>
      <c r="Q491" s="78"/>
    </row>
    <row r="492" spans="5:17">
      <c r="E492" s="48"/>
      <c r="F492" s="88"/>
      <c r="G492" s="78"/>
      <c r="L492" s="146"/>
      <c r="O492" s="48"/>
      <c r="P492" s="24"/>
      <c r="Q492" s="78"/>
    </row>
    <row r="493" spans="5:17">
      <c r="E493" s="48"/>
      <c r="F493" s="88"/>
      <c r="G493" s="78"/>
      <c r="L493" s="146"/>
      <c r="O493" s="48"/>
      <c r="P493" s="24"/>
      <c r="Q493" s="78"/>
    </row>
    <row r="494" spans="5:17">
      <c r="E494" s="48"/>
      <c r="F494" s="88"/>
      <c r="G494" s="78"/>
      <c r="L494" s="146"/>
      <c r="O494" s="48"/>
      <c r="P494" s="24"/>
      <c r="Q494" s="78"/>
    </row>
    <row r="495" spans="5:17">
      <c r="E495" s="48"/>
      <c r="F495" s="88"/>
      <c r="G495" s="78"/>
      <c r="L495" s="146"/>
      <c r="O495" s="48"/>
      <c r="P495" s="24"/>
      <c r="Q495" s="78"/>
    </row>
    <row r="496" spans="5:17">
      <c r="E496" s="48"/>
      <c r="F496" s="88"/>
      <c r="G496" s="78"/>
      <c r="L496" s="146"/>
      <c r="O496" s="48"/>
      <c r="P496" s="24"/>
      <c r="Q496" s="78"/>
    </row>
    <row r="497" spans="5:17">
      <c r="E497" s="48"/>
      <c r="F497" s="88"/>
      <c r="G497" s="78"/>
      <c r="L497" s="146"/>
      <c r="O497" s="48"/>
      <c r="P497" s="24"/>
      <c r="Q497" s="78"/>
    </row>
    <row r="498" spans="5:17">
      <c r="E498" s="48"/>
      <c r="F498" s="88"/>
      <c r="G498" s="78"/>
      <c r="L498" s="146"/>
      <c r="O498" s="48"/>
      <c r="P498" s="24"/>
      <c r="Q498" s="78"/>
    </row>
    <row r="499" spans="5:17">
      <c r="E499" s="48"/>
      <c r="F499" s="88"/>
      <c r="G499" s="78"/>
      <c r="L499" s="146"/>
      <c r="O499" s="48"/>
      <c r="P499" s="24"/>
      <c r="Q499" s="78"/>
    </row>
    <row r="500" spans="5:17">
      <c r="E500" s="48"/>
      <c r="F500" s="88"/>
      <c r="G500" s="78"/>
      <c r="L500" s="146"/>
      <c r="O500" s="48"/>
      <c r="P500" s="24"/>
      <c r="Q500" s="78"/>
    </row>
    <row r="501" spans="5:17">
      <c r="E501" s="48"/>
      <c r="F501" s="88"/>
      <c r="G501" s="78"/>
      <c r="L501" s="146"/>
      <c r="O501" s="48"/>
      <c r="P501" s="24"/>
      <c r="Q501" s="78"/>
    </row>
    <row r="502" spans="5:17">
      <c r="E502" s="48"/>
      <c r="F502" s="88"/>
      <c r="G502" s="78"/>
      <c r="L502" s="146"/>
      <c r="O502" s="48"/>
      <c r="P502" s="24"/>
      <c r="Q502" s="78"/>
    </row>
    <row r="503" spans="5:17">
      <c r="E503" s="48"/>
      <c r="F503" s="88"/>
      <c r="G503" s="78"/>
      <c r="L503" s="146"/>
      <c r="O503" s="48"/>
      <c r="P503" s="24"/>
      <c r="Q503" s="78"/>
    </row>
    <row r="504" spans="5:17">
      <c r="E504" s="48"/>
      <c r="F504" s="88"/>
      <c r="G504" s="78"/>
      <c r="L504" s="146"/>
      <c r="O504" s="48"/>
      <c r="P504" s="24"/>
      <c r="Q504" s="78"/>
    </row>
    <row r="505" spans="5:17">
      <c r="E505" s="48"/>
      <c r="F505" s="88"/>
      <c r="G505" s="78"/>
      <c r="L505" s="146"/>
      <c r="O505" s="48"/>
      <c r="P505" s="24"/>
      <c r="Q505" s="78"/>
    </row>
    <row r="506" spans="5:17">
      <c r="E506" s="48"/>
      <c r="F506" s="88"/>
      <c r="G506" s="78"/>
      <c r="L506" s="146"/>
      <c r="O506" s="48"/>
      <c r="P506" s="24"/>
      <c r="Q506" s="78"/>
    </row>
    <row r="507" spans="5:17">
      <c r="E507" s="48"/>
      <c r="F507" s="88"/>
      <c r="G507" s="78"/>
      <c r="L507" s="146"/>
      <c r="O507" s="48"/>
      <c r="P507" s="24"/>
      <c r="Q507" s="78"/>
    </row>
    <row r="508" spans="5:17">
      <c r="E508" s="48"/>
      <c r="F508" s="88"/>
      <c r="G508" s="78"/>
      <c r="L508" s="146"/>
      <c r="O508" s="48"/>
      <c r="P508" s="24"/>
      <c r="Q508" s="78"/>
    </row>
    <row r="509" spans="5:17">
      <c r="E509" s="48"/>
      <c r="F509" s="88"/>
      <c r="G509" s="78"/>
      <c r="L509" s="146"/>
      <c r="O509" s="48"/>
      <c r="P509" s="24"/>
      <c r="Q509" s="78"/>
    </row>
    <row r="510" spans="5:17">
      <c r="E510" s="48"/>
      <c r="F510" s="88"/>
      <c r="G510" s="78"/>
      <c r="L510" s="146"/>
      <c r="O510" s="48"/>
      <c r="P510" s="24"/>
      <c r="Q510" s="78"/>
    </row>
    <row r="511" spans="5:17">
      <c r="E511" s="48"/>
      <c r="F511" s="88"/>
      <c r="G511" s="78"/>
      <c r="L511" s="146"/>
      <c r="O511" s="48"/>
      <c r="P511" s="24"/>
      <c r="Q511" s="78"/>
    </row>
    <row r="512" spans="5:17">
      <c r="E512" s="48"/>
      <c r="F512" s="88"/>
      <c r="G512" s="78"/>
      <c r="L512" s="146"/>
      <c r="O512" s="48"/>
      <c r="P512" s="24"/>
      <c r="Q512" s="78"/>
    </row>
    <row r="513" spans="5:17">
      <c r="E513" s="48"/>
      <c r="F513" s="88"/>
      <c r="G513" s="78"/>
      <c r="L513" s="146"/>
      <c r="O513" s="48"/>
      <c r="P513" s="24"/>
      <c r="Q513" s="78"/>
    </row>
    <row r="514" spans="5:17">
      <c r="E514" s="48"/>
      <c r="F514" s="88"/>
      <c r="G514" s="78"/>
      <c r="L514" s="146"/>
      <c r="O514" s="48"/>
      <c r="P514" s="24"/>
      <c r="Q514" s="78"/>
    </row>
    <row r="515" spans="5:17">
      <c r="E515" s="48"/>
      <c r="F515" s="88"/>
      <c r="G515" s="78"/>
      <c r="L515" s="146"/>
      <c r="O515" s="48"/>
      <c r="P515" s="24"/>
      <c r="Q515" s="78"/>
    </row>
    <row r="516" spans="5:17">
      <c r="E516" s="48"/>
      <c r="F516" s="88"/>
      <c r="G516" s="78"/>
      <c r="L516" s="146"/>
      <c r="O516" s="48"/>
      <c r="P516" s="24"/>
      <c r="Q516" s="78"/>
    </row>
    <row r="517" spans="5:17">
      <c r="E517" s="48"/>
      <c r="F517" s="88"/>
      <c r="G517" s="78"/>
      <c r="L517" s="146"/>
      <c r="O517" s="48"/>
      <c r="P517" s="24"/>
      <c r="Q517" s="78"/>
    </row>
    <row r="518" spans="5:17">
      <c r="E518" s="48"/>
      <c r="F518" s="88"/>
      <c r="G518" s="78"/>
      <c r="L518" s="146"/>
      <c r="O518" s="48"/>
      <c r="P518" s="24"/>
      <c r="Q518" s="78"/>
    </row>
    <row r="519" spans="5:17">
      <c r="E519" s="48"/>
      <c r="F519" s="88"/>
      <c r="G519" s="78"/>
      <c r="L519" s="146"/>
      <c r="O519" s="48"/>
      <c r="P519" s="24"/>
      <c r="Q519" s="78"/>
    </row>
    <row r="520" spans="5:17">
      <c r="E520" s="48"/>
      <c r="F520" s="88"/>
      <c r="G520" s="78"/>
      <c r="L520" s="146"/>
      <c r="O520" s="48"/>
      <c r="P520" s="24"/>
      <c r="Q520" s="78"/>
    </row>
    <row r="521" spans="5:17">
      <c r="E521" s="48"/>
      <c r="F521" s="88"/>
      <c r="G521" s="78"/>
      <c r="L521" s="146"/>
      <c r="O521" s="48"/>
      <c r="P521" s="24"/>
      <c r="Q521" s="78"/>
    </row>
    <row r="522" spans="5:17">
      <c r="E522" s="48"/>
      <c r="F522" s="88"/>
      <c r="G522" s="78"/>
      <c r="L522" s="146"/>
      <c r="O522" s="48"/>
      <c r="P522" s="24"/>
      <c r="Q522" s="78"/>
    </row>
    <row r="523" spans="5:17">
      <c r="E523" s="48"/>
      <c r="F523" s="88"/>
      <c r="G523" s="78"/>
      <c r="L523" s="146"/>
      <c r="O523" s="48"/>
      <c r="P523" s="24"/>
      <c r="Q523" s="78"/>
    </row>
    <row r="524" spans="5:17">
      <c r="E524" s="48"/>
      <c r="F524" s="88"/>
      <c r="G524" s="78"/>
      <c r="L524" s="146"/>
      <c r="O524" s="48"/>
      <c r="P524" s="24"/>
      <c r="Q524" s="78"/>
    </row>
    <row r="525" spans="5:17">
      <c r="E525" s="48"/>
      <c r="F525" s="88"/>
      <c r="G525" s="78"/>
      <c r="L525" s="146"/>
      <c r="O525" s="48"/>
      <c r="P525" s="24"/>
      <c r="Q525" s="78"/>
    </row>
    <row r="526" spans="5:17">
      <c r="E526" s="48"/>
      <c r="F526" s="88"/>
      <c r="G526" s="78"/>
      <c r="L526" s="146"/>
      <c r="O526" s="48"/>
      <c r="P526" s="24"/>
      <c r="Q526" s="78"/>
    </row>
    <row r="527" spans="5:17">
      <c r="E527" s="48"/>
      <c r="F527" s="88"/>
      <c r="G527" s="78"/>
      <c r="L527" s="146"/>
      <c r="O527" s="48"/>
      <c r="P527" s="24"/>
      <c r="Q527" s="78"/>
    </row>
    <row r="528" spans="5:17">
      <c r="E528" s="48"/>
      <c r="F528" s="88"/>
      <c r="G528" s="78"/>
      <c r="L528" s="146"/>
      <c r="O528" s="48"/>
      <c r="P528" s="24"/>
      <c r="Q528" s="78"/>
    </row>
    <row r="529" spans="5:17">
      <c r="E529" s="48"/>
      <c r="F529" s="88"/>
      <c r="G529" s="78"/>
      <c r="L529" s="146"/>
      <c r="O529" s="48"/>
      <c r="P529" s="24"/>
      <c r="Q529" s="78"/>
    </row>
    <row r="530" spans="5:17">
      <c r="E530" s="48"/>
      <c r="F530" s="88"/>
      <c r="G530" s="78"/>
      <c r="L530" s="146"/>
      <c r="O530" s="48"/>
      <c r="P530" s="24"/>
      <c r="Q530" s="78"/>
    </row>
    <row r="531" spans="5:17">
      <c r="E531" s="48"/>
      <c r="F531" s="88"/>
      <c r="G531" s="78"/>
      <c r="L531" s="146"/>
      <c r="O531" s="48"/>
      <c r="P531" s="24"/>
      <c r="Q531" s="78"/>
    </row>
    <row r="532" spans="5:17">
      <c r="E532" s="48"/>
      <c r="F532" s="88"/>
      <c r="G532" s="78"/>
      <c r="L532" s="146"/>
      <c r="O532" s="48"/>
      <c r="P532" s="24"/>
      <c r="Q532" s="78"/>
    </row>
    <row r="533" spans="5:17">
      <c r="E533" s="48"/>
      <c r="F533" s="88"/>
      <c r="G533" s="78"/>
      <c r="L533" s="146"/>
      <c r="O533" s="48"/>
      <c r="P533" s="24"/>
      <c r="Q533" s="78"/>
    </row>
    <row r="534" spans="5:17">
      <c r="E534" s="48"/>
      <c r="F534" s="88"/>
      <c r="G534" s="78"/>
      <c r="L534" s="146"/>
      <c r="O534" s="48"/>
      <c r="P534" s="24"/>
      <c r="Q534" s="78"/>
    </row>
    <row r="535" spans="5:17">
      <c r="E535" s="48"/>
      <c r="F535" s="88"/>
      <c r="G535" s="78"/>
      <c r="L535" s="146"/>
      <c r="O535" s="48"/>
      <c r="P535" s="24"/>
      <c r="Q535" s="78"/>
    </row>
    <row r="536" spans="5:17">
      <c r="E536" s="48"/>
      <c r="F536" s="88"/>
      <c r="G536" s="78"/>
      <c r="L536" s="146"/>
      <c r="O536" s="48"/>
      <c r="P536" s="24"/>
      <c r="Q536" s="78"/>
    </row>
    <row r="537" spans="5:17">
      <c r="E537" s="48"/>
      <c r="F537" s="88"/>
      <c r="G537" s="78"/>
      <c r="L537" s="146"/>
      <c r="O537" s="48"/>
      <c r="P537" s="24"/>
      <c r="Q537" s="78"/>
    </row>
    <row r="538" spans="5:17">
      <c r="E538" s="48"/>
      <c r="F538" s="88"/>
      <c r="G538" s="78"/>
      <c r="L538" s="146"/>
      <c r="O538" s="48"/>
      <c r="P538" s="24"/>
      <c r="Q538" s="78"/>
    </row>
    <row r="539" spans="5:17">
      <c r="E539" s="48"/>
      <c r="F539" s="88"/>
      <c r="G539" s="78"/>
      <c r="L539" s="146"/>
      <c r="O539" s="48"/>
      <c r="P539" s="24"/>
      <c r="Q539" s="78"/>
    </row>
    <row r="540" spans="5:17">
      <c r="E540" s="48"/>
      <c r="F540" s="88"/>
      <c r="G540" s="78"/>
      <c r="L540" s="146"/>
      <c r="O540" s="48"/>
      <c r="P540" s="24"/>
      <c r="Q540" s="78"/>
    </row>
    <row r="541" spans="5:17">
      <c r="E541" s="48"/>
      <c r="F541" s="88"/>
      <c r="G541" s="78"/>
      <c r="L541" s="146"/>
      <c r="O541" s="48"/>
      <c r="P541" s="24"/>
      <c r="Q541" s="78"/>
    </row>
    <row r="542" spans="5:17">
      <c r="E542" s="48"/>
      <c r="F542" s="88"/>
      <c r="G542" s="78"/>
      <c r="L542" s="146"/>
      <c r="O542" s="48"/>
      <c r="P542" s="24"/>
      <c r="Q542" s="78"/>
    </row>
    <row r="543" spans="5:17">
      <c r="E543" s="48"/>
      <c r="F543" s="88"/>
      <c r="G543" s="78"/>
      <c r="L543" s="146"/>
      <c r="O543" s="48"/>
      <c r="P543" s="24"/>
      <c r="Q543" s="78"/>
    </row>
    <row r="544" spans="5:17">
      <c r="E544" s="48"/>
      <c r="F544" s="88"/>
      <c r="G544" s="78"/>
      <c r="L544" s="146"/>
      <c r="O544" s="48"/>
      <c r="P544" s="24"/>
      <c r="Q544" s="78"/>
    </row>
    <row r="545" spans="5:17">
      <c r="E545" s="48"/>
      <c r="F545" s="88"/>
      <c r="G545" s="78"/>
      <c r="L545" s="146"/>
      <c r="O545" s="48"/>
      <c r="P545" s="24"/>
      <c r="Q545" s="78"/>
    </row>
    <row r="546" spans="5:17">
      <c r="E546" s="48"/>
      <c r="F546" s="88"/>
      <c r="G546" s="78"/>
      <c r="L546" s="146"/>
      <c r="O546" s="48"/>
      <c r="P546" s="24"/>
      <c r="Q546" s="78"/>
    </row>
    <row r="547" spans="5:17">
      <c r="E547" s="48"/>
      <c r="F547" s="88"/>
      <c r="G547" s="78"/>
      <c r="L547" s="146"/>
      <c r="O547" s="48"/>
      <c r="P547" s="24"/>
      <c r="Q547" s="78"/>
    </row>
    <row r="548" spans="5:17">
      <c r="E548" s="48"/>
      <c r="F548" s="88"/>
      <c r="G548" s="78"/>
      <c r="L548" s="146"/>
      <c r="O548" s="48"/>
      <c r="P548" s="24"/>
      <c r="Q548" s="78"/>
    </row>
    <row r="549" spans="5:17">
      <c r="E549" s="48"/>
      <c r="F549" s="88"/>
      <c r="G549" s="78"/>
      <c r="L549" s="146"/>
      <c r="O549" s="48"/>
      <c r="P549" s="24"/>
      <c r="Q549" s="78"/>
    </row>
    <row r="550" spans="5:17">
      <c r="E550" s="48"/>
      <c r="F550" s="88"/>
      <c r="G550" s="78"/>
      <c r="L550" s="146"/>
      <c r="O550" s="48"/>
      <c r="P550" s="24"/>
      <c r="Q550" s="78"/>
    </row>
    <row r="551" spans="5:17">
      <c r="E551" s="48"/>
      <c r="F551" s="88"/>
      <c r="G551" s="78"/>
      <c r="L551" s="146"/>
      <c r="O551" s="48"/>
      <c r="P551" s="24"/>
      <c r="Q551" s="78"/>
    </row>
    <row r="552" spans="5:17">
      <c r="E552" s="48"/>
      <c r="F552" s="88"/>
      <c r="G552" s="78"/>
      <c r="L552" s="146"/>
      <c r="O552" s="48"/>
      <c r="P552" s="24"/>
      <c r="Q552" s="78"/>
    </row>
    <row r="553" spans="5:17">
      <c r="E553" s="48"/>
      <c r="F553" s="88"/>
      <c r="G553" s="78"/>
      <c r="L553" s="146"/>
      <c r="O553" s="48"/>
      <c r="P553" s="24"/>
      <c r="Q553" s="78"/>
    </row>
    <row r="554" spans="5:17">
      <c r="E554" s="48"/>
      <c r="F554" s="88"/>
      <c r="G554" s="78"/>
      <c r="L554" s="146"/>
      <c r="O554" s="48"/>
      <c r="P554" s="24"/>
      <c r="Q554" s="78"/>
    </row>
    <row r="555" spans="5:17">
      <c r="E555" s="48"/>
      <c r="F555" s="88"/>
      <c r="G555" s="78"/>
      <c r="L555" s="146"/>
      <c r="O555" s="48"/>
      <c r="P555" s="24"/>
      <c r="Q555" s="78"/>
    </row>
    <row r="556" spans="5:17">
      <c r="E556" s="48"/>
      <c r="F556" s="88"/>
      <c r="G556" s="78"/>
      <c r="L556" s="146"/>
      <c r="O556" s="48"/>
      <c r="P556" s="24"/>
      <c r="Q556" s="78"/>
    </row>
    <row r="557" spans="5:17">
      <c r="E557" s="48"/>
      <c r="F557" s="88"/>
      <c r="G557" s="78"/>
      <c r="L557" s="146"/>
      <c r="O557" s="48"/>
      <c r="P557" s="24"/>
      <c r="Q557" s="78"/>
    </row>
    <row r="558" spans="5:17">
      <c r="E558" s="48"/>
      <c r="F558" s="88"/>
      <c r="G558" s="78"/>
      <c r="L558" s="146"/>
      <c r="O558" s="48"/>
      <c r="P558" s="24"/>
      <c r="Q558" s="78"/>
    </row>
    <row r="559" spans="5:17">
      <c r="E559" s="48"/>
      <c r="F559" s="88"/>
      <c r="G559" s="78"/>
      <c r="L559" s="146"/>
      <c r="O559" s="48"/>
      <c r="P559" s="24"/>
      <c r="Q559" s="78"/>
    </row>
    <row r="560" spans="5:17">
      <c r="E560" s="48"/>
      <c r="F560" s="88"/>
      <c r="G560" s="78"/>
      <c r="L560" s="146"/>
      <c r="O560" s="48"/>
      <c r="P560" s="24"/>
      <c r="Q560" s="78"/>
    </row>
    <row r="561" spans="5:17">
      <c r="E561" s="48"/>
      <c r="F561" s="88"/>
      <c r="G561" s="78"/>
      <c r="L561" s="146"/>
      <c r="O561" s="48"/>
      <c r="P561" s="24"/>
      <c r="Q561" s="78"/>
    </row>
    <row r="562" spans="5:17">
      <c r="E562" s="48"/>
      <c r="F562" s="88"/>
      <c r="G562" s="78"/>
      <c r="L562" s="146"/>
      <c r="O562" s="48"/>
      <c r="P562" s="24"/>
      <c r="Q562" s="78"/>
    </row>
    <row r="563" spans="5:17">
      <c r="E563" s="48"/>
      <c r="F563" s="88"/>
      <c r="G563" s="78"/>
      <c r="L563" s="146"/>
      <c r="O563" s="48"/>
      <c r="P563" s="24"/>
      <c r="Q563" s="78"/>
    </row>
    <row r="564" spans="5:17">
      <c r="E564" s="48"/>
      <c r="F564" s="88"/>
      <c r="G564" s="78"/>
      <c r="L564" s="146"/>
      <c r="O564" s="48"/>
      <c r="P564" s="24"/>
      <c r="Q564" s="78"/>
    </row>
    <row r="565" spans="5:17">
      <c r="E565" s="48"/>
      <c r="F565" s="88"/>
      <c r="G565" s="78"/>
      <c r="L565" s="146"/>
      <c r="O565" s="48"/>
      <c r="P565" s="24"/>
      <c r="Q565" s="78"/>
    </row>
    <row r="566" spans="5:17">
      <c r="E566" s="48"/>
      <c r="F566" s="88"/>
      <c r="G566" s="78"/>
      <c r="L566" s="146"/>
      <c r="O566" s="48"/>
      <c r="P566" s="24"/>
      <c r="Q566" s="78"/>
    </row>
    <row r="567" spans="5:17">
      <c r="E567" s="48"/>
      <c r="F567" s="88"/>
      <c r="G567" s="78"/>
      <c r="L567" s="146"/>
      <c r="O567" s="48"/>
      <c r="P567" s="24"/>
      <c r="Q567" s="78"/>
    </row>
    <row r="568" spans="5:17">
      <c r="E568" s="48"/>
      <c r="F568" s="88"/>
      <c r="G568" s="78"/>
      <c r="L568" s="146"/>
      <c r="O568" s="48"/>
      <c r="P568" s="24"/>
      <c r="Q568" s="78"/>
    </row>
    <row r="569" spans="5:17">
      <c r="E569" s="48"/>
      <c r="F569" s="88"/>
      <c r="G569" s="78"/>
      <c r="L569" s="146"/>
      <c r="O569" s="48"/>
      <c r="P569" s="24"/>
      <c r="Q569" s="78"/>
    </row>
    <row r="570" spans="5:17">
      <c r="E570" s="48"/>
      <c r="F570" s="88"/>
      <c r="G570" s="78"/>
      <c r="L570" s="146"/>
      <c r="O570" s="48"/>
      <c r="P570" s="24"/>
      <c r="Q570" s="78"/>
    </row>
    <row r="571" spans="5:17">
      <c r="E571" s="48"/>
      <c r="F571" s="88"/>
      <c r="G571" s="78"/>
      <c r="L571" s="146"/>
      <c r="O571" s="48"/>
      <c r="P571" s="24"/>
      <c r="Q571" s="78"/>
    </row>
    <row r="572" spans="5:17">
      <c r="E572" s="48"/>
      <c r="F572" s="88"/>
      <c r="G572" s="78"/>
      <c r="L572" s="146"/>
      <c r="O572" s="48"/>
      <c r="P572" s="24"/>
      <c r="Q572" s="78"/>
    </row>
    <row r="573" spans="5:17">
      <c r="E573" s="48"/>
      <c r="F573" s="88"/>
      <c r="G573" s="78"/>
      <c r="L573" s="146"/>
      <c r="O573" s="48"/>
      <c r="P573" s="24"/>
      <c r="Q573" s="78"/>
    </row>
    <row r="574" spans="5:17">
      <c r="E574" s="48"/>
      <c r="F574" s="88"/>
      <c r="G574" s="78"/>
      <c r="L574" s="146"/>
      <c r="O574" s="48"/>
      <c r="P574" s="24"/>
      <c r="Q574" s="78"/>
    </row>
    <row r="575" spans="5:17">
      <c r="E575" s="48"/>
      <c r="F575" s="88"/>
      <c r="G575" s="78"/>
      <c r="L575" s="146"/>
      <c r="O575" s="48"/>
      <c r="P575" s="24"/>
      <c r="Q575" s="78"/>
    </row>
    <row r="576" spans="5:17">
      <c r="E576" s="48"/>
      <c r="F576" s="88"/>
      <c r="G576" s="78"/>
      <c r="L576" s="146"/>
      <c r="O576" s="48"/>
      <c r="P576" s="24"/>
      <c r="Q576" s="78"/>
    </row>
    <row r="577" spans="5:17">
      <c r="E577" s="48"/>
      <c r="F577" s="88"/>
      <c r="G577" s="78"/>
      <c r="L577" s="146"/>
      <c r="O577" s="48"/>
      <c r="P577" s="24"/>
      <c r="Q577" s="78"/>
    </row>
    <row r="578" spans="5:17">
      <c r="E578" s="48"/>
      <c r="F578" s="88"/>
      <c r="G578" s="78"/>
      <c r="L578" s="146"/>
      <c r="O578" s="48"/>
      <c r="P578" s="24"/>
      <c r="Q578" s="78"/>
    </row>
    <row r="579" spans="5:17">
      <c r="E579" s="48"/>
      <c r="F579" s="88"/>
      <c r="G579" s="78"/>
      <c r="L579" s="146"/>
      <c r="O579" s="48"/>
      <c r="P579" s="24"/>
      <c r="Q579" s="78"/>
    </row>
    <row r="580" spans="5:17">
      <c r="E580" s="48"/>
      <c r="F580" s="88"/>
      <c r="G580" s="78"/>
      <c r="L580" s="146"/>
      <c r="O580" s="48"/>
      <c r="P580" s="24"/>
      <c r="Q580" s="78"/>
    </row>
    <row r="581" spans="5:17">
      <c r="E581" s="48"/>
      <c r="F581" s="88"/>
      <c r="G581" s="78"/>
      <c r="L581" s="146"/>
      <c r="O581" s="48"/>
      <c r="P581" s="24"/>
      <c r="Q581" s="78"/>
    </row>
    <row r="582" spans="5:17">
      <c r="E582" s="48"/>
      <c r="F582" s="88"/>
      <c r="G582" s="78"/>
      <c r="L582" s="146"/>
      <c r="O582" s="48"/>
      <c r="P582" s="24"/>
      <c r="Q582" s="78"/>
    </row>
    <row r="583" spans="5:17">
      <c r="E583" s="48"/>
      <c r="F583" s="88"/>
      <c r="G583" s="78"/>
      <c r="L583" s="146"/>
      <c r="O583" s="48"/>
      <c r="P583" s="24"/>
      <c r="Q583" s="78"/>
    </row>
    <row r="584" spans="5:17">
      <c r="E584" s="48"/>
      <c r="F584" s="88"/>
      <c r="G584" s="78"/>
      <c r="L584" s="146"/>
      <c r="O584" s="48"/>
      <c r="P584" s="24"/>
      <c r="Q584" s="78"/>
    </row>
    <row r="585" spans="5:17">
      <c r="E585" s="48"/>
      <c r="F585" s="88"/>
      <c r="G585" s="78"/>
      <c r="L585" s="146"/>
      <c r="O585" s="48"/>
      <c r="P585" s="24"/>
      <c r="Q585" s="78"/>
    </row>
    <row r="586" spans="5:17">
      <c r="E586" s="48"/>
      <c r="F586" s="88"/>
      <c r="G586" s="78"/>
      <c r="L586" s="146"/>
      <c r="O586" s="48"/>
      <c r="P586" s="24"/>
      <c r="Q586" s="78"/>
    </row>
    <row r="587" spans="5:17">
      <c r="E587" s="48"/>
      <c r="F587" s="88"/>
      <c r="G587" s="78"/>
      <c r="L587" s="146"/>
      <c r="O587" s="48"/>
      <c r="P587" s="24"/>
      <c r="Q587" s="78"/>
    </row>
    <row r="588" spans="5:17">
      <c r="E588" s="48"/>
      <c r="F588" s="88"/>
      <c r="G588" s="78"/>
      <c r="L588" s="146"/>
      <c r="O588" s="48"/>
      <c r="P588" s="24"/>
      <c r="Q588" s="78"/>
    </row>
    <row r="589" spans="5:17">
      <c r="E589" s="48"/>
      <c r="F589" s="88"/>
      <c r="G589" s="78"/>
      <c r="L589" s="146"/>
      <c r="O589" s="48"/>
      <c r="P589" s="24"/>
      <c r="Q589" s="78"/>
    </row>
    <row r="590" spans="5:17">
      <c r="E590" s="48"/>
      <c r="F590" s="88"/>
      <c r="G590" s="78"/>
      <c r="L590" s="146"/>
      <c r="O590" s="48"/>
      <c r="P590" s="24"/>
      <c r="Q590" s="78"/>
    </row>
    <row r="591" spans="5:17">
      <c r="E591" s="48"/>
      <c r="F591" s="88"/>
      <c r="G591" s="78"/>
      <c r="L591" s="146"/>
      <c r="O591" s="48"/>
      <c r="P591" s="24"/>
      <c r="Q591" s="78"/>
    </row>
    <row r="592" spans="5:17">
      <c r="E592" s="48"/>
      <c r="F592" s="88"/>
      <c r="G592" s="78"/>
      <c r="L592" s="146"/>
      <c r="O592" s="48"/>
      <c r="P592" s="24"/>
      <c r="Q592" s="78"/>
    </row>
    <row r="593" spans="5:17">
      <c r="E593" s="48"/>
      <c r="F593" s="88"/>
      <c r="G593" s="78"/>
      <c r="L593" s="146"/>
      <c r="O593" s="48"/>
      <c r="P593" s="24"/>
      <c r="Q593" s="78"/>
    </row>
    <row r="594" spans="5:17">
      <c r="E594" s="48"/>
      <c r="F594" s="88"/>
      <c r="G594" s="78"/>
      <c r="L594" s="146"/>
      <c r="O594" s="48"/>
      <c r="P594" s="24"/>
      <c r="Q594" s="78"/>
    </row>
    <row r="595" spans="5:17">
      <c r="E595" s="48"/>
      <c r="F595" s="88"/>
      <c r="G595" s="78"/>
      <c r="L595" s="146"/>
      <c r="O595" s="48"/>
      <c r="P595" s="24"/>
      <c r="Q595" s="78"/>
    </row>
    <row r="596" spans="5:17">
      <c r="E596" s="48"/>
      <c r="F596" s="88"/>
      <c r="G596" s="78"/>
      <c r="L596" s="146"/>
      <c r="O596" s="48"/>
      <c r="P596" s="24"/>
      <c r="Q596" s="78"/>
    </row>
    <row r="597" spans="5:17">
      <c r="E597" s="48"/>
      <c r="F597" s="88"/>
      <c r="G597" s="78"/>
      <c r="L597" s="146"/>
      <c r="O597" s="48"/>
      <c r="P597" s="24"/>
      <c r="Q597" s="78"/>
    </row>
    <row r="598" spans="5:17">
      <c r="E598" s="48"/>
      <c r="F598" s="88"/>
      <c r="G598" s="78"/>
      <c r="L598" s="146"/>
      <c r="O598" s="48"/>
      <c r="P598" s="24"/>
      <c r="Q598" s="78"/>
    </row>
    <row r="599" spans="5:17">
      <c r="E599" s="48"/>
      <c r="F599" s="88"/>
      <c r="G599" s="78"/>
      <c r="L599" s="146"/>
      <c r="O599" s="48"/>
      <c r="P599" s="24"/>
      <c r="Q599" s="78"/>
    </row>
    <row r="600" spans="5:17">
      <c r="E600" s="48"/>
      <c r="F600" s="88"/>
      <c r="G600" s="78"/>
      <c r="L600" s="146"/>
      <c r="O600" s="48"/>
      <c r="P600" s="24"/>
      <c r="Q600" s="78"/>
    </row>
    <row r="601" spans="5:17">
      <c r="E601" s="48"/>
      <c r="F601" s="88"/>
      <c r="G601" s="78"/>
      <c r="L601" s="146"/>
      <c r="O601" s="48"/>
      <c r="P601" s="24"/>
      <c r="Q601" s="78"/>
    </row>
    <row r="602" spans="5:17">
      <c r="E602" s="48"/>
      <c r="F602" s="88"/>
      <c r="G602" s="78"/>
      <c r="L602" s="146"/>
      <c r="O602" s="48"/>
      <c r="P602" s="24"/>
      <c r="Q602" s="78"/>
    </row>
    <row r="603" spans="5:17">
      <c r="E603" s="48"/>
      <c r="F603" s="88"/>
      <c r="G603" s="78"/>
      <c r="L603" s="146"/>
      <c r="O603" s="48"/>
      <c r="P603" s="24"/>
      <c r="Q603" s="78"/>
    </row>
    <row r="604" spans="5:17">
      <c r="E604" s="48"/>
      <c r="F604" s="88"/>
      <c r="G604" s="78"/>
      <c r="L604" s="146"/>
      <c r="O604" s="48"/>
      <c r="P604" s="24"/>
      <c r="Q604" s="78"/>
    </row>
    <row r="605" spans="5:17">
      <c r="E605" s="48"/>
      <c r="F605" s="88"/>
      <c r="G605" s="78"/>
      <c r="L605" s="146"/>
      <c r="O605" s="48"/>
      <c r="P605" s="24"/>
      <c r="Q605" s="78"/>
    </row>
    <row r="606" spans="5:17">
      <c r="E606" s="48"/>
      <c r="F606" s="88"/>
      <c r="G606" s="78"/>
      <c r="L606" s="146"/>
      <c r="O606" s="48"/>
      <c r="P606" s="24"/>
      <c r="Q606" s="78"/>
    </row>
    <row r="607" spans="5:17">
      <c r="E607" s="48"/>
      <c r="F607" s="88"/>
      <c r="G607" s="78"/>
      <c r="L607" s="146"/>
      <c r="O607" s="48"/>
      <c r="P607" s="24"/>
      <c r="Q607" s="78"/>
    </row>
    <row r="608" spans="5:17">
      <c r="E608" s="48"/>
      <c r="F608" s="88"/>
      <c r="G608" s="78"/>
      <c r="L608" s="146"/>
      <c r="O608" s="48"/>
      <c r="P608" s="24"/>
      <c r="Q608" s="78"/>
    </row>
    <row r="609" spans="5:17">
      <c r="E609" s="48"/>
      <c r="F609" s="88"/>
      <c r="G609" s="78"/>
      <c r="L609" s="146"/>
      <c r="O609" s="48"/>
      <c r="P609" s="24"/>
      <c r="Q609" s="78"/>
    </row>
    <row r="610" spans="5:17">
      <c r="E610" s="48"/>
      <c r="F610" s="88"/>
      <c r="G610" s="78"/>
      <c r="L610" s="146"/>
      <c r="O610" s="48"/>
      <c r="P610" s="24"/>
      <c r="Q610" s="78"/>
    </row>
    <row r="611" spans="5:17">
      <c r="E611" s="48"/>
      <c r="F611" s="88"/>
      <c r="G611" s="78"/>
      <c r="L611" s="146"/>
      <c r="O611" s="48"/>
      <c r="P611" s="24"/>
      <c r="Q611" s="78"/>
    </row>
    <row r="612" spans="5:17">
      <c r="E612" s="48"/>
      <c r="F612" s="88"/>
      <c r="G612" s="78"/>
      <c r="L612" s="146"/>
      <c r="O612" s="48"/>
      <c r="P612" s="24"/>
      <c r="Q612" s="78"/>
    </row>
    <row r="613" spans="5:17">
      <c r="E613" s="48"/>
      <c r="F613" s="88"/>
      <c r="G613" s="78"/>
      <c r="L613" s="146"/>
      <c r="O613" s="48"/>
      <c r="P613" s="24"/>
      <c r="Q613" s="78"/>
    </row>
    <row r="614" spans="5:17">
      <c r="E614" s="48"/>
      <c r="F614" s="88"/>
      <c r="G614" s="78"/>
      <c r="L614" s="146"/>
      <c r="O614" s="48"/>
      <c r="P614" s="24"/>
      <c r="Q614" s="78"/>
    </row>
    <row r="615" spans="5:17">
      <c r="E615" s="48"/>
      <c r="F615" s="88"/>
      <c r="G615" s="78"/>
      <c r="L615" s="146"/>
      <c r="O615" s="48"/>
      <c r="P615" s="24"/>
      <c r="Q615" s="78"/>
    </row>
    <row r="616" spans="5:17">
      <c r="E616" s="48"/>
      <c r="F616" s="88"/>
      <c r="G616" s="78"/>
      <c r="L616" s="146"/>
      <c r="O616" s="48"/>
      <c r="P616" s="24"/>
      <c r="Q616" s="78"/>
    </row>
    <row r="617" spans="5:17">
      <c r="E617" s="48"/>
      <c r="F617" s="88"/>
      <c r="G617" s="78"/>
      <c r="L617" s="146"/>
      <c r="O617" s="48"/>
      <c r="P617" s="24"/>
      <c r="Q617" s="78"/>
    </row>
    <row r="618" spans="5:17">
      <c r="E618" s="48"/>
      <c r="F618" s="88"/>
      <c r="G618" s="78"/>
      <c r="L618" s="146"/>
      <c r="O618" s="48"/>
      <c r="P618" s="24"/>
      <c r="Q618" s="78"/>
    </row>
    <row r="619" spans="5:17">
      <c r="E619" s="48"/>
      <c r="F619" s="88"/>
      <c r="G619" s="78"/>
      <c r="L619" s="146"/>
      <c r="O619" s="48"/>
      <c r="P619" s="24"/>
      <c r="Q619" s="78"/>
    </row>
    <row r="620" spans="5:17">
      <c r="E620" s="48"/>
      <c r="F620" s="88"/>
      <c r="G620" s="78"/>
      <c r="L620" s="146"/>
      <c r="O620" s="48"/>
      <c r="P620" s="24"/>
      <c r="Q620" s="78"/>
    </row>
    <row r="621" spans="5:17">
      <c r="E621" s="48"/>
      <c r="F621" s="88"/>
      <c r="G621" s="78"/>
      <c r="L621" s="146"/>
      <c r="O621" s="48"/>
      <c r="P621" s="24"/>
      <c r="Q621" s="78"/>
    </row>
    <row r="622" spans="5:17">
      <c r="E622" s="48"/>
      <c r="F622" s="88"/>
      <c r="G622" s="78"/>
      <c r="L622" s="146"/>
      <c r="O622" s="48"/>
      <c r="P622" s="24"/>
      <c r="Q622" s="78"/>
    </row>
    <row r="623" spans="5:17">
      <c r="E623" s="48"/>
      <c r="F623" s="88"/>
      <c r="G623" s="78"/>
      <c r="L623" s="146"/>
      <c r="O623" s="48"/>
      <c r="P623" s="24"/>
      <c r="Q623" s="78"/>
    </row>
    <row r="624" spans="5:17">
      <c r="E624" s="48"/>
      <c r="F624" s="88"/>
      <c r="G624" s="78"/>
      <c r="L624" s="146"/>
      <c r="O624" s="48"/>
      <c r="P624" s="24"/>
      <c r="Q624" s="78"/>
    </row>
    <row r="625" spans="5:17">
      <c r="E625" s="48"/>
      <c r="F625" s="88"/>
      <c r="G625" s="78"/>
      <c r="L625" s="146"/>
      <c r="O625" s="48"/>
      <c r="P625" s="24"/>
      <c r="Q625" s="78"/>
    </row>
    <row r="626" spans="5:17">
      <c r="E626" s="48"/>
      <c r="F626" s="88"/>
      <c r="G626" s="78"/>
      <c r="L626" s="146"/>
      <c r="O626" s="48"/>
      <c r="P626" s="24"/>
      <c r="Q626" s="78"/>
    </row>
    <row r="627" spans="5:17">
      <c r="E627" s="48"/>
      <c r="F627" s="88"/>
      <c r="G627" s="78"/>
      <c r="L627" s="146"/>
      <c r="O627" s="48"/>
      <c r="P627" s="24"/>
      <c r="Q627" s="78"/>
    </row>
    <row r="628" spans="5:17">
      <c r="E628" s="48"/>
      <c r="F628" s="88"/>
      <c r="G628" s="78"/>
      <c r="L628" s="146"/>
      <c r="O628" s="48"/>
      <c r="P628" s="24"/>
      <c r="Q628" s="78"/>
    </row>
    <row r="629" spans="5:17">
      <c r="E629" s="48"/>
      <c r="F629" s="88"/>
      <c r="G629" s="78"/>
      <c r="L629" s="146"/>
      <c r="O629" s="48"/>
      <c r="P629" s="24"/>
      <c r="Q629" s="78"/>
    </row>
    <row r="630" spans="5:17">
      <c r="E630" s="48"/>
      <c r="F630" s="88"/>
      <c r="G630" s="78"/>
      <c r="L630" s="146"/>
      <c r="O630" s="48"/>
      <c r="P630" s="24"/>
      <c r="Q630" s="78"/>
    </row>
    <row r="631" spans="5:17">
      <c r="E631" s="48"/>
      <c r="F631" s="88"/>
      <c r="G631" s="78"/>
      <c r="L631" s="146"/>
      <c r="O631" s="48"/>
      <c r="P631" s="24"/>
      <c r="Q631" s="78"/>
    </row>
    <row r="632" spans="5:17">
      <c r="E632" s="48"/>
      <c r="F632" s="88"/>
      <c r="G632" s="78"/>
      <c r="L632" s="146"/>
      <c r="O632" s="48"/>
      <c r="P632" s="24"/>
      <c r="Q632" s="78"/>
    </row>
    <row r="633" spans="5:17">
      <c r="E633" s="48"/>
      <c r="F633" s="88"/>
      <c r="G633" s="78"/>
      <c r="L633" s="146"/>
      <c r="O633" s="48"/>
      <c r="P633" s="24"/>
      <c r="Q633" s="78"/>
    </row>
    <row r="634" spans="5:17">
      <c r="E634" s="48"/>
      <c r="F634" s="88"/>
      <c r="G634" s="78"/>
      <c r="L634" s="146"/>
      <c r="O634" s="48"/>
      <c r="P634" s="24"/>
      <c r="Q634" s="78"/>
    </row>
    <row r="635" spans="5:17">
      <c r="E635" s="48"/>
      <c r="F635" s="88"/>
      <c r="G635" s="78"/>
      <c r="L635" s="146"/>
      <c r="O635" s="48"/>
      <c r="P635" s="24"/>
      <c r="Q635" s="78"/>
    </row>
    <row r="636" spans="5:17">
      <c r="E636" s="48"/>
      <c r="F636" s="88"/>
      <c r="G636" s="78"/>
      <c r="L636" s="146"/>
      <c r="O636" s="48"/>
      <c r="P636" s="24"/>
      <c r="Q636" s="78"/>
    </row>
    <row r="637" spans="5:17">
      <c r="E637" s="48"/>
      <c r="F637" s="88"/>
      <c r="G637" s="78"/>
      <c r="L637" s="146"/>
      <c r="O637" s="48"/>
      <c r="P637" s="24"/>
      <c r="Q637" s="78"/>
    </row>
    <row r="638" spans="5:17">
      <c r="E638" s="48"/>
      <c r="F638" s="88"/>
      <c r="G638" s="78"/>
      <c r="L638" s="146"/>
      <c r="O638" s="48"/>
      <c r="P638" s="24"/>
      <c r="Q638" s="78"/>
    </row>
    <row r="639" spans="5:17">
      <c r="E639" s="48"/>
      <c r="F639" s="88"/>
      <c r="G639" s="78"/>
      <c r="L639" s="146"/>
      <c r="O639" s="48"/>
      <c r="P639" s="24"/>
      <c r="Q639" s="78"/>
    </row>
    <row r="640" spans="5:17">
      <c r="E640" s="48"/>
      <c r="F640" s="88"/>
      <c r="G640" s="78"/>
      <c r="L640" s="146"/>
      <c r="O640" s="48"/>
      <c r="P640" s="24"/>
      <c r="Q640" s="78"/>
    </row>
    <row r="641" spans="5:17">
      <c r="E641" s="48"/>
      <c r="F641" s="88"/>
      <c r="G641" s="78"/>
      <c r="L641" s="146"/>
      <c r="O641" s="48"/>
      <c r="P641" s="24"/>
      <c r="Q641" s="78"/>
    </row>
    <row r="642" spans="5:17">
      <c r="E642" s="48"/>
      <c r="F642" s="88"/>
      <c r="G642" s="78"/>
      <c r="L642" s="146"/>
      <c r="O642" s="48"/>
      <c r="P642" s="24"/>
      <c r="Q642" s="78"/>
    </row>
    <row r="643" spans="5:17">
      <c r="E643" s="48"/>
      <c r="F643" s="88"/>
      <c r="G643" s="78"/>
      <c r="L643" s="146"/>
      <c r="O643" s="48"/>
      <c r="P643" s="24"/>
      <c r="Q643" s="78"/>
    </row>
    <row r="644" spans="5:17">
      <c r="E644" s="48"/>
      <c r="F644" s="88"/>
      <c r="G644" s="78"/>
      <c r="L644" s="146"/>
      <c r="O644" s="48"/>
      <c r="P644" s="24"/>
      <c r="Q644" s="78"/>
    </row>
    <row r="645" spans="5:17">
      <c r="E645" s="48"/>
      <c r="F645" s="88"/>
      <c r="G645" s="78"/>
      <c r="L645" s="146"/>
      <c r="O645" s="48"/>
      <c r="P645" s="24"/>
      <c r="Q645" s="78"/>
    </row>
    <row r="646" spans="5:17">
      <c r="E646" s="48"/>
      <c r="F646" s="88"/>
      <c r="G646" s="78"/>
      <c r="L646" s="146"/>
      <c r="O646" s="48"/>
      <c r="P646" s="24"/>
      <c r="Q646" s="78"/>
    </row>
    <row r="647" spans="5:17">
      <c r="E647" s="48"/>
      <c r="F647" s="88"/>
      <c r="G647" s="78"/>
      <c r="L647" s="146"/>
      <c r="O647" s="48"/>
      <c r="P647" s="24"/>
      <c r="Q647" s="78"/>
    </row>
    <row r="648" spans="5:17">
      <c r="E648" s="48"/>
      <c r="F648" s="88"/>
      <c r="G648" s="78"/>
      <c r="L648" s="146"/>
      <c r="O648" s="48"/>
      <c r="P648" s="24"/>
      <c r="Q648" s="78"/>
    </row>
    <row r="649" spans="5:17">
      <c r="E649" s="48"/>
      <c r="F649" s="88"/>
      <c r="G649" s="78"/>
      <c r="L649" s="146"/>
      <c r="O649" s="48"/>
      <c r="P649" s="24"/>
      <c r="Q649" s="78"/>
    </row>
    <row r="650" spans="5:17">
      <c r="E650" s="48"/>
      <c r="F650" s="88"/>
      <c r="G650" s="78"/>
      <c r="L650" s="146"/>
      <c r="O650" s="48"/>
      <c r="P650" s="24"/>
      <c r="Q650" s="78"/>
    </row>
    <row r="651" spans="5:17">
      <c r="E651" s="48"/>
      <c r="F651" s="88"/>
      <c r="G651" s="78"/>
      <c r="L651" s="146"/>
      <c r="O651" s="48"/>
      <c r="P651" s="24"/>
      <c r="Q651" s="78"/>
    </row>
    <row r="652" spans="5:17">
      <c r="E652" s="48"/>
      <c r="F652" s="88"/>
      <c r="G652" s="78"/>
      <c r="L652" s="146"/>
      <c r="O652" s="48"/>
      <c r="P652" s="24"/>
      <c r="Q652" s="78"/>
    </row>
    <row r="653" spans="5:17">
      <c r="E653" s="48"/>
      <c r="F653" s="88"/>
      <c r="G653" s="78"/>
      <c r="L653" s="146"/>
      <c r="O653" s="48"/>
      <c r="P653" s="24"/>
      <c r="Q653" s="78"/>
    </row>
    <row r="654" spans="5:17">
      <c r="E654" s="48"/>
      <c r="F654" s="88"/>
      <c r="G654" s="78"/>
      <c r="L654" s="146"/>
      <c r="O654" s="48"/>
      <c r="P654" s="24"/>
      <c r="Q654" s="78"/>
    </row>
    <row r="655" spans="5:17">
      <c r="E655" s="48"/>
      <c r="F655" s="88"/>
      <c r="G655" s="78"/>
      <c r="L655" s="146"/>
      <c r="O655" s="48"/>
      <c r="P655" s="24"/>
      <c r="Q655" s="78"/>
    </row>
    <row r="656" spans="5:17">
      <c r="E656" s="48"/>
      <c r="F656" s="88"/>
      <c r="G656" s="78"/>
      <c r="L656" s="146"/>
      <c r="O656" s="48"/>
      <c r="P656" s="24"/>
      <c r="Q656" s="78"/>
    </row>
    <row r="657" spans="5:17">
      <c r="E657" s="48"/>
      <c r="F657" s="88"/>
      <c r="G657" s="78"/>
      <c r="L657" s="146"/>
      <c r="O657" s="48"/>
      <c r="P657" s="24"/>
      <c r="Q657" s="78"/>
    </row>
    <row r="658" spans="5:17">
      <c r="E658" s="48"/>
      <c r="F658" s="88"/>
      <c r="G658" s="78"/>
      <c r="L658" s="146"/>
      <c r="O658" s="48"/>
      <c r="P658" s="24"/>
      <c r="Q658" s="78"/>
    </row>
    <row r="659" spans="5:17">
      <c r="E659" s="48"/>
      <c r="F659" s="88"/>
      <c r="G659" s="78"/>
      <c r="L659" s="146"/>
      <c r="O659" s="48"/>
      <c r="P659" s="24"/>
      <c r="Q659" s="78"/>
    </row>
    <row r="660" spans="5:17">
      <c r="E660" s="48"/>
      <c r="F660" s="88"/>
      <c r="G660" s="78"/>
      <c r="L660" s="146"/>
      <c r="O660" s="48"/>
      <c r="P660" s="24"/>
      <c r="Q660" s="78"/>
    </row>
    <row r="661" spans="5:17">
      <c r="E661" s="48"/>
      <c r="F661" s="88"/>
      <c r="G661" s="78"/>
      <c r="L661" s="146"/>
      <c r="O661" s="48"/>
      <c r="P661" s="24"/>
      <c r="Q661" s="78"/>
    </row>
    <row r="662" spans="5:17">
      <c r="E662" s="48"/>
      <c r="F662" s="88"/>
      <c r="G662" s="78"/>
      <c r="L662" s="146"/>
      <c r="O662" s="48"/>
      <c r="P662" s="24"/>
      <c r="Q662" s="78"/>
    </row>
    <row r="663" spans="5:17">
      <c r="E663" s="48"/>
      <c r="F663" s="88"/>
      <c r="G663" s="78"/>
      <c r="L663" s="146"/>
      <c r="O663" s="48"/>
      <c r="P663" s="24"/>
      <c r="Q663" s="78"/>
    </row>
    <row r="664" spans="5:17">
      <c r="E664" s="48"/>
      <c r="F664" s="88"/>
      <c r="G664" s="78"/>
      <c r="L664" s="146"/>
      <c r="O664" s="48"/>
      <c r="P664" s="24"/>
      <c r="Q664" s="78"/>
    </row>
    <row r="665" spans="5:17">
      <c r="E665" s="48"/>
      <c r="F665" s="88"/>
      <c r="G665" s="78"/>
      <c r="L665" s="146"/>
      <c r="O665" s="48"/>
      <c r="P665" s="24"/>
      <c r="Q665" s="78"/>
    </row>
    <row r="666" spans="5:17">
      <c r="E666" s="48"/>
      <c r="F666" s="88"/>
      <c r="G666" s="78"/>
      <c r="L666" s="146"/>
      <c r="O666" s="48"/>
      <c r="P666" s="24"/>
      <c r="Q666" s="78"/>
    </row>
    <row r="667" spans="5:17">
      <c r="E667" s="48"/>
      <c r="F667" s="88"/>
      <c r="G667" s="78"/>
      <c r="L667" s="146"/>
      <c r="O667" s="48"/>
      <c r="P667" s="24"/>
      <c r="Q667" s="78"/>
    </row>
    <row r="668" spans="5:17">
      <c r="E668" s="48"/>
      <c r="F668" s="88"/>
      <c r="G668" s="78"/>
      <c r="L668" s="146"/>
      <c r="O668" s="48"/>
      <c r="P668" s="24"/>
      <c r="Q668" s="78"/>
    </row>
    <row r="669" spans="5:17">
      <c r="E669" s="48"/>
      <c r="F669" s="88"/>
      <c r="G669" s="78"/>
      <c r="L669" s="146"/>
      <c r="O669" s="48"/>
      <c r="P669" s="24"/>
      <c r="Q669" s="78"/>
    </row>
    <row r="670" spans="5:17">
      <c r="E670" s="48"/>
      <c r="F670" s="88"/>
      <c r="G670" s="78"/>
      <c r="L670" s="146"/>
      <c r="O670" s="48"/>
      <c r="P670" s="24"/>
      <c r="Q670" s="78"/>
    </row>
    <row r="671" spans="5:17">
      <c r="E671" s="48"/>
      <c r="F671" s="88"/>
      <c r="G671" s="78"/>
      <c r="L671" s="146"/>
      <c r="O671" s="48"/>
      <c r="P671" s="24"/>
      <c r="Q671" s="78"/>
    </row>
    <row r="672" spans="5:17">
      <c r="E672" s="48"/>
      <c r="F672" s="88"/>
      <c r="G672" s="78"/>
      <c r="L672" s="146"/>
      <c r="O672" s="48"/>
      <c r="P672" s="24"/>
      <c r="Q672" s="78"/>
    </row>
    <row r="673" spans="5:17">
      <c r="E673" s="48"/>
      <c r="F673" s="88"/>
      <c r="G673" s="78"/>
      <c r="L673" s="146"/>
      <c r="O673" s="48"/>
      <c r="P673" s="24"/>
      <c r="Q673" s="78"/>
    </row>
    <row r="674" spans="5:17">
      <c r="E674" s="48"/>
      <c r="F674" s="88"/>
      <c r="G674" s="78"/>
      <c r="L674" s="146"/>
      <c r="O674" s="48"/>
      <c r="P674" s="24"/>
      <c r="Q674" s="78"/>
    </row>
    <row r="675" spans="5:17">
      <c r="E675" s="48"/>
      <c r="F675" s="88"/>
      <c r="G675" s="78"/>
      <c r="L675" s="146"/>
      <c r="O675" s="48"/>
      <c r="P675" s="24"/>
      <c r="Q675" s="78"/>
    </row>
    <row r="676" spans="5:17">
      <c r="E676" s="48"/>
      <c r="F676" s="88"/>
      <c r="G676" s="78"/>
      <c r="L676" s="146"/>
      <c r="O676" s="48"/>
      <c r="P676" s="24"/>
      <c r="Q676" s="78"/>
    </row>
    <row r="677" spans="5:17">
      <c r="E677" s="48"/>
      <c r="F677" s="88"/>
      <c r="G677" s="78"/>
      <c r="L677" s="146"/>
      <c r="O677" s="48"/>
      <c r="P677" s="24"/>
      <c r="Q677" s="78"/>
    </row>
    <row r="678" spans="5:17">
      <c r="E678" s="48"/>
      <c r="F678" s="88"/>
      <c r="G678" s="78"/>
      <c r="L678" s="146"/>
      <c r="O678" s="48"/>
      <c r="P678" s="24"/>
      <c r="Q678" s="78"/>
    </row>
    <row r="679" spans="5:17">
      <c r="E679" s="48"/>
      <c r="F679" s="88"/>
      <c r="G679" s="78"/>
      <c r="L679" s="146"/>
      <c r="O679" s="48"/>
      <c r="P679" s="24"/>
      <c r="Q679" s="78"/>
    </row>
    <row r="680" spans="5:17">
      <c r="E680" s="48"/>
      <c r="F680" s="88"/>
      <c r="G680" s="78"/>
      <c r="L680" s="146"/>
      <c r="O680" s="48"/>
      <c r="P680" s="24"/>
      <c r="Q680" s="78"/>
    </row>
    <row r="681" spans="5:17">
      <c r="E681" s="48"/>
      <c r="F681" s="88"/>
      <c r="G681" s="78"/>
      <c r="L681" s="146"/>
      <c r="O681" s="48"/>
      <c r="P681" s="24"/>
      <c r="Q681" s="78"/>
    </row>
    <row r="682" spans="5:17">
      <c r="E682" s="48"/>
      <c r="F682" s="88"/>
      <c r="G682" s="78"/>
      <c r="L682" s="146"/>
      <c r="O682" s="48"/>
      <c r="P682" s="24"/>
      <c r="Q682" s="78"/>
    </row>
    <row r="683" spans="5:17">
      <c r="E683" s="48"/>
      <c r="F683" s="88"/>
      <c r="G683" s="78"/>
      <c r="L683" s="146"/>
      <c r="O683" s="48"/>
      <c r="P683" s="24"/>
      <c r="Q683" s="78"/>
    </row>
    <row r="684" spans="5:17">
      <c r="E684" s="48"/>
      <c r="F684" s="88"/>
      <c r="G684" s="78"/>
      <c r="L684" s="146"/>
      <c r="O684" s="48"/>
      <c r="P684" s="24"/>
      <c r="Q684" s="78"/>
    </row>
    <row r="685" spans="5:17">
      <c r="E685" s="48"/>
      <c r="F685" s="88"/>
      <c r="G685" s="78"/>
      <c r="L685" s="146"/>
      <c r="O685" s="48"/>
      <c r="P685" s="24"/>
      <c r="Q685" s="78"/>
    </row>
    <row r="686" spans="5:17">
      <c r="E686" s="48"/>
      <c r="F686" s="88"/>
      <c r="G686" s="78"/>
      <c r="L686" s="146"/>
      <c r="O686" s="48"/>
      <c r="P686" s="24"/>
      <c r="Q686" s="78"/>
    </row>
    <row r="687" spans="5:17">
      <c r="E687" s="48"/>
      <c r="F687" s="88"/>
      <c r="G687" s="78"/>
      <c r="L687" s="146"/>
      <c r="O687" s="48"/>
      <c r="P687" s="24"/>
      <c r="Q687" s="78"/>
    </row>
    <row r="688" spans="5:17">
      <c r="E688" s="48"/>
      <c r="F688" s="88"/>
      <c r="G688" s="78"/>
      <c r="L688" s="146"/>
      <c r="O688" s="48"/>
      <c r="P688" s="24"/>
      <c r="Q688" s="78"/>
    </row>
    <row r="689" spans="5:17">
      <c r="E689" s="48"/>
      <c r="F689" s="88"/>
      <c r="G689" s="78"/>
      <c r="L689" s="146"/>
      <c r="O689" s="48"/>
      <c r="P689" s="24"/>
      <c r="Q689" s="78"/>
    </row>
    <row r="690" spans="5:17">
      <c r="E690" s="48"/>
      <c r="F690" s="88"/>
      <c r="G690" s="78"/>
      <c r="L690" s="146"/>
      <c r="O690" s="48"/>
      <c r="P690" s="24"/>
      <c r="Q690" s="78"/>
    </row>
    <row r="691" spans="5:17">
      <c r="E691" s="48"/>
      <c r="F691" s="88"/>
      <c r="G691" s="78"/>
      <c r="L691" s="146"/>
      <c r="O691" s="48"/>
      <c r="P691" s="24"/>
      <c r="Q691" s="78"/>
    </row>
    <row r="692" spans="5:17">
      <c r="E692" s="48"/>
      <c r="F692" s="88"/>
      <c r="G692" s="78"/>
      <c r="L692" s="146"/>
      <c r="O692" s="48"/>
      <c r="P692" s="24"/>
      <c r="Q692" s="78"/>
    </row>
    <row r="693" spans="5:17">
      <c r="E693" s="48"/>
      <c r="F693" s="88"/>
      <c r="G693" s="78"/>
      <c r="L693" s="146"/>
      <c r="O693" s="48"/>
      <c r="P693" s="24"/>
      <c r="Q693" s="78"/>
    </row>
    <row r="694" spans="5:17">
      <c r="E694" s="48"/>
      <c r="F694" s="88"/>
      <c r="G694" s="78"/>
      <c r="L694" s="146"/>
      <c r="O694" s="48"/>
      <c r="P694" s="24"/>
      <c r="Q694" s="78"/>
    </row>
    <row r="695" spans="5:17">
      <c r="E695" s="48"/>
      <c r="F695" s="88"/>
      <c r="G695" s="78"/>
      <c r="L695" s="146"/>
      <c r="O695" s="48"/>
      <c r="P695" s="24"/>
      <c r="Q695" s="78"/>
    </row>
    <row r="696" spans="5:17">
      <c r="E696" s="48"/>
      <c r="F696" s="88"/>
      <c r="G696" s="78"/>
      <c r="L696" s="146"/>
      <c r="O696" s="48"/>
      <c r="P696" s="24"/>
      <c r="Q696" s="78"/>
    </row>
    <row r="697" spans="5:17">
      <c r="E697" s="48"/>
      <c r="F697" s="88"/>
      <c r="G697" s="78"/>
      <c r="L697" s="146"/>
      <c r="O697" s="48"/>
      <c r="P697" s="24"/>
      <c r="Q697" s="78"/>
    </row>
    <row r="698" spans="5:17">
      <c r="E698" s="48"/>
      <c r="F698" s="88"/>
      <c r="G698" s="78"/>
      <c r="L698" s="146"/>
      <c r="O698" s="48"/>
      <c r="P698" s="24"/>
      <c r="Q698" s="78"/>
    </row>
    <row r="699" spans="5:17">
      <c r="E699" s="48"/>
      <c r="F699" s="88"/>
      <c r="G699" s="78"/>
      <c r="L699" s="146"/>
      <c r="O699" s="48"/>
      <c r="P699" s="88"/>
      <c r="Q699" s="78"/>
    </row>
    <row r="700" spans="5:17">
      <c r="E700" s="48"/>
      <c r="F700" s="88"/>
      <c r="G700" s="78"/>
      <c r="L700" s="146"/>
      <c r="O700" s="48"/>
      <c r="P700" s="24"/>
      <c r="Q700" s="78"/>
    </row>
    <row r="701" spans="5:17">
      <c r="E701" s="48"/>
      <c r="F701" s="88"/>
      <c r="G701" s="78"/>
      <c r="L701" s="146"/>
      <c r="O701" s="48"/>
      <c r="P701" s="24"/>
      <c r="Q701" s="78"/>
    </row>
    <row r="702" spans="5:17">
      <c r="E702" s="48"/>
      <c r="F702" s="88"/>
      <c r="G702" s="78"/>
      <c r="L702" s="146"/>
      <c r="O702" s="48"/>
      <c r="P702" s="24"/>
      <c r="Q702" s="78"/>
    </row>
    <row r="703" spans="5:17">
      <c r="E703" s="48"/>
      <c r="F703" s="88"/>
      <c r="G703" s="78"/>
      <c r="L703" s="146"/>
      <c r="O703" s="48"/>
      <c r="P703" s="24"/>
      <c r="Q703" s="78"/>
    </row>
    <row r="704" spans="5:17">
      <c r="E704" s="48"/>
      <c r="F704" s="88"/>
      <c r="G704" s="78"/>
      <c r="L704" s="146"/>
      <c r="O704" s="48"/>
      <c r="P704" s="24"/>
      <c r="Q704" s="78"/>
    </row>
    <row r="705" spans="5:17">
      <c r="E705" s="48"/>
      <c r="F705" s="88"/>
      <c r="G705" s="78"/>
      <c r="L705" s="146"/>
      <c r="O705" s="48"/>
      <c r="P705" s="24"/>
      <c r="Q705" s="78"/>
    </row>
    <row r="706" spans="5:17">
      <c r="E706" s="48"/>
      <c r="F706" s="88"/>
      <c r="G706" s="78"/>
      <c r="L706" s="146"/>
      <c r="O706" s="48"/>
      <c r="P706" s="24"/>
      <c r="Q706" s="78"/>
    </row>
    <row r="707" spans="5:17">
      <c r="E707" s="48"/>
      <c r="F707" s="88"/>
      <c r="G707" s="78"/>
      <c r="L707" s="146"/>
      <c r="O707" s="48"/>
      <c r="P707" s="24"/>
      <c r="Q707" s="78"/>
    </row>
    <row r="708" spans="5:17">
      <c r="E708" s="48"/>
      <c r="F708" s="88"/>
      <c r="G708" s="78"/>
      <c r="L708" s="146"/>
      <c r="O708" s="48"/>
      <c r="P708" s="24"/>
      <c r="Q708" s="78"/>
    </row>
    <row r="709" spans="5:17">
      <c r="E709" s="48"/>
      <c r="F709" s="88"/>
      <c r="G709" s="78"/>
      <c r="L709" s="146"/>
      <c r="O709" s="48"/>
      <c r="P709" s="24"/>
      <c r="Q709" s="78"/>
    </row>
    <row r="710" spans="5:17">
      <c r="E710" s="48"/>
      <c r="F710" s="88"/>
      <c r="G710" s="78"/>
      <c r="L710" s="146"/>
      <c r="O710" s="48"/>
      <c r="P710" s="24"/>
      <c r="Q710" s="78"/>
    </row>
    <row r="711" spans="5:17">
      <c r="E711" s="48"/>
      <c r="F711" s="88"/>
      <c r="G711" s="78"/>
      <c r="L711" s="146"/>
      <c r="O711" s="48"/>
      <c r="P711" s="24"/>
      <c r="Q711" s="78"/>
    </row>
    <row r="712" spans="5:17">
      <c r="E712" s="48"/>
      <c r="F712" s="88"/>
      <c r="G712" s="78"/>
      <c r="L712" s="146"/>
      <c r="O712" s="48"/>
      <c r="P712" s="24"/>
      <c r="Q712" s="78"/>
    </row>
    <row r="713" spans="5:17">
      <c r="E713" s="48"/>
      <c r="F713" s="88"/>
      <c r="G713" s="78"/>
      <c r="L713" s="146"/>
      <c r="O713" s="48"/>
      <c r="P713" s="24"/>
      <c r="Q713" s="78"/>
    </row>
    <row r="714" spans="5:17">
      <c r="E714" s="48"/>
      <c r="F714" s="88"/>
      <c r="G714" s="78"/>
      <c r="L714" s="146"/>
      <c r="O714" s="48"/>
      <c r="P714" s="24"/>
      <c r="Q714" s="78"/>
    </row>
    <row r="715" spans="5:17">
      <c r="E715" s="48"/>
      <c r="F715" s="88"/>
      <c r="G715" s="78"/>
      <c r="L715" s="146"/>
      <c r="O715" s="48"/>
      <c r="P715" s="24"/>
      <c r="Q715" s="78"/>
    </row>
    <row r="716" spans="5:17">
      <c r="E716" s="48"/>
      <c r="F716" s="88"/>
      <c r="G716" s="78"/>
      <c r="L716" s="146"/>
      <c r="O716" s="48"/>
      <c r="P716" s="24"/>
      <c r="Q716" s="78"/>
    </row>
    <row r="717" spans="5:17">
      <c r="E717" s="48"/>
      <c r="F717" s="88"/>
      <c r="G717" s="78"/>
      <c r="L717" s="146"/>
      <c r="O717" s="48"/>
      <c r="P717" s="24"/>
      <c r="Q717" s="78"/>
    </row>
    <row r="718" spans="5:17">
      <c r="E718" s="48"/>
      <c r="F718" s="88"/>
      <c r="G718" s="78"/>
      <c r="L718" s="146"/>
      <c r="O718" s="48"/>
      <c r="P718" s="24"/>
      <c r="Q718" s="78"/>
    </row>
    <row r="719" spans="5:17">
      <c r="E719" s="48"/>
      <c r="F719" s="88"/>
      <c r="G719" s="78"/>
      <c r="L719" s="146"/>
      <c r="O719" s="48"/>
      <c r="P719" s="24"/>
      <c r="Q719" s="78"/>
    </row>
    <row r="720" spans="5:17">
      <c r="E720" s="48"/>
      <c r="F720" s="88"/>
      <c r="G720" s="78"/>
      <c r="L720" s="146"/>
      <c r="O720" s="48"/>
      <c r="P720" s="24"/>
      <c r="Q720" s="78"/>
    </row>
    <row r="721" spans="5:17">
      <c r="E721" s="48"/>
      <c r="F721" s="88"/>
      <c r="G721" s="78"/>
      <c r="L721" s="146"/>
      <c r="O721" s="48"/>
      <c r="P721" s="24"/>
      <c r="Q721" s="78"/>
    </row>
    <row r="722" spans="5:17">
      <c r="E722" s="48"/>
      <c r="F722" s="88"/>
      <c r="G722" s="78"/>
      <c r="L722" s="146"/>
      <c r="O722" s="48"/>
      <c r="P722" s="24"/>
      <c r="Q722" s="78"/>
    </row>
    <row r="723" spans="5:17">
      <c r="E723" s="48"/>
      <c r="F723" s="88"/>
      <c r="G723" s="78"/>
      <c r="L723" s="146"/>
      <c r="O723" s="48"/>
      <c r="P723" s="24"/>
      <c r="Q723" s="78"/>
    </row>
    <row r="724" spans="5:17">
      <c r="E724" s="48"/>
      <c r="F724" s="88"/>
      <c r="G724" s="78"/>
      <c r="L724" s="146"/>
      <c r="O724" s="48"/>
      <c r="P724" s="24"/>
      <c r="Q724" s="78"/>
    </row>
    <row r="725" spans="5:17">
      <c r="E725" s="48"/>
      <c r="F725" s="88"/>
      <c r="G725" s="78"/>
      <c r="L725" s="146"/>
      <c r="O725" s="48"/>
      <c r="P725" s="24"/>
      <c r="Q725" s="78"/>
    </row>
    <row r="727" spans="5:17" ht="13.5">
      <c r="E727" s="149"/>
      <c r="F727" s="151"/>
      <c r="G727" s="150"/>
      <c r="O727" s="149"/>
      <c r="P727" s="151"/>
      <c r="Q727" s="150">
        <f>SUM(Q58:Q726)</f>
        <v>0</v>
      </c>
    </row>
  </sheetData>
  <mergeCells count="8">
    <mergeCell ref="A56:G56"/>
    <mergeCell ref="J56:Q56"/>
    <mergeCell ref="B3:B4"/>
    <mergeCell ref="C3:C4"/>
    <mergeCell ref="E3:G3"/>
    <mergeCell ref="I3:K3"/>
    <mergeCell ref="M3:M4"/>
    <mergeCell ref="N3:N4"/>
  </mergeCells>
  <conditionalFormatting sqref="T9">
    <cfRule type="containsText" dxfId="11" priority="6" operator="containsText" text="ERROR">
      <formula>NOT(ISERROR(SEARCH("ERROR",T9)))</formula>
    </cfRule>
  </conditionalFormatting>
  <conditionalFormatting sqref="T34">
    <cfRule type="containsText" dxfId="10" priority="5" operator="containsText" text="ERROR">
      <formula>NOT(ISERROR(SEARCH("ERROR",T34)))</formula>
    </cfRule>
  </conditionalFormatting>
  <conditionalFormatting sqref="F53:F54">
    <cfRule type="containsText" dxfId="9" priority="4" operator="containsText" text="ERROR">
      <formula>NOT(ISERROR(SEARCH("ERROR",F53)))</formula>
    </cfRule>
  </conditionalFormatting>
  <conditionalFormatting sqref="J53:J54">
    <cfRule type="containsText" dxfId="8" priority="3" operator="containsText" text="ERROR">
      <formula>NOT(ISERROR(SEARCH("ERROR",J53)))</formula>
    </cfRule>
  </conditionalFormatting>
  <conditionalFormatting sqref="T13">
    <cfRule type="containsText" dxfId="7" priority="2" operator="containsText" text="ERROR">
      <formula>NOT(ISERROR(SEARCH("ERROR",T13)))</formula>
    </cfRule>
  </conditionalFormatting>
  <conditionalFormatting sqref="T38">
    <cfRule type="containsText" dxfId="6" priority="1" operator="containsText" text="ERROR">
      <formula>NOT(ISERROR(SEARCH("ERROR",T38)))</formula>
    </cfRule>
  </conditionalFormatting>
  <dataValidations count="6">
    <dataValidation type="list" allowBlank="1" showErrorMessage="1" errorTitle="Taxes" error="Non valid entry. Please check the tax list" promptTitle="Taxes" prompt="Please select the tax subject to adjustment" sqref="A213:A725 A61:A210">
      <formula1>Taxes</formula1>
    </dataValidation>
    <dataValidation type="list" allowBlank="1" showInputMessage="1" showErrorMessage="1" sqref="C58:C725">
      <formula1>Compadjust</formula1>
    </dataValidation>
    <dataValidation type="list" allowBlank="1" showInputMessage="1" showErrorMessage="1" sqref="M69:M71 A211:A212 M107:M724 K76:L724 K73:M74 L58:L60 K61:L72 J63:J724">
      <formula1>Taxes</formula1>
    </dataValidation>
    <dataValidation type="list" allowBlank="1" showInputMessage="1" showErrorMessage="1" sqref="N58:N725">
      <formula1>Govadjust</formula1>
    </dataValidation>
    <dataValidation type="list" allowBlank="1" showInputMessage="1" showErrorMessage="1" sqref="N49:N52 N6:N47">
      <formula1>FinalDiff</formula1>
    </dataValidation>
    <dataValidation type="list" allowBlank="1" showErrorMessage="1" errorTitle="Taxes" error="Non valid entry. Please check the tax list" promptTitle="Taxes" prompt="Please select the tax subject to adjustment" sqref="K58:K60">
      <formula1>$A$119:$A$120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Title="Taxes" error="Non valid entry. Please check the tax list" promptTitle="Taxes" prompt="Please select the tax subject to adjustment">
          <x14:formula1>
            <xm:f>Lists!$A$117:$A$118</xm:f>
          </x14:formula1>
          <xm:sqref>B61:B77</xm:sqref>
        </x14:dataValidation>
        <x14:dataValidation type="list" allowBlank="1" showErrorMessage="1" errorTitle="Taxes" error="Non valid entry. Please check the tax list" promptTitle="Taxes" prompt="Please select the tax subject to adjustment">
          <x14:formula1>
            <xm:f>Lists!$A$92:$A$94</xm:f>
          </x14:formula1>
          <xm:sqref>B58:B60</xm:sqref>
        </x14:dataValidation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A58:A60</xm:sqref>
        </x14:dataValidation>
        <x14:dataValidation type="list" allowBlank="1" showInputMessage="1" showErrorMessage="1">
          <x14:formula1>
            <xm:f>Lists!$A$7:$A$48</xm:f>
          </x14:formula1>
          <xm:sqref>J58:J62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zoomScaleNormal="100" workbookViewId="0">
      <pane xSplit="2" ySplit="2" topLeftCell="C3" activePane="bottomRight" state="frozen"/>
      <selection activeCell="A20" sqref="A20"/>
      <selection pane="topRight" activeCell="A20" sqref="A20"/>
      <selection pane="bottomLeft" activeCell="A20" sqref="A20"/>
      <selection pane="bottomRight" sqref="A1:A2"/>
    </sheetView>
  </sheetViews>
  <sheetFormatPr baseColWidth="10" defaultColWidth="11.5703125" defaultRowHeight="11.25"/>
  <cols>
    <col min="1" max="1" width="5.140625" style="148" customWidth="1"/>
    <col min="2" max="2" width="40.7109375" style="148" customWidth="1"/>
    <col min="3" max="3" width="20" style="148" bestFit="1" customWidth="1"/>
    <col min="4" max="4" width="1.7109375" style="148" customWidth="1"/>
    <col min="5" max="5" width="12.85546875" style="20" bestFit="1" customWidth="1"/>
    <col min="6" max="6" width="12" style="20" bestFit="1" customWidth="1"/>
    <col min="7" max="9" width="12.85546875" style="20" bestFit="1" customWidth="1"/>
    <col min="10" max="10" width="10.7109375" style="20" bestFit="1" customWidth="1"/>
    <col min="11" max="14" width="12" style="20" bestFit="1" customWidth="1"/>
    <col min="15" max="15" width="10.140625" style="20" bestFit="1" customWidth="1"/>
    <col min="16" max="16" width="10.7109375" style="20" bestFit="1" customWidth="1"/>
    <col min="17" max="17" width="9.28515625" style="20" bestFit="1" customWidth="1"/>
    <col min="18" max="18" width="10.7109375" style="20" bestFit="1" customWidth="1"/>
    <col min="19" max="19" width="9" style="20" bestFit="1" customWidth="1"/>
    <col min="20" max="20" width="10.7109375" style="20" bestFit="1" customWidth="1"/>
    <col min="21" max="21" width="9.85546875" style="20" bestFit="1" customWidth="1"/>
    <col min="22" max="23" width="12" style="20" bestFit="1" customWidth="1"/>
    <col min="24" max="24" width="11.5703125" style="20" bestFit="1" customWidth="1"/>
    <col min="25" max="25" width="9.85546875" style="20" bestFit="1" customWidth="1"/>
    <col min="26" max="26" width="9.28515625" style="20" bestFit="1" customWidth="1"/>
    <col min="27" max="27" width="9.85546875" style="148" bestFit="1" customWidth="1"/>
    <col min="28" max="28" width="11.28515625" style="148" bestFit="1" customWidth="1"/>
    <col min="29" max="29" width="10.140625" style="148" bestFit="1" customWidth="1"/>
    <col min="30" max="30" width="9.85546875" style="148" bestFit="1" customWidth="1"/>
    <col min="31" max="16384" width="11.5703125" style="148"/>
  </cols>
  <sheetData>
    <row r="1" spans="1:33">
      <c r="A1" s="354" t="s">
        <v>6</v>
      </c>
      <c r="B1" s="363" t="s">
        <v>81</v>
      </c>
      <c r="C1" s="350" t="s">
        <v>20</v>
      </c>
      <c r="D1" s="18"/>
      <c r="E1" s="176">
        <v>1</v>
      </c>
      <c r="F1" s="176">
        <v>2</v>
      </c>
      <c r="G1" s="176">
        <v>3</v>
      </c>
      <c r="H1" s="176">
        <v>4</v>
      </c>
      <c r="I1" s="176">
        <v>5</v>
      </c>
      <c r="J1" s="176">
        <v>6</v>
      </c>
      <c r="K1" s="176">
        <v>7</v>
      </c>
      <c r="L1" s="176">
        <v>8</v>
      </c>
      <c r="M1" s="176">
        <v>9</v>
      </c>
      <c r="N1" s="176">
        <v>10</v>
      </c>
      <c r="O1" s="176">
        <v>11</v>
      </c>
      <c r="P1" s="176">
        <v>12</v>
      </c>
      <c r="Q1" s="176">
        <v>13</v>
      </c>
      <c r="R1" s="176">
        <v>14</v>
      </c>
      <c r="S1" s="176">
        <v>15</v>
      </c>
      <c r="T1" s="176">
        <v>16</v>
      </c>
      <c r="U1" s="176">
        <v>17</v>
      </c>
      <c r="V1" s="176">
        <v>18</v>
      </c>
      <c r="W1" s="176">
        <v>19</v>
      </c>
      <c r="X1" s="176">
        <v>20</v>
      </c>
      <c r="Y1" s="176">
        <v>21</v>
      </c>
      <c r="Z1" s="176">
        <v>22</v>
      </c>
      <c r="AA1" s="176">
        <v>23</v>
      </c>
      <c r="AB1" s="176">
        <v>24</v>
      </c>
      <c r="AC1" s="176">
        <v>25</v>
      </c>
      <c r="AD1" s="176">
        <v>26</v>
      </c>
      <c r="AE1" s="176">
        <v>27</v>
      </c>
      <c r="AF1" s="176">
        <v>28</v>
      </c>
      <c r="AG1" s="176">
        <v>29</v>
      </c>
    </row>
    <row r="2" spans="1:33" ht="23.25" thickBot="1">
      <c r="A2" s="354"/>
      <c r="B2" s="363"/>
      <c r="C2" s="351"/>
      <c r="D2" s="65"/>
      <c r="E2" s="31" t="str">
        <f>Companies!B3</f>
        <v xml:space="preserve"> GOUNKOTO </v>
      </c>
      <c r="F2" s="31" t="str">
        <f>Companies!B4</f>
        <v xml:space="preserve"> MORILA </v>
      </c>
      <c r="G2" s="31" t="str">
        <f>Companies!B5</f>
        <v xml:space="preserve"> NAMPALA </v>
      </c>
      <c r="H2" s="31" t="str">
        <f>Companies!B6</f>
        <v xml:space="preserve"> SEMICO </v>
      </c>
      <c r="I2" s="31" t="str">
        <f>Companies!B7</f>
        <v xml:space="preserve"> SEMOS </v>
      </c>
      <c r="J2" s="31" t="str">
        <f>Companies!B8</f>
        <v xml:space="preserve"> SMK koumana</v>
      </c>
      <c r="K2" s="31" t="str">
        <f>Companies!B9</f>
        <v xml:space="preserve"> SOMIKA </v>
      </c>
      <c r="L2" s="31" t="str">
        <f>Companies!B10</f>
        <v xml:space="preserve"> SOMILO </v>
      </c>
      <c r="M2" s="31" t="str">
        <f>Companies!B11</f>
        <v xml:space="preserve"> SOMISY </v>
      </c>
      <c r="N2" s="31" t="str">
        <f>Companies!B12</f>
        <v xml:space="preserve"> WASSOUL'OR</v>
      </c>
      <c r="O2" s="31" t="str">
        <f>Companies!B13</f>
        <v xml:space="preserve"> YATELA </v>
      </c>
      <c r="P2" s="31" t="str">
        <f>Companies!B14</f>
        <v xml:space="preserve"> FEKOLA (*) </v>
      </c>
      <c r="Q2" s="31" t="str">
        <f>Companies!B15</f>
        <v xml:space="preserve"> RAZEL MALI </v>
      </c>
      <c r="R2" s="31" t="str">
        <f>Companies!B16</f>
        <v xml:space="preserve"> SOCARCO </v>
      </c>
      <c r="S2" s="31" t="str">
        <f>Companies!B17</f>
        <v xml:space="preserve"> CMM </v>
      </c>
      <c r="T2" s="31" t="str">
        <f>Companies!B18</f>
        <v xml:space="preserve"> DIAMOND CEMENT </v>
      </c>
      <c r="U2" s="31" t="str">
        <f>Companies!B19</f>
        <v xml:space="preserve"> EMM </v>
      </c>
      <c r="V2" s="31" t="str">
        <f>Companies!B20</f>
        <v xml:space="preserve"> RANDGOLD </v>
      </c>
      <c r="W2" s="31" t="str">
        <f>Companies!B21</f>
        <v xml:space="preserve"> IAMGOLD </v>
      </c>
      <c r="X2" s="31" t="str">
        <f>Companies!B22</f>
        <v xml:space="preserve"> NEVSUN </v>
      </c>
      <c r="Y2" s="31" t="e">
        <f>Companies!#REF!</f>
        <v>#REF!</v>
      </c>
      <c r="Z2" s="31" t="str">
        <f>Companies!B23</f>
        <v xml:space="preserve"> MMR </v>
      </c>
      <c r="AA2" s="31" t="str">
        <f>Companies!B24</f>
        <v xml:space="preserve"> KOFI.SA</v>
      </c>
      <c r="AB2" s="31" t="str">
        <f>Companies!B25</f>
        <v xml:space="preserve"> SOMIFI.SA</v>
      </c>
      <c r="AC2" s="31" t="str">
        <f>Companies!B26</f>
        <v>PETROMA</v>
      </c>
      <c r="AD2" s="31">
        <f>Companies!B27</f>
        <v>0</v>
      </c>
      <c r="AE2" s="31">
        <f>Companies!B28</f>
        <v>0</v>
      </c>
      <c r="AF2" s="31">
        <f>Companies!B29</f>
        <v>0</v>
      </c>
      <c r="AG2" s="31">
        <f>Companies!B30</f>
        <v>0</v>
      </c>
    </row>
    <row r="3" spans="1:33" ht="12" thickTop="1">
      <c r="A3" s="58"/>
      <c r="B3" s="59" t="str">
        <f>Taxes!B2</f>
        <v>DND</v>
      </c>
      <c r="C3" s="82" t="e">
        <f>+#REF!</f>
        <v>#REF!</v>
      </c>
      <c r="D3" s="177" t="e">
        <f>+C3-SUM(E3:AG3)</f>
        <v>#REF!</v>
      </c>
      <c r="E3" s="82" t="e">
        <f>SUM(E4:E6)</f>
        <v>#REF!</v>
      </c>
      <c r="F3" s="82" t="e">
        <f t="shared" ref="F3:AG3" si="0">SUM(F4:F6)</f>
        <v>#REF!</v>
      </c>
      <c r="G3" s="82" t="e">
        <f t="shared" si="0"/>
        <v>#REF!</v>
      </c>
      <c r="H3" s="82" t="e">
        <f t="shared" si="0"/>
        <v>#REF!</v>
      </c>
      <c r="I3" s="82" t="e">
        <f t="shared" si="0"/>
        <v>#REF!</v>
      </c>
      <c r="J3" s="82" t="e">
        <f t="shared" si="0"/>
        <v>#REF!</v>
      </c>
      <c r="K3" s="82" t="e">
        <f t="shared" si="0"/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>
        <f t="shared" si="0"/>
        <v>0</v>
      </c>
      <c r="AE3" s="82">
        <f t="shared" si="0"/>
        <v>0</v>
      </c>
      <c r="AF3" s="82">
        <f t="shared" si="0"/>
        <v>0</v>
      </c>
      <c r="AG3" s="82">
        <f t="shared" si="0"/>
        <v>0</v>
      </c>
    </row>
    <row r="4" spans="1:33">
      <c r="A4" s="161">
        <f>Taxes!A3</f>
        <v>1</v>
      </c>
      <c r="B4" s="163" t="str">
        <f>Taxes!B3</f>
        <v>Taxe ad valorem</v>
      </c>
      <c r="C4" s="82" t="e">
        <f>+#REF!</f>
        <v>#REF!</v>
      </c>
      <c r="D4" s="177" t="e">
        <f t="shared" ref="D4:D44" si="1">+C4-SUM(E4:AG4)</f>
        <v>#REF!</v>
      </c>
      <c r="E4" s="163" t="e">
        <f>'C (1)'!#REF!</f>
        <v>#REF!</v>
      </c>
      <c r="F4" s="163" t="e">
        <f>'C (2)'!#REF!</f>
        <v>#REF!</v>
      </c>
      <c r="G4" s="163" t="e">
        <f>'C (3)'!#REF!</f>
        <v>#REF!</v>
      </c>
      <c r="H4" s="163" t="e">
        <f>'C (4)'!#REF!</f>
        <v>#REF!</v>
      </c>
      <c r="I4" s="163" t="e">
        <f>'C (5)'!#REF!</f>
        <v>#REF!</v>
      </c>
      <c r="J4" s="163" t="e">
        <f>'C (6)'!#REF!</f>
        <v>#REF!</v>
      </c>
      <c r="K4" s="163" t="e">
        <f>'C (7)'!#REF!</f>
        <v>#REF!</v>
      </c>
      <c r="L4" s="163" t="e">
        <f>'C (8)'!#REF!</f>
        <v>#REF!</v>
      </c>
      <c r="M4" s="163" t="e">
        <f>'C (9)'!#REF!</f>
        <v>#REF!</v>
      </c>
      <c r="N4" s="163" t="e">
        <f>'C (10)'!#REF!</f>
        <v>#REF!</v>
      </c>
      <c r="O4" s="163" t="e">
        <f>'C (11)'!#REF!</f>
        <v>#REF!</v>
      </c>
      <c r="P4" s="163" t="e">
        <f>'C (12)'!#REF!</f>
        <v>#REF!</v>
      </c>
      <c r="Q4" s="163" t="e">
        <f>'C (13)'!#REF!</f>
        <v>#REF!</v>
      </c>
      <c r="R4" s="163" t="e">
        <f>'C (14)'!#REF!</f>
        <v>#REF!</v>
      </c>
      <c r="S4" s="163" t="e">
        <f>'C (15)'!#REF!</f>
        <v>#REF!</v>
      </c>
      <c r="T4" s="163" t="e">
        <f>'C (16)'!#REF!</f>
        <v>#REF!</v>
      </c>
      <c r="U4" s="163" t="e">
        <f>'C (17)'!#REF!</f>
        <v>#REF!</v>
      </c>
      <c r="V4" s="163" t="e">
        <f>'C (18)'!#REF!</f>
        <v>#REF!</v>
      </c>
      <c r="W4" s="163" t="e">
        <f>'C (19)'!#REF!</f>
        <v>#REF!</v>
      </c>
      <c r="X4" s="163" t="e">
        <f>'C (20)'!#REF!</f>
        <v>#REF!</v>
      </c>
      <c r="Y4" s="163" t="e">
        <f>#REF!</f>
        <v>#REF!</v>
      </c>
      <c r="Z4" s="163" t="e">
        <f>'C (21)'!#REF!</f>
        <v>#REF!</v>
      </c>
      <c r="AA4" s="163" t="e">
        <f>'C (22)'!#REF!</f>
        <v>#REF!</v>
      </c>
      <c r="AB4" s="163" t="e">
        <f>'C (23)'!#REF!</f>
        <v>#REF!</v>
      </c>
      <c r="AC4" s="163" t="e">
        <f>'C (24)'!#REF!</f>
        <v>#REF!</v>
      </c>
      <c r="AD4" s="163">
        <f>'C (26)'!$AO3</f>
        <v>0</v>
      </c>
      <c r="AE4" s="163">
        <f>'C (27)'!$AO3</f>
        <v>0</v>
      </c>
      <c r="AF4" s="163">
        <f>'C (28)'!$AO3</f>
        <v>0</v>
      </c>
      <c r="AG4" s="163">
        <f>'C (29)'!$AO3</f>
        <v>0</v>
      </c>
    </row>
    <row r="5" spans="1:33" s="3" customFormat="1">
      <c r="A5" s="160">
        <f>Taxes!A4</f>
        <v>2</v>
      </c>
      <c r="B5" s="78" t="str">
        <f>Taxes!B4</f>
        <v>Dividendes</v>
      </c>
      <c r="C5" s="82" t="e">
        <f>+#REF!</f>
        <v>#REF!</v>
      </c>
      <c r="D5" s="177" t="e">
        <f t="shared" si="1"/>
        <v>#REF!</v>
      </c>
      <c r="E5" s="163" t="e">
        <f>'C (1)'!#REF!</f>
        <v>#REF!</v>
      </c>
      <c r="F5" s="163" t="e">
        <f>'C (2)'!#REF!</f>
        <v>#REF!</v>
      </c>
      <c r="G5" s="163" t="e">
        <f>'C (3)'!#REF!</f>
        <v>#REF!</v>
      </c>
      <c r="H5" s="163" t="e">
        <f>'C (4)'!#REF!</f>
        <v>#REF!</v>
      </c>
      <c r="I5" s="163" t="e">
        <f>'C (5)'!#REF!</f>
        <v>#REF!</v>
      </c>
      <c r="J5" s="163" t="e">
        <f>'C (6)'!#REF!</f>
        <v>#REF!</v>
      </c>
      <c r="K5" s="163" t="e">
        <f>'C (7)'!#REF!</f>
        <v>#REF!</v>
      </c>
      <c r="L5" s="163" t="e">
        <f>'C (8)'!#REF!</f>
        <v>#REF!</v>
      </c>
      <c r="M5" s="163" t="e">
        <f>'C (9)'!#REF!</f>
        <v>#REF!</v>
      </c>
      <c r="N5" s="163" t="e">
        <f>'C (10)'!#REF!</f>
        <v>#REF!</v>
      </c>
      <c r="O5" s="163" t="e">
        <f>'C (11)'!#REF!</f>
        <v>#REF!</v>
      </c>
      <c r="P5" s="163" t="e">
        <f>'C (12)'!#REF!</f>
        <v>#REF!</v>
      </c>
      <c r="Q5" s="163" t="e">
        <f>'C (13)'!#REF!</f>
        <v>#REF!</v>
      </c>
      <c r="R5" s="163" t="e">
        <f>'C (14)'!#REF!</f>
        <v>#REF!</v>
      </c>
      <c r="S5" s="163" t="e">
        <f>'C (15)'!#REF!</f>
        <v>#REF!</v>
      </c>
      <c r="T5" s="163" t="e">
        <f>'C (16)'!#REF!</f>
        <v>#REF!</v>
      </c>
      <c r="U5" s="163" t="e">
        <f>'C (17)'!#REF!</f>
        <v>#REF!</v>
      </c>
      <c r="V5" s="163" t="e">
        <f>'C (18)'!#REF!</f>
        <v>#REF!</v>
      </c>
      <c r="W5" s="163" t="e">
        <f>'C (19)'!#REF!</f>
        <v>#REF!</v>
      </c>
      <c r="X5" s="163" t="e">
        <f>'C (20)'!#REF!</f>
        <v>#REF!</v>
      </c>
      <c r="Y5" s="163" t="e">
        <f>#REF!</f>
        <v>#REF!</v>
      </c>
      <c r="Z5" s="163" t="e">
        <f>'C (21)'!#REF!</f>
        <v>#REF!</v>
      </c>
      <c r="AA5" s="163" t="e">
        <f>'C (22)'!#REF!</f>
        <v>#REF!</v>
      </c>
      <c r="AB5" s="163" t="e">
        <f>'C (23)'!#REF!</f>
        <v>#REF!</v>
      </c>
      <c r="AC5" s="163" t="e">
        <f>'C (24)'!#REF!</f>
        <v>#REF!</v>
      </c>
      <c r="AD5" s="163">
        <f>'C (26)'!$AO4</f>
        <v>0</v>
      </c>
      <c r="AE5" s="163">
        <f>'C (27)'!$AO4</f>
        <v>0</v>
      </c>
      <c r="AF5" s="163">
        <f>'C (28)'!$AO4</f>
        <v>0</v>
      </c>
      <c r="AG5" s="163">
        <f>'C (29)'!$AO4</f>
        <v>0</v>
      </c>
    </row>
    <row r="6" spans="1:33">
      <c r="A6" s="161">
        <f>Taxes!A5</f>
        <v>3</v>
      </c>
      <c r="B6" s="163" t="str">
        <f>Taxes!B5</f>
        <v>Redevance superficiaire</v>
      </c>
      <c r="C6" s="82" t="e">
        <f>+#REF!</f>
        <v>#REF!</v>
      </c>
      <c r="D6" s="177" t="e">
        <f t="shared" si="1"/>
        <v>#REF!</v>
      </c>
      <c r="E6" s="163" t="e">
        <f>'C (1)'!#REF!</f>
        <v>#REF!</v>
      </c>
      <c r="F6" s="163" t="e">
        <f>'C (2)'!#REF!</f>
        <v>#REF!</v>
      </c>
      <c r="G6" s="163" t="e">
        <f>'C (3)'!#REF!</f>
        <v>#REF!</v>
      </c>
      <c r="H6" s="163" t="e">
        <f>'C (4)'!#REF!</f>
        <v>#REF!</v>
      </c>
      <c r="I6" s="163" t="e">
        <f>'C (5)'!#REF!</f>
        <v>#REF!</v>
      </c>
      <c r="J6" s="163" t="e">
        <f>'C (6)'!#REF!</f>
        <v>#REF!</v>
      </c>
      <c r="K6" s="163" t="e">
        <f>'C (7)'!#REF!</f>
        <v>#REF!</v>
      </c>
      <c r="L6" s="163" t="e">
        <f>'C (8)'!#REF!</f>
        <v>#REF!</v>
      </c>
      <c r="M6" s="163" t="e">
        <f>'C (9)'!#REF!</f>
        <v>#REF!</v>
      </c>
      <c r="N6" s="163" t="e">
        <f>'C (10)'!#REF!</f>
        <v>#REF!</v>
      </c>
      <c r="O6" s="163" t="e">
        <f>'C (11)'!#REF!</f>
        <v>#REF!</v>
      </c>
      <c r="P6" s="163" t="e">
        <f>'C (12)'!#REF!</f>
        <v>#REF!</v>
      </c>
      <c r="Q6" s="163" t="e">
        <f>'C (13)'!#REF!</f>
        <v>#REF!</v>
      </c>
      <c r="R6" s="163" t="e">
        <f>'C (14)'!#REF!</f>
        <v>#REF!</v>
      </c>
      <c r="S6" s="163" t="e">
        <f>'C (15)'!#REF!</f>
        <v>#REF!</v>
      </c>
      <c r="T6" s="163" t="e">
        <f>'C (16)'!#REF!</f>
        <v>#REF!</v>
      </c>
      <c r="U6" s="163" t="e">
        <f>'C (17)'!#REF!</f>
        <v>#REF!</v>
      </c>
      <c r="V6" s="163" t="e">
        <f>'C (18)'!#REF!</f>
        <v>#REF!</v>
      </c>
      <c r="W6" s="163" t="e">
        <f>'C (19)'!#REF!</f>
        <v>#REF!</v>
      </c>
      <c r="X6" s="163" t="e">
        <f>'C (20)'!#REF!</f>
        <v>#REF!</v>
      </c>
      <c r="Y6" s="163" t="e">
        <f>#REF!</f>
        <v>#REF!</v>
      </c>
      <c r="Z6" s="163" t="e">
        <f>'C (21)'!#REF!</f>
        <v>#REF!</v>
      </c>
      <c r="AA6" s="163" t="e">
        <f>'C (22)'!#REF!</f>
        <v>#REF!</v>
      </c>
      <c r="AB6" s="163" t="e">
        <f>'C (23)'!#REF!</f>
        <v>#REF!</v>
      </c>
      <c r="AC6" s="163" t="e">
        <f>'C (24)'!#REF!</f>
        <v>#REF!</v>
      </c>
      <c r="AD6" s="163">
        <f>'C (26)'!$AO5</f>
        <v>0</v>
      </c>
      <c r="AE6" s="163">
        <f>'C (27)'!$AO5</f>
        <v>0</v>
      </c>
      <c r="AF6" s="163">
        <f>'C (28)'!$AO5</f>
        <v>0</v>
      </c>
      <c r="AG6" s="163">
        <f>'C (29)'!$AO5</f>
        <v>0</v>
      </c>
    </row>
    <row r="7" spans="1:33" s="3" customFormat="1">
      <c r="A7" s="172"/>
      <c r="B7" s="81" t="str">
        <f>Taxes!B6</f>
        <v>DGE</v>
      </c>
      <c r="C7" s="82" t="e">
        <f>+#REF!</f>
        <v>#REF!</v>
      </c>
      <c r="D7" s="177" t="e">
        <f t="shared" si="1"/>
        <v>#REF!</v>
      </c>
      <c r="E7" s="82" t="e">
        <f>SUM(E8:E21)</f>
        <v>#REF!</v>
      </c>
      <c r="F7" s="82" t="e">
        <f t="shared" ref="F7:AG7" si="2">SUM(F8:F21)</f>
        <v>#REF!</v>
      </c>
      <c r="G7" s="82" t="e">
        <f t="shared" si="2"/>
        <v>#REF!</v>
      </c>
      <c r="H7" s="82" t="e">
        <f t="shared" si="2"/>
        <v>#REF!</v>
      </c>
      <c r="I7" s="82" t="e">
        <f t="shared" si="2"/>
        <v>#REF!</v>
      </c>
      <c r="J7" s="82" t="e">
        <f t="shared" si="2"/>
        <v>#REF!</v>
      </c>
      <c r="K7" s="82" t="e">
        <f t="shared" si="2"/>
        <v>#REF!</v>
      </c>
      <c r="L7" s="82" t="e">
        <f t="shared" si="2"/>
        <v>#REF!</v>
      </c>
      <c r="M7" s="82" t="e">
        <f t="shared" si="2"/>
        <v>#REF!</v>
      </c>
      <c r="N7" s="82" t="e">
        <f t="shared" si="2"/>
        <v>#REF!</v>
      </c>
      <c r="O7" s="82" t="e">
        <f t="shared" si="2"/>
        <v>#REF!</v>
      </c>
      <c r="P7" s="82" t="e">
        <f t="shared" si="2"/>
        <v>#REF!</v>
      </c>
      <c r="Q7" s="82" t="e">
        <f t="shared" si="2"/>
        <v>#REF!</v>
      </c>
      <c r="R7" s="82" t="e">
        <f t="shared" si="2"/>
        <v>#REF!</v>
      </c>
      <c r="S7" s="82" t="e">
        <f t="shared" si="2"/>
        <v>#REF!</v>
      </c>
      <c r="T7" s="82" t="e">
        <f t="shared" si="2"/>
        <v>#REF!</v>
      </c>
      <c r="U7" s="82" t="e">
        <f t="shared" si="2"/>
        <v>#REF!</v>
      </c>
      <c r="V7" s="82" t="e">
        <f t="shared" si="2"/>
        <v>#REF!</v>
      </c>
      <c r="W7" s="82" t="e">
        <f t="shared" si="2"/>
        <v>#REF!</v>
      </c>
      <c r="X7" s="82" t="e">
        <f t="shared" si="2"/>
        <v>#REF!</v>
      </c>
      <c r="Y7" s="82" t="e">
        <f t="shared" si="2"/>
        <v>#REF!</v>
      </c>
      <c r="Z7" s="82" t="e">
        <f t="shared" si="2"/>
        <v>#REF!</v>
      </c>
      <c r="AA7" s="82" t="e">
        <f t="shared" si="2"/>
        <v>#REF!</v>
      </c>
      <c r="AB7" s="82" t="e">
        <f t="shared" si="2"/>
        <v>#REF!</v>
      </c>
      <c r="AC7" s="82" t="e">
        <f t="shared" si="2"/>
        <v>#REF!</v>
      </c>
      <c r="AD7" s="82">
        <f t="shared" si="2"/>
        <v>0</v>
      </c>
      <c r="AE7" s="82">
        <f t="shared" si="2"/>
        <v>0</v>
      </c>
      <c r="AF7" s="82">
        <f t="shared" si="2"/>
        <v>0</v>
      </c>
      <c r="AG7" s="82">
        <f t="shared" si="2"/>
        <v>0</v>
      </c>
    </row>
    <row r="8" spans="1:33">
      <c r="A8" s="160">
        <f>Taxes!A7</f>
        <v>4</v>
      </c>
      <c r="B8" s="78" t="str">
        <f>Taxes!B7</f>
        <v>Contribution pour prestation de service rendu</v>
      </c>
      <c r="C8" s="82" t="e">
        <f>+#REF!</f>
        <v>#REF!</v>
      </c>
      <c r="D8" s="177" t="e">
        <f t="shared" si="1"/>
        <v>#REF!</v>
      </c>
      <c r="E8" s="78" t="e">
        <f>'C (1)'!#REF!</f>
        <v>#REF!</v>
      </c>
      <c r="F8" s="78" t="e">
        <f>'C (2)'!#REF!</f>
        <v>#REF!</v>
      </c>
      <c r="G8" s="78" t="e">
        <f>'C (3)'!#REF!</f>
        <v>#REF!</v>
      </c>
      <c r="H8" s="78" t="e">
        <f>'C (4)'!#REF!</f>
        <v>#REF!</v>
      </c>
      <c r="I8" s="78" t="e">
        <f>'C (5)'!#REF!</f>
        <v>#REF!</v>
      </c>
      <c r="J8" s="78" t="e">
        <f>'C (6)'!#REF!</f>
        <v>#REF!</v>
      </c>
      <c r="K8" s="78" t="e">
        <f>'C (7)'!#REF!</f>
        <v>#REF!</v>
      </c>
      <c r="L8" s="78" t="e">
        <f>'C (8)'!#REF!</f>
        <v>#REF!</v>
      </c>
      <c r="M8" s="78" t="e">
        <f>'C (9)'!#REF!</f>
        <v>#REF!</v>
      </c>
      <c r="N8" s="78" t="e">
        <f>'C (10)'!#REF!</f>
        <v>#REF!</v>
      </c>
      <c r="O8" s="78" t="e">
        <f>'C (11)'!#REF!</f>
        <v>#REF!</v>
      </c>
      <c r="P8" s="78" t="e">
        <f>'C (12)'!#REF!</f>
        <v>#REF!</v>
      </c>
      <c r="Q8" s="78" t="e">
        <f>'C (13)'!#REF!</f>
        <v>#REF!</v>
      </c>
      <c r="R8" s="78" t="e">
        <f>'C (14)'!#REF!</f>
        <v>#REF!</v>
      </c>
      <c r="S8" s="78" t="e">
        <f>'C (15)'!#REF!</f>
        <v>#REF!</v>
      </c>
      <c r="T8" s="78" t="e">
        <f>'C (16)'!#REF!</f>
        <v>#REF!</v>
      </c>
      <c r="U8" s="78" t="e">
        <f>'C (17)'!#REF!</f>
        <v>#REF!</v>
      </c>
      <c r="V8" s="78" t="e">
        <f>'C (18)'!#REF!</f>
        <v>#REF!</v>
      </c>
      <c r="W8" s="78" t="e">
        <f>'C (19)'!#REF!</f>
        <v>#REF!</v>
      </c>
      <c r="X8" s="78" t="e">
        <f>'C (20)'!#REF!</f>
        <v>#REF!</v>
      </c>
      <c r="Y8" s="78" t="e">
        <f>#REF!</f>
        <v>#REF!</v>
      </c>
      <c r="Z8" s="78" t="e">
        <f>'C (21)'!#REF!</f>
        <v>#REF!</v>
      </c>
      <c r="AA8" s="78" t="e">
        <f>'C (22)'!#REF!</f>
        <v>#REF!</v>
      </c>
      <c r="AB8" s="78" t="e">
        <f>'C (23)'!#REF!</f>
        <v>#REF!</v>
      </c>
      <c r="AC8" s="78" t="e">
        <f>'C (24)'!#REF!</f>
        <v>#REF!</v>
      </c>
      <c r="AD8" s="78">
        <f>'C (26)'!$AO7</f>
        <v>0</v>
      </c>
      <c r="AE8" s="78">
        <f>'C (27)'!$AO7</f>
        <v>0</v>
      </c>
      <c r="AF8" s="78">
        <f>'C (28)'!$AO7</f>
        <v>0</v>
      </c>
      <c r="AG8" s="78">
        <f>'C (29)'!$AO7</f>
        <v>0</v>
      </c>
    </row>
    <row r="9" spans="1:33">
      <c r="A9" s="161">
        <f>Taxes!A10</f>
        <v>7</v>
      </c>
      <c r="B9" s="163" t="str">
        <f>Taxes!B10</f>
        <v>Impôt spécial sur certains produits (ISCP)</v>
      </c>
      <c r="C9" s="82" t="e">
        <f>+#REF!</f>
        <v>#REF!</v>
      </c>
      <c r="D9" s="177" t="e">
        <f t="shared" si="1"/>
        <v>#REF!</v>
      </c>
      <c r="E9" s="78" t="e">
        <f>'C (1)'!#REF!</f>
        <v>#REF!</v>
      </c>
      <c r="F9" s="78" t="e">
        <f>'C (2)'!#REF!</f>
        <v>#REF!</v>
      </c>
      <c r="G9" s="78" t="e">
        <f>'C (3)'!#REF!</f>
        <v>#REF!</v>
      </c>
      <c r="H9" s="78" t="e">
        <f>'C (4)'!#REF!</f>
        <v>#REF!</v>
      </c>
      <c r="I9" s="78" t="e">
        <f>'C (5)'!#REF!</f>
        <v>#REF!</v>
      </c>
      <c r="J9" s="78" t="e">
        <f>'C (6)'!#REF!</f>
        <v>#REF!</v>
      </c>
      <c r="K9" s="78" t="e">
        <f>'C (7)'!#REF!</f>
        <v>#REF!</v>
      </c>
      <c r="L9" s="78" t="e">
        <f>'C (8)'!#REF!</f>
        <v>#REF!</v>
      </c>
      <c r="M9" s="78" t="e">
        <f>'C (9)'!#REF!</f>
        <v>#REF!</v>
      </c>
      <c r="N9" s="78" t="e">
        <f>'C (10)'!#REF!</f>
        <v>#REF!</v>
      </c>
      <c r="O9" s="78" t="e">
        <f>'C (11)'!#REF!</f>
        <v>#REF!</v>
      </c>
      <c r="P9" s="78" t="e">
        <f>'C (12)'!#REF!</f>
        <v>#REF!</v>
      </c>
      <c r="Q9" s="78" t="e">
        <f>'C (13)'!#REF!</f>
        <v>#REF!</v>
      </c>
      <c r="R9" s="78" t="e">
        <f>'C (14)'!#REF!</f>
        <v>#REF!</v>
      </c>
      <c r="S9" s="78" t="e">
        <f>'C (15)'!#REF!</f>
        <v>#REF!</v>
      </c>
      <c r="T9" s="78" t="e">
        <f>'C (16)'!#REF!</f>
        <v>#REF!</v>
      </c>
      <c r="U9" s="78" t="e">
        <f>'C (17)'!#REF!</f>
        <v>#REF!</v>
      </c>
      <c r="V9" s="78" t="e">
        <f>'C (18)'!#REF!</f>
        <v>#REF!</v>
      </c>
      <c r="W9" s="78" t="e">
        <f>'C (19)'!#REF!</f>
        <v>#REF!</v>
      </c>
      <c r="X9" s="78" t="e">
        <f>'C (20)'!#REF!</f>
        <v>#REF!</v>
      </c>
      <c r="Y9" s="78" t="e">
        <f>#REF!</f>
        <v>#REF!</v>
      </c>
      <c r="Z9" s="78" t="e">
        <f>'C (21)'!#REF!</f>
        <v>#REF!</v>
      </c>
      <c r="AA9" s="78" t="e">
        <f>'C (22)'!#REF!</f>
        <v>#REF!</v>
      </c>
      <c r="AB9" s="78" t="e">
        <f>'C (23)'!#REF!</f>
        <v>#REF!</v>
      </c>
      <c r="AC9" s="78" t="e">
        <f>'C (24)'!#REF!</f>
        <v>#REF!</v>
      </c>
      <c r="AD9" s="78">
        <f>'C (26)'!$AO10</f>
        <v>0</v>
      </c>
      <c r="AE9" s="78">
        <f>'C (27)'!$AO10</f>
        <v>0</v>
      </c>
      <c r="AF9" s="78">
        <f>'C (28)'!$AO10</f>
        <v>0</v>
      </c>
      <c r="AG9" s="78">
        <f>'C (29)'!$AO10</f>
        <v>0</v>
      </c>
    </row>
    <row r="10" spans="1:33">
      <c r="A10" s="160">
        <f>Taxes!A11</f>
        <v>8</v>
      </c>
      <c r="B10" s="78" t="str">
        <f>Taxes!B11</f>
        <v>IRVM</v>
      </c>
      <c r="C10" s="82" t="e">
        <f>+#REF!</f>
        <v>#REF!</v>
      </c>
      <c r="D10" s="177" t="e">
        <f t="shared" si="1"/>
        <v>#REF!</v>
      </c>
      <c r="E10" s="78" t="e">
        <f>'C (1)'!#REF!</f>
        <v>#REF!</v>
      </c>
      <c r="F10" s="78" t="e">
        <f>'C (2)'!#REF!</f>
        <v>#REF!</v>
      </c>
      <c r="G10" s="78" t="e">
        <f>'C (3)'!#REF!</f>
        <v>#REF!</v>
      </c>
      <c r="H10" s="78" t="e">
        <f>'C (4)'!#REF!</f>
        <v>#REF!</v>
      </c>
      <c r="I10" s="78" t="e">
        <f>'C (5)'!#REF!</f>
        <v>#REF!</v>
      </c>
      <c r="J10" s="78" t="e">
        <f>'C (6)'!#REF!</f>
        <v>#REF!</v>
      </c>
      <c r="K10" s="78" t="e">
        <f>'C (7)'!#REF!</f>
        <v>#REF!</v>
      </c>
      <c r="L10" s="78" t="e">
        <f>'C (8)'!#REF!</f>
        <v>#REF!</v>
      </c>
      <c r="M10" s="78" t="e">
        <f>'C (9)'!#REF!</f>
        <v>#REF!</v>
      </c>
      <c r="N10" s="78" t="e">
        <f>'C (10)'!#REF!</f>
        <v>#REF!</v>
      </c>
      <c r="O10" s="78" t="e">
        <f>'C (11)'!#REF!</f>
        <v>#REF!</v>
      </c>
      <c r="P10" s="78" t="e">
        <f>'C (12)'!#REF!</f>
        <v>#REF!</v>
      </c>
      <c r="Q10" s="78" t="e">
        <f>'C (13)'!#REF!</f>
        <v>#REF!</v>
      </c>
      <c r="R10" s="78" t="e">
        <f>'C (14)'!#REF!</f>
        <v>#REF!</v>
      </c>
      <c r="S10" s="78" t="e">
        <f>'C (15)'!#REF!</f>
        <v>#REF!</v>
      </c>
      <c r="T10" s="78" t="e">
        <f>'C (16)'!#REF!</f>
        <v>#REF!</v>
      </c>
      <c r="U10" s="78" t="e">
        <f>'C (17)'!#REF!</f>
        <v>#REF!</v>
      </c>
      <c r="V10" s="78" t="e">
        <f>'C (18)'!#REF!</f>
        <v>#REF!</v>
      </c>
      <c r="W10" s="78" t="e">
        <f>'C (19)'!#REF!</f>
        <v>#REF!</v>
      </c>
      <c r="X10" s="78" t="e">
        <f>'C (20)'!#REF!</f>
        <v>#REF!</v>
      </c>
      <c r="Y10" s="78" t="e">
        <f>#REF!</f>
        <v>#REF!</v>
      </c>
      <c r="Z10" s="78" t="e">
        <f>'C (21)'!#REF!</f>
        <v>#REF!</v>
      </c>
      <c r="AA10" s="78" t="e">
        <f>'C (22)'!#REF!</f>
        <v>#REF!</v>
      </c>
      <c r="AB10" s="78" t="e">
        <f>'C (23)'!#REF!</f>
        <v>#REF!</v>
      </c>
      <c r="AC10" s="78" t="e">
        <f>'C (24)'!#REF!</f>
        <v>#REF!</v>
      </c>
      <c r="AD10" s="78">
        <f>'C (26)'!$AO11</f>
        <v>0</v>
      </c>
      <c r="AE10" s="78">
        <f>'C (27)'!$AO11</f>
        <v>0</v>
      </c>
      <c r="AF10" s="78">
        <f>'C (28)'!$AO11</f>
        <v>0</v>
      </c>
      <c r="AG10" s="78">
        <f>'C (29)'!$AO11</f>
        <v>0</v>
      </c>
    </row>
    <row r="11" spans="1:33" s="3" customFormat="1">
      <c r="A11" s="161">
        <f>Taxes!A12</f>
        <v>9</v>
      </c>
      <c r="B11" s="163" t="str">
        <f>Taxes!B12</f>
        <v>Impôt sur les sociétés</v>
      </c>
      <c r="C11" s="82" t="e">
        <f>+#REF!</f>
        <v>#REF!</v>
      </c>
      <c r="D11" s="177" t="e">
        <f t="shared" si="1"/>
        <v>#REF!</v>
      </c>
      <c r="E11" s="78" t="e">
        <f>'C (1)'!#REF!</f>
        <v>#REF!</v>
      </c>
      <c r="F11" s="78" t="e">
        <f>'C (2)'!#REF!</f>
        <v>#REF!</v>
      </c>
      <c r="G11" s="78" t="e">
        <f>'C (3)'!#REF!</f>
        <v>#REF!</v>
      </c>
      <c r="H11" s="78" t="e">
        <f>'C (4)'!#REF!</f>
        <v>#REF!</v>
      </c>
      <c r="I11" s="78" t="e">
        <f>'C (5)'!#REF!</f>
        <v>#REF!</v>
      </c>
      <c r="J11" s="78" t="e">
        <f>'C (6)'!#REF!</f>
        <v>#REF!</v>
      </c>
      <c r="K11" s="78" t="e">
        <f>'C (7)'!#REF!</f>
        <v>#REF!</v>
      </c>
      <c r="L11" s="78" t="e">
        <f>'C (8)'!#REF!</f>
        <v>#REF!</v>
      </c>
      <c r="M11" s="78" t="e">
        <f>'C (9)'!#REF!</f>
        <v>#REF!</v>
      </c>
      <c r="N11" s="78" t="e">
        <f>'C (10)'!#REF!</f>
        <v>#REF!</v>
      </c>
      <c r="O11" s="78" t="e">
        <f>'C (11)'!#REF!</f>
        <v>#REF!</v>
      </c>
      <c r="P11" s="78" t="e">
        <f>'C (12)'!#REF!</f>
        <v>#REF!</v>
      </c>
      <c r="Q11" s="78" t="e">
        <f>'C (13)'!#REF!</f>
        <v>#REF!</v>
      </c>
      <c r="R11" s="78" t="e">
        <f>'C (14)'!#REF!</f>
        <v>#REF!</v>
      </c>
      <c r="S11" s="78" t="e">
        <f>'C (15)'!#REF!</f>
        <v>#REF!</v>
      </c>
      <c r="T11" s="78" t="e">
        <f>'C (16)'!#REF!</f>
        <v>#REF!</v>
      </c>
      <c r="U11" s="78" t="e">
        <f>'C (17)'!#REF!</f>
        <v>#REF!</v>
      </c>
      <c r="V11" s="78" t="e">
        <f>'C (18)'!#REF!</f>
        <v>#REF!</v>
      </c>
      <c r="W11" s="78" t="e">
        <f>'C (19)'!#REF!</f>
        <v>#REF!</v>
      </c>
      <c r="X11" s="78" t="e">
        <f>'C (20)'!#REF!</f>
        <v>#REF!</v>
      </c>
      <c r="Y11" s="78" t="e">
        <f>#REF!</f>
        <v>#REF!</v>
      </c>
      <c r="Z11" s="78" t="e">
        <f>'C (21)'!#REF!</f>
        <v>#REF!</v>
      </c>
      <c r="AA11" s="78" t="e">
        <f>'C (22)'!#REF!</f>
        <v>#REF!</v>
      </c>
      <c r="AB11" s="78" t="e">
        <f>'C (23)'!#REF!</f>
        <v>#REF!</v>
      </c>
      <c r="AC11" s="78" t="e">
        <f>'C (24)'!#REF!</f>
        <v>#REF!</v>
      </c>
      <c r="AD11" s="78">
        <f>'C (26)'!$AO12</f>
        <v>0</v>
      </c>
      <c r="AE11" s="78">
        <f>'C (27)'!$AO12</f>
        <v>0</v>
      </c>
      <c r="AF11" s="78">
        <f>'C (28)'!$AO12</f>
        <v>0</v>
      </c>
      <c r="AG11" s="78">
        <f>'C (29)'!$AO12</f>
        <v>0</v>
      </c>
    </row>
    <row r="12" spans="1:33">
      <c r="A12" s="160">
        <f>Taxes!A13</f>
        <v>10</v>
      </c>
      <c r="B12" s="78" t="str">
        <f>Taxes!B13</f>
        <v>Taxe de logement</v>
      </c>
      <c r="C12" s="82" t="e">
        <f>+#REF!</f>
        <v>#REF!</v>
      </c>
      <c r="D12" s="177" t="e">
        <f t="shared" si="1"/>
        <v>#REF!</v>
      </c>
      <c r="E12" s="78" t="e">
        <f>'C (1)'!#REF!</f>
        <v>#REF!</v>
      </c>
      <c r="F12" s="78" t="e">
        <f>'C (2)'!#REF!</f>
        <v>#REF!</v>
      </c>
      <c r="G12" s="78" t="e">
        <f>'C (3)'!#REF!</f>
        <v>#REF!</v>
      </c>
      <c r="H12" s="78" t="e">
        <f>'C (4)'!#REF!</f>
        <v>#REF!</v>
      </c>
      <c r="I12" s="78" t="e">
        <f>'C (5)'!#REF!</f>
        <v>#REF!</v>
      </c>
      <c r="J12" s="78" t="e">
        <f>'C (6)'!#REF!</f>
        <v>#REF!</v>
      </c>
      <c r="K12" s="78" t="e">
        <f>'C (7)'!#REF!</f>
        <v>#REF!</v>
      </c>
      <c r="L12" s="78" t="e">
        <f>'C (8)'!#REF!</f>
        <v>#REF!</v>
      </c>
      <c r="M12" s="78" t="e">
        <f>'C (9)'!#REF!</f>
        <v>#REF!</v>
      </c>
      <c r="N12" s="78" t="e">
        <f>'C (10)'!#REF!</f>
        <v>#REF!</v>
      </c>
      <c r="O12" s="78" t="e">
        <f>'C (11)'!#REF!</f>
        <v>#REF!</v>
      </c>
      <c r="P12" s="78" t="e">
        <f>'C (12)'!#REF!</f>
        <v>#REF!</v>
      </c>
      <c r="Q12" s="78" t="e">
        <f>'C (13)'!#REF!</f>
        <v>#REF!</v>
      </c>
      <c r="R12" s="78" t="e">
        <f>'C (14)'!#REF!</f>
        <v>#REF!</v>
      </c>
      <c r="S12" s="78" t="e">
        <f>'C (15)'!#REF!</f>
        <v>#REF!</v>
      </c>
      <c r="T12" s="78" t="e">
        <f>'C (16)'!#REF!</f>
        <v>#REF!</v>
      </c>
      <c r="U12" s="78" t="e">
        <f>'C (17)'!#REF!</f>
        <v>#REF!</v>
      </c>
      <c r="V12" s="78" t="e">
        <f>'C (18)'!#REF!</f>
        <v>#REF!</v>
      </c>
      <c r="W12" s="78" t="e">
        <f>'C (19)'!#REF!</f>
        <v>#REF!</v>
      </c>
      <c r="X12" s="78" t="e">
        <f>'C (20)'!#REF!</f>
        <v>#REF!</v>
      </c>
      <c r="Y12" s="78" t="e">
        <f>#REF!</f>
        <v>#REF!</v>
      </c>
      <c r="Z12" s="78" t="e">
        <f>'C (21)'!#REF!</f>
        <v>#REF!</v>
      </c>
      <c r="AA12" s="78" t="e">
        <f>'C (22)'!#REF!</f>
        <v>#REF!</v>
      </c>
      <c r="AB12" s="78" t="e">
        <f>'C (23)'!#REF!</f>
        <v>#REF!</v>
      </c>
      <c r="AC12" s="78" t="e">
        <f>'C (24)'!#REF!</f>
        <v>#REF!</v>
      </c>
      <c r="AD12" s="78">
        <f>'C (26)'!$AO13</f>
        <v>0</v>
      </c>
      <c r="AE12" s="78">
        <f>'C (27)'!$AO13</f>
        <v>0</v>
      </c>
      <c r="AF12" s="78">
        <f>'C (28)'!$AO13</f>
        <v>0</v>
      </c>
      <c r="AG12" s="78">
        <f>'C (29)'!$AO13</f>
        <v>0</v>
      </c>
    </row>
    <row r="13" spans="1:33" s="3" customFormat="1">
      <c r="A13" s="161">
        <f>Taxes!A14</f>
        <v>11</v>
      </c>
      <c r="B13" s="163" t="str">
        <f>Taxes!B14</f>
        <v>Taxe de formation professionnelle</v>
      </c>
      <c r="C13" s="82" t="e">
        <f>+#REF!</f>
        <v>#REF!</v>
      </c>
      <c r="D13" s="177" t="e">
        <f t="shared" si="1"/>
        <v>#REF!</v>
      </c>
      <c r="E13" s="78" t="e">
        <f>'C (1)'!#REF!</f>
        <v>#REF!</v>
      </c>
      <c r="F13" s="78" t="e">
        <f>'C (2)'!#REF!</f>
        <v>#REF!</v>
      </c>
      <c r="G13" s="78" t="e">
        <f>'C (3)'!#REF!</f>
        <v>#REF!</v>
      </c>
      <c r="H13" s="78" t="e">
        <f>'C (4)'!#REF!</f>
        <v>#REF!</v>
      </c>
      <c r="I13" s="78" t="e">
        <f>'C (5)'!#REF!</f>
        <v>#REF!</v>
      </c>
      <c r="J13" s="78" t="e">
        <f>'C (6)'!#REF!</f>
        <v>#REF!</v>
      </c>
      <c r="K13" s="78" t="e">
        <f>'C (7)'!#REF!</f>
        <v>#REF!</v>
      </c>
      <c r="L13" s="78" t="e">
        <f>'C (8)'!#REF!</f>
        <v>#REF!</v>
      </c>
      <c r="M13" s="78" t="e">
        <f>'C (9)'!#REF!</f>
        <v>#REF!</v>
      </c>
      <c r="N13" s="78" t="e">
        <f>'C (10)'!#REF!</f>
        <v>#REF!</v>
      </c>
      <c r="O13" s="78" t="e">
        <f>'C (11)'!#REF!</f>
        <v>#REF!</v>
      </c>
      <c r="P13" s="78" t="e">
        <f>'C (12)'!#REF!</f>
        <v>#REF!</v>
      </c>
      <c r="Q13" s="78" t="e">
        <f>'C (13)'!#REF!</f>
        <v>#REF!</v>
      </c>
      <c r="R13" s="78" t="e">
        <f>'C (14)'!#REF!</f>
        <v>#REF!</v>
      </c>
      <c r="S13" s="78" t="e">
        <f>'C (15)'!#REF!</f>
        <v>#REF!</v>
      </c>
      <c r="T13" s="78" t="e">
        <f>'C (16)'!#REF!</f>
        <v>#REF!</v>
      </c>
      <c r="U13" s="78" t="e">
        <f>'C (17)'!#REF!</f>
        <v>#REF!</v>
      </c>
      <c r="V13" s="78" t="e">
        <f>'C (18)'!#REF!</f>
        <v>#REF!</v>
      </c>
      <c r="W13" s="78" t="e">
        <f>'C (19)'!#REF!</f>
        <v>#REF!</v>
      </c>
      <c r="X13" s="78" t="e">
        <f>'C (20)'!#REF!</f>
        <v>#REF!</v>
      </c>
      <c r="Y13" s="78" t="e">
        <f>#REF!</f>
        <v>#REF!</v>
      </c>
      <c r="Z13" s="78" t="e">
        <f>'C (21)'!#REF!</f>
        <v>#REF!</v>
      </c>
      <c r="AA13" s="78" t="e">
        <f>'C (22)'!#REF!</f>
        <v>#REF!</v>
      </c>
      <c r="AB13" s="78" t="e">
        <f>'C (23)'!#REF!</f>
        <v>#REF!</v>
      </c>
      <c r="AC13" s="78" t="e">
        <f>'C (24)'!#REF!</f>
        <v>#REF!</v>
      </c>
      <c r="AD13" s="78">
        <f>'C (26)'!$AO14</f>
        <v>0</v>
      </c>
      <c r="AE13" s="78">
        <f>'C (27)'!$AO14</f>
        <v>0</v>
      </c>
      <c r="AF13" s="78">
        <f>'C (28)'!$AO14</f>
        <v>0</v>
      </c>
      <c r="AG13" s="78">
        <f>'C (29)'!$AO14</f>
        <v>0</v>
      </c>
    </row>
    <row r="14" spans="1:33">
      <c r="A14" s="160">
        <f>Taxes!A15</f>
        <v>12</v>
      </c>
      <c r="B14" s="78" t="str">
        <f>Taxes!B15</f>
        <v>Contribution forfaitaire à la charge de l’employeur</v>
      </c>
      <c r="C14" s="82" t="e">
        <f>+#REF!</f>
        <v>#REF!</v>
      </c>
      <c r="D14" s="177" t="e">
        <f t="shared" si="1"/>
        <v>#REF!</v>
      </c>
      <c r="E14" s="78" t="e">
        <f>'C (1)'!#REF!</f>
        <v>#REF!</v>
      </c>
      <c r="F14" s="78" t="e">
        <f>'C (2)'!#REF!</f>
        <v>#REF!</v>
      </c>
      <c r="G14" s="78" t="e">
        <f>'C (3)'!#REF!</f>
        <v>#REF!</v>
      </c>
      <c r="H14" s="78" t="e">
        <f>'C (4)'!#REF!</f>
        <v>#REF!</v>
      </c>
      <c r="I14" s="78" t="e">
        <f>'C (5)'!#REF!</f>
        <v>#REF!</v>
      </c>
      <c r="J14" s="78" t="e">
        <f>'C (6)'!#REF!</f>
        <v>#REF!</v>
      </c>
      <c r="K14" s="78" t="e">
        <f>'C (7)'!#REF!</f>
        <v>#REF!</v>
      </c>
      <c r="L14" s="78" t="e">
        <f>'C (8)'!#REF!</f>
        <v>#REF!</v>
      </c>
      <c r="M14" s="78" t="e">
        <f>'C (9)'!#REF!</f>
        <v>#REF!</v>
      </c>
      <c r="N14" s="78" t="e">
        <f>'C (10)'!#REF!</f>
        <v>#REF!</v>
      </c>
      <c r="O14" s="78" t="e">
        <f>'C (11)'!#REF!</f>
        <v>#REF!</v>
      </c>
      <c r="P14" s="78" t="e">
        <f>'C (12)'!#REF!</f>
        <v>#REF!</v>
      </c>
      <c r="Q14" s="78" t="e">
        <f>'C (13)'!#REF!</f>
        <v>#REF!</v>
      </c>
      <c r="R14" s="78" t="e">
        <f>'C (14)'!#REF!</f>
        <v>#REF!</v>
      </c>
      <c r="S14" s="78" t="e">
        <f>'C (15)'!#REF!</f>
        <v>#REF!</v>
      </c>
      <c r="T14" s="78" t="e">
        <f>'C (16)'!#REF!</f>
        <v>#REF!</v>
      </c>
      <c r="U14" s="78" t="e">
        <f>'C (17)'!#REF!</f>
        <v>#REF!</v>
      </c>
      <c r="V14" s="78" t="e">
        <f>'C (18)'!#REF!</f>
        <v>#REF!</v>
      </c>
      <c r="W14" s="78" t="e">
        <f>'C (19)'!#REF!</f>
        <v>#REF!</v>
      </c>
      <c r="X14" s="78" t="e">
        <f>'C (20)'!#REF!</f>
        <v>#REF!</v>
      </c>
      <c r="Y14" s="78" t="e">
        <f>#REF!</f>
        <v>#REF!</v>
      </c>
      <c r="Z14" s="78" t="e">
        <f>'C (21)'!#REF!</f>
        <v>#REF!</v>
      </c>
      <c r="AA14" s="78" t="e">
        <f>'C (22)'!#REF!</f>
        <v>#REF!</v>
      </c>
      <c r="AB14" s="78" t="e">
        <f>'C (23)'!#REF!</f>
        <v>#REF!</v>
      </c>
      <c r="AC14" s="78" t="e">
        <f>'C (24)'!#REF!</f>
        <v>#REF!</v>
      </c>
      <c r="AD14" s="78">
        <f>'C (26)'!$AO15</f>
        <v>0</v>
      </c>
      <c r="AE14" s="78">
        <f>'C (27)'!$AO15</f>
        <v>0</v>
      </c>
      <c r="AF14" s="78">
        <f>'C (28)'!$AO15</f>
        <v>0</v>
      </c>
      <c r="AG14" s="78">
        <f>'C (29)'!$AO15</f>
        <v>0</v>
      </c>
    </row>
    <row r="15" spans="1:33" s="3" customFormat="1">
      <c r="A15" s="161">
        <f>Taxes!A16</f>
        <v>13</v>
      </c>
      <c r="B15" s="163" t="str">
        <f>Taxes!B16</f>
        <v>Taxe emploi jeune</v>
      </c>
      <c r="C15" s="82" t="e">
        <f>+#REF!</f>
        <v>#REF!</v>
      </c>
      <c r="D15" s="177" t="e">
        <f t="shared" si="1"/>
        <v>#REF!</v>
      </c>
      <c r="E15" s="78" t="e">
        <f>'C (1)'!#REF!</f>
        <v>#REF!</v>
      </c>
      <c r="F15" s="78" t="e">
        <f>'C (2)'!#REF!</f>
        <v>#REF!</v>
      </c>
      <c r="G15" s="78" t="e">
        <f>'C (3)'!#REF!</f>
        <v>#REF!</v>
      </c>
      <c r="H15" s="78" t="e">
        <f>'C (4)'!#REF!</f>
        <v>#REF!</v>
      </c>
      <c r="I15" s="78" t="e">
        <f>'C (5)'!#REF!</f>
        <v>#REF!</v>
      </c>
      <c r="J15" s="78" t="e">
        <f>'C (6)'!#REF!</f>
        <v>#REF!</v>
      </c>
      <c r="K15" s="78" t="e">
        <f>'C (7)'!#REF!</f>
        <v>#REF!</v>
      </c>
      <c r="L15" s="78" t="e">
        <f>'C (8)'!#REF!</f>
        <v>#REF!</v>
      </c>
      <c r="M15" s="78" t="e">
        <f>'C (9)'!#REF!</f>
        <v>#REF!</v>
      </c>
      <c r="N15" s="78" t="e">
        <f>'C (10)'!#REF!</f>
        <v>#REF!</v>
      </c>
      <c r="O15" s="78" t="e">
        <f>'C (11)'!#REF!</f>
        <v>#REF!</v>
      </c>
      <c r="P15" s="78" t="e">
        <f>'C (12)'!#REF!</f>
        <v>#REF!</v>
      </c>
      <c r="Q15" s="78" t="e">
        <f>'C (13)'!#REF!</f>
        <v>#REF!</v>
      </c>
      <c r="R15" s="78" t="e">
        <f>'C (14)'!#REF!</f>
        <v>#REF!</v>
      </c>
      <c r="S15" s="78" t="e">
        <f>'C (15)'!#REF!</f>
        <v>#REF!</v>
      </c>
      <c r="T15" s="78" t="e">
        <f>'C (16)'!#REF!</f>
        <v>#REF!</v>
      </c>
      <c r="U15" s="78" t="e">
        <f>'C (17)'!#REF!</f>
        <v>#REF!</v>
      </c>
      <c r="V15" s="78" t="e">
        <f>'C (18)'!#REF!</f>
        <v>#REF!</v>
      </c>
      <c r="W15" s="78" t="e">
        <f>'C (19)'!#REF!</f>
        <v>#REF!</v>
      </c>
      <c r="X15" s="78" t="e">
        <f>'C (20)'!#REF!</f>
        <v>#REF!</v>
      </c>
      <c r="Y15" s="78" t="e">
        <f>#REF!</f>
        <v>#REF!</v>
      </c>
      <c r="Z15" s="78" t="e">
        <f>'C (21)'!#REF!</f>
        <v>#REF!</v>
      </c>
      <c r="AA15" s="78" t="e">
        <f>'C (22)'!#REF!</f>
        <v>#REF!</v>
      </c>
      <c r="AB15" s="78" t="e">
        <f>'C (23)'!#REF!</f>
        <v>#REF!</v>
      </c>
      <c r="AC15" s="78" t="e">
        <f>'C (24)'!#REF!</f>
        <v>#REF!</v>
      </c>
      <c r="AD15" s="78">
        <f>'C (26)'!$AO16</f>
        <v>0</v>
      </c>
      <c r="AE15" s="78">
        <f>'C (27)'!$AO16</f>
        <v>0</v>
      </c>
      <c r="AF15" s="78">
        <f>'C (28)'!$AO16</f>
        <v>0</v>
      </c>
      <c r="AG15" s="78">
        <f>'C (29)'!$AO16</f>
        <v>0</v>
      </c>
    </row>
    <row r="16" spans="1:33">
      <c r="A16" s="160">
        <f>Taxes!A17</f>
        <v>14</v>
      </c>
      <c r="B16" s="78" t="str">
        <f>Taxes!B17</f>
        <v>TVA</v>
      </c>
      <c r="C16" s="82" t="e">
        <f>+#REF!</f>
        <v>#REF!</v>
      </c>
      <c r="D16" s="177" t="e">
        <f t="shared" si="1"/>
        <v>#REF!</v>
      </c>
      <c r="E16" s="78" t="e">
        <f>'C (1)'!#REF!</f>
        <v>#REF!</v>
      </c>
      <c r="F16" s="78" t="e">
        <f>'C (2)'!#REF!</f>
        <v>#REF!</v>
      </c>
      <c r="G16" s="78" t="e">
        <f>'C (3)'!#REF!</f>
        <v>#REF!</v>
      </c>
      <c r="H16" s="78" t="e">
        <f>'C (4)'!#REF!</f>
        <v>#REF!</v>
      </c>
      <c r="I16" s="78" t="e">
        <f>'C (5)'!#REF!</f>
        <v>#REF!</v>
      </c>
      <c r="J16" s="78" t="e">
        <f>'C (6)'!#REF!</f>
        <v>#REF!</v>
      </c>
      <c r="K16" s="78" t="e">
        <f>'C (7)'!#REF!</f>
        <v>#REF!</v>
      </c>
      <c r="L16" s="78" t="e">
        <f>'C (8)'!#REF!</f>
        <v>#REF!</v>
      </c>
      <c r="M16" s="78" t="e">
        <f>'C (9)'!#REF!</f>
        <v>#REF!</v>
      </c>
      <c r="N16" s="78" t="e">
        <f>'C (10)'!#REF!</f>
        <v>#REF!</v>
      </c>
      <c r="O16" s="78" t="e">
        <f>'C (11)'!#REF!</f>
        <v>#REF!</v>
      </c>
      <c r="P16" s="78" t="e">
        <f>'C (12)'!#REF!</f>
        <v>#REF!</v>
      </c>
      <c r="Q16" s="78" t="e">
        <f>'C (13)'!#REF!</f>
        <v>#REF!</v>
      </c>
      <c r="R16" s="78" t="e">
        <f>'C (14)'!#REF!</f>
        <v>#REF!</v>
      </c>
      <c r="S16" s="78" t="e">
        <f>'C (15)'!#REF!</f>
        <v>#REF!</v>
      </c>
      <c r="T16" s="78" t="e">
        <f>'C (16)'!#REF!</f>
        <v>#REF!</v>
      </c>
      <c r="U16" s="78" t="e">
        <f>'C (17)'!#REF!</f>
        <v>#REF!</v>
      </c>
      <c r="V16" s="78" t="e">
        <f>'C (18)'!#REF!</f>
        <v>#REF!</v>
      </c>
      <c r="W16" s="78" t="e">
        <f>'C (19)'!#REF!</f>
        <v>#REF!</v>
      </c>
      <c r="X16" s="78" t="e">
        <f>'C (20)'!#REF!</f>
        <v>#REF!</v>
      </c>
      <c r="Y16" s="78" t="e">
        <f>#REF!</f>
        <v>#REF!</v>
      </c>
      <c r="Z16" s="78" t="e">
        <f>'C (21)'!#REF!</f>
        <v>#REF!</v>
      </c>
      <c r="AA16" s="78" t="e">
        <f>'C (22)'!#REF!</f>
        <v>#REF!</v>
      </c>
      <c r="AB16" s="78" t="e">
        <f>'C (23)'!#REF!</f>
        <v>#REF!</v>
      </c>
      <c r="AC16" s="78" t="e">
        <f>'C (24)'!#REF!</f>
        <v>#REF!</v>
      </c>
      <c r="AD16" s="78">
        <f>'C (26)'!$AO17</f>
        <v>0</v>
      </c>
      <c r="AE16" s="78">
        <f>'C (27)'!$AO17</f>
        <v>0</v>
      </c>
      <c r="AF16" s="78">
        <f>'C (28)'!$AO17</f>
        <v>0</v>
      </c>
      <c r="AG16" s="78">
        <f>'C (29)'!$AO17</f>
        <v>0</v>
      </c>
    </row>
    <row r="17" spans="1:33" s="3" customFormat="1">
      <c r="A17" s="161">
        <f>Taxes!A18</f>
        <v>15</v>
      </c>
      <c r="B17" s="163" t="str">
        <f>Taxes!B18</f>
        <v>Impôt sur le traitement des salaires</v>
      </c>
      <c r="C17" s="82" t="e">
        <f>+#REF!</f>
        <v>#REF!</v>
      </c>
      <c r="D17" s="177" t="e">
        <f t="shared" si="1"/>
        <v>#REF!</v>
      </c>
      <c r="E17" s="78" t="e">
        <f>'C (1)'!#REF!</f>
        <v>#REF!</v>
      </c>
      <c r="F17" s="78" t="e">
        <f>'C (2)'!#REF!</f>
        <v>#REF!</v>
      </c>
      <c r="G17" s="78" t="e">
        <f>'C (3)'!#REF!</f>
        <v>#REF!</v>
      </c>
      <c r="H17" s="78" t="e">
        <f>'C (4)'!#REF!</f>
        <v>#REF!</v>
      </c>
      <c r="I17" s="78" t="e">
        <f>'C (5)'!#REF!</f>
        <v>#REF!</v>
      </c>
      <c r="J17" s="78" t="e">
        <f>'C (6)'!#REF!</f>
        <v>#REF!</v>
      </c>
      <c r="K17" s="78" t="e">
        <f>'C (7)'!#REF!</f>
        <v>#REF!</v>
      </c>
      <c r="L17" s="78" t="e">
        <f>'C (8)'!#REF!</f>
        <v>#REF!</v>
      </c>
      <c r="M17" s="78" t="e">
        <f>'C (9)'!#REF!</f>
        <v>#REF!</v>
      </c>
      <c r="N17" s="78" t="e">
        <f>'C (10)'!#REF!</f>
        <v>#REF!</v>
      </c>
      <c r="O17" s="78" t="e">
        <f>'C (11)'!#REF!</f>
        <v>#REF!</v>
      </c>
      <c r="P17" s="78" t="e">
        <f>'C (12)'!#REF!</f>
        <v>#REF!</v>
      </c>
      <c r="Q17" s="78" t="e">
        <f>'C (13)'!#REF!</f>
        <v>#REF!</v>
      </c>
      <c r="R17" s="78" t="e">
        <f>'C (14)'!#REF!</f>
        <v>#REF!</v>
      </c>
      <c r="S17" s="78" t="e">
        <f>'C (15)'!#REF!</f>
        <v>#REF!</v>
      </c>
      <c r="T17" s="78" t="e">
        <f>'C (16)'!#REF!</f>
        <v>#REF!</v>
      </c>
      <c r="U17" s="78" t="e">
        <f>'C (17)'!#REF!</f>
        <v>#REF!</v>
      </c>
      <c r="V17" s="78" t="e">
        <f>'C (18)'!#REF!</f>
        <v>#REF!</v>
      </c>
      <c r="W17" s="78" t="e">
        <f>'C (19)'!#REF!</f>
        <v>#REF!</v>
      </c>
      <c r="X17" s="78" t="e">
        <f>'C (20)'!#REF!</f>
        <v>#REF!</v>
      </c>
      <c r="Y17" s="78" t="e">
        <f>#REF!</f>
        <v>#REF!</v>
      </c>
      <c r="Z17" s="78" t="e">
        <f>'C (21)'!#REF!</f>
        <v>#REF!</v>
      </c>
      <c r="AA17" s="78" t="e">
        <f>'C (22)'!#REF!</f>
        <v>#REF!</v>
      </c>
      <c r="AB17" s="78" t="e">
        <f>'C (23)'!#REF!</f>
        <v>#REF!</v>
      </c>
      <c r="AC17" s="78" t="e">
        <f>'C (24)'!#REF!</f>
        <v>#REF!</v>
      </c>
      <c r="AD17" s="78">
        <f>'C (26)'!$AO18</f>
        <v>0</v>
      </c>
      <c r="AE17" s="78">
        <f>'C (27)'!$AO18</f>
        <v>0</v>
      </c>
      <c r="AF17" s="78">
        <f>'C (28)'!$AO18</f>
        <v>0</v>
      </c>
      <c r="AG17" s="78">
        <f>'C (29)'!$AO18</f>
        <v>0</v>
      </c>
    </row>
    <row r="18" spans="1:33">
      <c r="A18" s="160">
        <f>Taxes!A19</f>
        <v>16</v>
      </c>
      <c r="B18" s="78" t="str">
        <f>Taxes!B19</f>
        <v>Retenues BIC</v>
      </c>
      <c r="C18" s="82" t="e">
        <f>+#REF!</f>
        <v>#REF!</v>
      </c>
      <c r="D18" s="177" t="e">
        <f t="shared" si="1"/>
        <v>#REF!</v>
      </c>
      <c r="E18" s="78" t="e">
        <f>'C (1)'!#REF!</f>
        <v>#REF!</v>
      </c>
      <c r="F18" s="78" t="e">
        <f>'C (2)'!#REF!</f>
        <v>#REF!</v>
      </c>
      <c r="G18" s="78" t="e">
        <f>'C (3)'!#REF!</f>
        <v>#REF!</v>
      </c>
      <c r="H18" s="78" t="e">
        <f>'C (4)'!#REF!</f>
        <v>#REF!</v>
      </c>
      <c r="I18" s="78" t="e">
        <f>'C (5)'!#REF!</f>
        <v>#REF!</v>
      </c>
      <c r="J18" s="78" t="e">
        <f>'C (6)'!#REF!</f>
        <v>#REF!</v>
      </c>
      <c r="K18" s="78" t="e">
        <f>'C (7)'!#REF!</f>
        <v>#REF!</v>
      </c>
      <c r="L18" s="78" t="e">
        <f>'C (8)'!#REF!</f>
        <v>#REF!</v>
      </c>
      <c r="M18" s="78" t="e">
        <f>'C (9)'!#REF!</f>
        <v>#REF!</v>
      </c>
      <c r="N18" s="78" t="e">
        <f>'C (10)'!#REF!</f>
        <v>#REF!</v>
      </c>
      <c r="O18" s="78" t="e">
        <f>'C (11)'!#REF!</f>
        <v>#REF!</v>
      </c>
      <c r="P18" s="78" t="e">
        <f>'C (12)'!#REF!</f>
        <v>#REF!</v>
      </c>
      <c r="Q18" s="78" t="e">
        <f>'C (13)'!#REF!</f>
        <v>#REF!</v>
      </c>
      <c r="R18" s="78" t="e">
        <f>'C (14)'!#REF!</f>
        <v>#REF!</v>
      </c>
      <c r="S18" s="78" t="e">
        <f>'C (15)'!#REF!</f>
        <v>#REF!</v>
      </c>
      <c r="T18" s="78" t="e">
        <f>'C (16)'!#REF!</f>
        <v>#REF!</v>
      </c>
      <c r="U18" s="78" t="e">
        <f>'C (17)'!#REF!</f>
        <v>#REF!</v>
      </c>
      <c r="V18" s="78" t="e">
        <f>'C (18)'!#REF!</f>
        <v>#REF!</v>
      </c>
      <c r="W18" s="78" t="e">
        <f>'C (19)'!#REF!</f>
        <v>#REF!</v>
      </c>
      <c r="X18" s="78" t="e">
        <f>'C (20)'!#REF!</f>
        <v>#REF!</v>
      </c>
      <c r="Y18" s="78" t="e">
        <f>#REF!</f>
        <v>#REF!</v>
      </c>
      <c r="Z18" s="78" t="e">
        <f>'C (21)'!#REF!</f>
        <v>#REF!</v>
      </c>
      <c r="AA18" s="78" t="e">
        <f>'C (22)'!#REF!</f>
        <v>#REF!</v>
      </c>
      <c r="AB18" s="78" t="e">
        <f>'C (23)'!#REF!</f>
        <v>#REF!</v>
      </c>
      <c r="AC18" s="78" t="e">
        <f>'C (24)'!#REF!</f>
        <v>#REF!</v>
      </c>
      <c r="AD18" s="78">
        <f>'C (26)'!$AO19</f>
        <v>0</v>
      </c>
      <c r="AE18" s="78">
        <f>'C (27)'!$AO19</f>
        <v>0</v>
      </c>
      <c r="AF18" s="78">
        <f>'C (28)'!$AO19</f>
        <v>0</v>
      </c>
      <c r="AG18" s="78">
        <f>'C (29)'!$AO19</f>
        <v>0</v>
      </c>
    </row>
    <row r="19" spans="1:33" s="3" customFormat="1">
      <c r="A19" s="161">
        <f>Taxes!A20</f>
        <v>17</v>
      </c>
      <c r="B19" s="163" t="str">
        <f>Taxes!B20</f>
        <v>Retenues TVA</v>
      </c>
      <c r="C19" s="82" t="e">
        <f>+#REF!</f>
        <v>#REF!</v>
      </c>
      <c r="D19" s="177" t="e">
        <f t="shared" si="1"/>
        <v>#REF!</v>
      </c>
      <c r="E19" s="78" t="e">
        <f>'C (1)'!#REF!</f>
        <v>#REF!</v>
      </c>
      <c r="F19" s="78" t="e">
        <f>'C (2)'!#REF!</f>
        <v>#REF!</v>
      </c>
      <c r="G19" s="78" t="e">
        <f>'C (3)'!#REF!</f>
        <v>#REF!</v>
      </c>
      <c r="H19" s="78" t="e">
        <f>'C (4)'!#REF!</f>
        <v>#REF!</v>
      </c>
      <c r="I19" s="78" t="e">
        <f>'C (5)'!#REF!</f>
        <v>#REF!</v>
      </c>
      <c r="J19" s="78" t="e">
        <f>'C (6)'!#REF!</f>
        <v>#REF!</v>
      </c>
      <c r="K19" s="78" t="e">
        <f>'C (7)'!#REF!</f>
        <v>#REF!</v>
      </c>
      <c r="L19" s="78" t="e">
        <f>'C (8)'!#REF!</f>
        <v>#REF!</v>
      </c>
      <c r="M19" s="78" t="e">
        <f>'C (9)'!#REF!</f>
        <v>#REF!</v>
      </c>
      <c r="N19" s="78" t="e">
        <f>'C (10)'!#REF!</f>
        <v>#REF!</v>
      </c>
      <c r="O19" s="78" t="e">
        <f>'C (11)'!#REF!</f>
        <v>#REF!</v>
      </c>
      <c r="P19" s="78" t="e">
        <f>'C (12)'!#REF!</f>
        <v>#REF!</v>
      </c>
      <c r="Q19" s="78" t="e">
        <f>'C (13)'!#REF!</f>
        <v>#REF!</v>
      </c>
      <c r="R19" s="78" t="e">
        <f>'C (14)'!#REF!</f>
        <v>#REF!</v>
      </c>
      <c r="S19" s="78" t="e">
        <f>'C (15)'!#REF!</f>
        <v>#REF!</v>
      </c>
      <c r="T19" s="78" t="e">
        <f>'C (16)'!#REF!</f>
        <v>#REF!</v>
      </c>
      <c r="U19" s="78" t="e">
        <f>'C (17)'!#REF!</f>
        <v>#REF!</v>
      </c>
      <c r="V19" s="78" t="e">
        <f>'C (18)'!#REF!</f>
        <v>#REF!</v>
      </c>
      <c r="W19" s="78" t="e">
        <f>'C (19)'!#REF!</f>
        <v>#REF!</v>
      </c>
      <c r="X19" s="78" t="e">
        <f>'C (20)'!#REF!</f>
        <v>#REF!</v>
      </c>
      <c r="Y19" s="78" t="e">
        <f>#REF!</f>
        <v>#REF!</v>
      </c>
      <c r="Z19" s="78" t="e">
        <f>'C (21)'!#REF!</f>
        <v>#REF!</v>
      </c>
      <c r="AA19" s="78" t="e">
        <f>'C (22)'!#REF!</f>
        <v>#REF!</v>
      </c>
      <c r="AB19" s="78" t="e">
        <f>'C (23)'!#REF!</f>
        <v>#REF!</v>
      </c>
      <c r="AC19" s="78" t="e">
        <f>'C (24)'!#REF!</f>
        <v>#REF!</v>
      </c>
      <c r="AD19" s="78">
        <f>'C (26)'!$AO20</f>
        <v>0</v>
      </c>
      <c r="AE19" s="78">
        <f>'C (27)'!$AO20</f>
        <v>0</v>
      </c>
      <c r="AF19" s="78">
        <f>'C (28)'!$AO20</f>
        <v>0</v>
      </c>
      <c r="AG19" s="78">
        <f>'C (29)'!$AO20</f>
        <v>0</v>
      </c>
    </row>
    <row r="20" spans="1:33">
      <c r="A20" s="160">
        <f>Taxes!A21</f>
        <v>18</v>
      </c>
      <c r="B20" s="78" t="str">
        <f>Taxes!B21</f>
        <v>Retenues IRF</v>
      </c>
      <c r="C20" s="82" t="e">
        <f>+#REF!</f>
        <v>#REF!</v>
      </c>
      <c r="D20" s="177" t="e">
        <f t="shared" si="1"/>
        <v>#REF!</v>
      </c>
      <c r="E20" s="78" t="e">
        <f>'C (1)'!#REF!</f>
        <v>#REF!</v>
      </c>
      <c r="F20" s="78" t="e">
        <f>'C (2)'!#REF!</f>
        <v>#REF!</v>
      </c>
      <c r="G20" s="78" t="e">
        <f>'C (3)'!#REF!</f>
        <v>#REF!</v>
      </c>
      <c r="H20" s="78" t="e">
        <f>'C (4)'!#REF!</f>
        <v>#REF!</v>
      </c>
      <c r="I20" s="78" t="e">
        <f>'C (5)'!#REF!</f>
        <v>#REF!</v>
      </c>
      <c r="J20" s="78" t="e">
        <f>'C (6)'!#REF!</f>
        <v>#REF!</v>
      </c>
      <c r="K20" s="78" t="e">
        <f>'C (7)'!#REF!</f>
        <v>#REF!</v>
      </c>
      <c r="L20" s="78" t="e">
        <f>'C (8)'!#REF!</f>
        <v>#REF!</v>
      </c>
      <c r="M20" s="78" t="e">
        <f>'C (9)'!#REF!</f>
        <v>#REF!</v>
      </c>
      <c r="N20" s="78" t="e">
        <f>'C (10)'!#REF!</f>
        <v>#REF!</v>
      </c>
      <c r="O20" s="78" t="e">
        <f>'C (11)'!#REF!</f>
        <v>#REF!</v>
      </c>
      <c r="P20" s="78" t="e">
        <f>'C (12)'!#REF!</f>
        <v>#REF!</v>
      </c>
      <c r="Q20" s="78" t="e">
        <f>'C (13)'!#REF!</f>
        <v>#REF!</v>
      </c>
      <c r="R20" s="78" t="e">
        <f>'C (14)'!#REF!</f>
        <v>#REF!</v>
      </c>
      <c r="S20" s="78" t="e">
        <f>'C (15)'!#REF!</f>
        <v>#REF!</v>
      </c>
      <c r="T20" s="78" t="e">
        <f>'C (16)'!#REF!</f>
        <v>#REF!</v>
      </c>
      <c r="U20" s="78" t="e">
        <f>'C (17)'!#REF!</f>
        <v>#REF!</v>
      </c>
      <c r="V20" s="78" t="e">
        <f>'C (18)'!#REF!</f>
        <v>#REF!</v>
      </c>
      <c r="W20" s="78" t="e">
        <f>'C (19)'!#REF!</f>
        <v>#REF!</v>
      </c>
      <c r="X20" s="78" t="e">
        <f>'C (20)'!#REF!</f>
        <v>#REF!</v>
      </c>
      <c r="Y20" s="78" t="e">
        <f>#REF!</f>
        <v>#REF!</v>
      </c>
      <c r="Z20" s="78" t="e">
        <f>'C (21)'!#REF!</f>
        <v>#REF!</v>
      </c>
      <c r="AA20" s="78" t="e">
        <f>'C (22)'!#REF!</f>
        <v>#REF!</v>
      </c>
      <c r="AB20" s="78" t="e">
        <f>'C (23)'!#REF!</f>
        <v>#REF!</v>
      </c>
      <c r="AC20" s="78" t="e">
        <f>'C (24)'!#REF!</f>
        <v>#REF!</v>
      </c>
      <c r="AD20" s="78">
        <f>'C (26)'!$AO21</f>
        <v>0</v>
      </c>
      <c r="AE20" s="78">
        <f>'C (27)'!$AO21</f>
        <v>0</v>
      </c>
      <c r="AF20" s="78">
        <f>'C (28)'!$AO21</f>
        <v>0</v>
      </c>
      <c r="AG20" s="78">
        <f>'C (29)'!$AO21</f>
        <v>0</v>
      </c>
    </row>
    <row r="21" spans="1:33" s="3" customFormat="1">
      <c r="A21" s="161">
        <f>Taxes!A22</f>
        <v>19</v>
      </c>
      <c r="B21" s="163" t="str">
        <f>Taxes!B22</f>
        <v>Autres retenues à la source</v>
      </c>
      <c r="C21" s="82" t="e">
        <f>+#REF!</f>
        <v>#REF!</v>
      </c>
      <c r="D21" s="177" t="e">
        <f t="shared" si="1"/>
        <v>#REF!</v>
      </c>
      <c r="E21" s="78" t="e">
        <f>'C (1)'!#REF!</f>
        <v>#REF!</v>
      </c>
      <c r="F21" s="78" t="e">
        <f>'C (2)'!#REF!</f>
        <v>#REF!</v>
      </c>
      <c r="G21" s="78" t="e">
        <f>'C (3)'!#REF!</f>
        <v>#REF!</v>
      </c>
      <c r="H21" s="78" t="e">
        <f>'C (4)'!#REF!</f>
        <v>#REF!</v>
      </c>
      <c r="I21" s="78" t="e">
        <f>'C (5)'!#REF!</f>
        <v>#REF!</v>
      </c>
      <c r="J21" s="78" t="e">
        <f>'C (6)'!#REF!</f>
        <v>#REF!</v>
      </c>
      <c r="K21" s="78" t="e">
        <f>'C (7)'!#REF!</f>
        <v>#REF!</v>
      </c>
      <c r="L21" s="78" t="e">
        <f>'C (8)'!#REF!</f>
        <v>#REF!</v>
      </c>
      <c r="M21" s="78" t="e">
        <f>'C (9)'!#REF!</f>
        <v>#REF!</v>
      </c>
      <c r="N21" s="78" t="e">
        <f>'C (10)'!#REF!</f>
        <v>#REF!</v>
      </c>
      <c r="O21" s="78" t="e">
        <f>'C (11)'!#REF!</f>
        <v>#REF!</v>
      </c>
      <c r="P21" s="78" t="e">
        <f>'C (12)'!#REF!</f>
        <v>#REF!</v>
      </c>
      <c r="Q21" s="78" t="e">
        <f>'C (13)'!#REF!</f>
        <v>#REF!</v>
      </c>
      <c r="R21" s="78" t="e">
        <f>'C (14)'!#REF!</f>
        <v>#REF!</v>
      </c>
      <c r="S21" s="78" t="e">
        <f>'C (15)'!#REF!</f>
        <v>#REF!</v>
      </c>
      <c r="T21" s="78" t="e">
        <f>'C (16)'!#REF!</f>
        <v>#REF!</v>
      </c>
      <c r="U21" s="78" t="e">
        <f>'C (17)'!#REF!</f>
        <v>#REF!</v>
      </c>
      <c r="V21" s="78" t="e">
        <f>'C (18)'!#REF!</f>
        <v>#REF!</v>
      </c>
      <c r="W21" s="78" t="e">
        <f>'C (19)'!#REF!</f>
        <v>#REF!</v>
      </c>
      <c r="X21" s="78" t="e">
        <f>'C (20)'!#REF!</f>
        <v>#REF!</v>
      </c>
      <c r="Y21" s="78" t="e">
        <f>#REF!</f>
        <v>#REF!</v>
      </c>
      <c r="Z21" s="78" t="e">
        <f>'C (21)'!#REF!</f>
        <v>#REF!</v>
      </c>
      <c r="AA21" s="78" t="e">
        <f>'C (22)'!#REF!</f>
        <v>#REF!</v>
      </c>
      <c r="AB21" s="78" t="e">
        <f>'C (23)'!#REF!</f>
        <v>#REF!</v>
      </c>
      <c r="AC21" s="78" t="e">
        <f>'C (24)'!#REF!</f>
        <v>#REF!</v>
      </c>
      <c r="AD21" s="78">
        <f>'C (26)'!$AO22</f>
        <v>0</v>
      </c>
      <c r="AE21" s="78">
        <f>'C (27)'!$AO22</f>
        <v>0</v>
      </c>
      <c r="AF21" s="78">
        <f>'C (28)'!$AO22</f>
        <v>0</v>
      </c>
      <c r="AG21" s="78">
        <f>'C (29)'!$AO22</f>
        <v>0</v>
      </c>
    </row>
    <row r="22" spans="1:33">
      <c r="A22" s="172"/>
      <c r="B22" s="81" t="str">
        <f>Taxes!B23</f>
        <v>DNGM</v>
      </c>
      <c r="C22" s="82" t="e">
        <f>+#REF!</f>
        <v>#REF!</v>
      </c>
      <c r="D22" s="177" t="e">
        <f t="shared" si="1"/>
        <v>#REF!</v>
      </c>
      <c r="E22" s="82" t="e">
        <f>SUM(E23:E30)</f>
        <v>#REF!</v>
      </c>
      <c r="F22" s="82" t="e">
        <f t="shared" ref="F22:AG22" si="3">SUM(F23:F30)</f>
        <v>#REF!</v>
      </c>
      <c r="G22" s="82" t="e">
        <f t="shared" si="3"/>
        <v>#REF!</v>
      </c>
      <c r="H22" s="82" t="e">
        <f t="shared" si="3"/>
        <v>#REF!</v>
      </c>
      <c r="I22" s="82" t="e">
        <f t="shared" si="3"/>
        <v>#REF!</v>
      </c>
      <c r="J22" s="82" t="e">
        <f t="shared" si="3"/>
        <v>#REF!</v>
      </c>
      <c r="K22" s="82" t="e">
        <f t="shared" si="3"/>
        <v>#REF!</v>
      </c>
      <c r="L22" s="82" t="e">
        <f t="shared" si="3"/>
        <v>#REF!</v>
      </c>
      <c r="M22" s="82" t="e">
        <f t="shared" si="3"/>
        <v>#REF!</v>
      </c>
      <c r="N22" s="82" t="e">
        <f t="shared" si="3"/>
        <v>#REF!</v>
      </c>
      <c r="O22" s="82" t="e">
        <f t="shared" si="3"/>
        <v>#REF!</v>
      </c>
      <c r="P22" s="82" t="e">
        <f t="shared" si="3"/>
        <v>#REF!</v>
      </c>
      <c r="Q22" s="82" t="e">
        <f t="shared" si="3"/>
        <v>#REF!</v>
      </c>
      <c r="R22" s="82" t="e">
        <f t="shared" si="3"/>
        <v>#REF!</v>
      </c>
      <c r="S22" s="82" t="e">
        <f t="shared" si="3"/>
        <v>#REF!</v>
      </c>
      <c r="T22" s="82" t="e">
        <f t="shared" si="3"/>
        <v>#REF!</v>
      </c>
      <c r="U22" s="82" t="e">
        <f t="shared" si="3"/>
        <v>#REF!</v>
      </c>
      <c r="V22" s="82" t="e">
        <f t="shared" si="3"/>
        <v>#REF!</v>
      </c>
      <c r="W22" s="82" t="e">
        <f t="shared" si="3"/>
        <v>#REF!</v>
      </c>
      <c r="X22" s="82" t="e">
        <f t="shared" si="3"/>
        <v>#REF!</v>
      </c>
      <c r="Y22" s="82" t="e">
        <f t="shared" si="3"/>
        <v>#REF!</v>
      </c>
      <c r="Z22" s="82" t="e">
        <f t="shared" si="3"/>
        <v>#REF!</v>
      </c>
      <c r="AA22" s="82" t="e">
        <f t="shared" si="3"/>
        <v>#REF!</v>
      </c>
      <c r="AB22" s="82" t="e">
        <f t="shared" si="3"/>
        <v>#REF!</v>
      </c>
      <c r="AC22" s="82" t="e">
        <f t="shared" si="3"/>
        <v>#REF!</v>
      </c>
      <c r="AD22" s="82">
        <f t="shared" si="3"/>
        <v>0</v>
      </c>
      <c r="AE22" s="82">
        <f t="shared" si="3"/>
        <v>0</v>
      </c>
      <c r="AF22" s="82">
        <f t="shared" si="3"/>
        <v>0</v>
      </c>
      <c r="AG22" s="82">
        <f t="shared" si="3"/>
        <v>0</v>
      </c>
    </row>
    <row r="23" spans="1:33" s="3" customFormat="1">
      <c r="A23" s="160">
        <f>Taxes!A24</f>
        <v>20</v>
      </c>
      <c r="B23" s="78" t="str">
        <f>Taxes!B24</f>
        <v>Redevances superficiaires</v>
      </c>
      <c r="C23" s="82" t="e">
        <f>+#REF!</f>
        <v>#REF!</v>
      </c>
      <c r="D23" s="177" t="e">
        <f t="shared" si="1"/>
        <v>#REF!</v>
      </c>
      <c r="E23" s="78" t="e">
        <f>'C (1)'!#REF!</f>
        <v>#REF!</v>
      </c>
      <c r="F23" s="78" t="e">
        <f>'C (2)'!#REF!</f>
        <v>#REF!</v>
      </c>
      <c r="G23" s="78" t="e">
        <f>'C (3)'!#REF!</f>
        <v>#REF!</v>
      </c>
      <c r="H23" s="78" t="e">
        <f>'C (4)'!#REF!</f>
        <v>#REF!</v>
      </c>
      <c r="I23" s="78" t="e">
        <f>'C (5)'!#REF!</f>
        <v>#REF!</v>
      </c>
      <c r="J23" s="78" t="e">
        <f>'C (6)'!#REF!</f>
        <v>#REF!</v>
      </c>
      <c r="K23" s="78" t="e">
        <f>'C (7)'!#REF!</f>
        <v>#REF!</v>
      </c>
      <c r="L23" s="78" t="e">
        <f>'C (8)'!#REF!</f>
        <v>#REF!</v>
      </c>
      <c r="M23" s="78" t="e">
        <f>'C (9)'!#REF!</f>
        <v>#REF!</v>
      </c>
      <c r="N23" s="78" t="e">
        <f>'C (10)'!#REF!</f>
        <v>#REF!</v>
      </c>
      <c r="O23" s="78" t="e">
        <f>'C (11)'!#REF!</f>
        <v>#REF!</v>
      </c>
      <c r="P23" s="78" t="e">
        <f>'C (12)'!#REF!</f>
        <v>#REF!</v>
      </c>
      <c r="Q23" s="78" t="e">
        <f>'C (13)'!#REF!</f>
        <v>#REF!</v>
      </c>
      <c r="R23" s="78" t="e">
        <f>'C (14)'!#REF!</f>
        <v>#REF!</v>
      </c>
      <c r="S23" s="78" t="e">
        <f>'C (15)'!#REF!</f>
        <v>#REF!</v>
      </c>
      <c r="T23" s="78" t="e">
        <f>'C (16)'!#REF!</f>
        <v>#REF!</v>
      </c>
      <c r="U23" s="78" t="e">
        <f>'C (17)'!#REF!</f>
        <v>#REF!</v>
      </c>
      <c r="V23" s="78" t="e">
        <f>'C (18)'!#REF!</f>
        <v>#REF!</v>
      </c>
      <c r="W23" s="78" t="e">
        <f>'C (19)'!#REF!</f>
        <v>#REF!</v>
      </c>
      <c r="X23" s="78" t="e">
        <f>'C (20)'!#REF!</f>
        <v>#REF!</v>
      </c>
      <c r="Y23" s="78" t="e">
        <f>#REF!</f>
        <v>#REF!</v>
      </c>
      <c r="Z23" s="78" t="e">
        <f>'C (21)'!#REF!</f>
        <v>#REF!</v>
      </c>
      <c r="AA23" s="78" t="e">
        <f>'C (22)'!#REF!</f>
        <v>#REF!</v>
      </c>
      <c r="AB23" s="78" t="e">
        <f>'C (23)'!#REF!</f>
        <v>#REF!</v>
      </c>
      <c r="AC23" s="78" t="e">
        <f>'C (24)'!#REF!</f>
        <v>#REF!</v>
      </c>
      <c r="AD23" s="78">
        <f>'C (26)'!$AO24</f>
        <v>0</v>
      </c>
      <c r="AE23" s="78">
        <f>'C (27)'!$AO24</f>
        <v>0</v>
      </c>
      <c r="AF23" s="78">
        <f>'C (28)'!$AO24</f>
        <v>0</v>
      </c>
      <c r="AG23" s="78">
        <f>'C (29)'!$AO24</f>
        <v>0</v>
      </c>
    </row>
    <row r="24" spans="1:33">
      <c r="A24" s="161">
        <f>Taxes!A25</f>
        <v>21</v>
      </c>
      <c r="B24" s="163" t="str">
        <f>Taxes!B25</f>
        <v>Taxe de délivrance</v>
      </c>
      <c r="C24" s="82" t="e">
        <f>+#REF!</f>
        <v>#REF!</v>
      </c>
      <c r="D24" s="177" t="e">
        <f t="shared" si="1"/>
        <v>#REF!</v>
      </c>
      <c r="E24" s="78" t="e">
        <f>'C (1)'!#REF!</f>
        <v>#REF!</v>
      </c>
      <c r="F24" s="78" t="e">
        <f>'C (2)'!#REF!</f>
        <v>#REF!</v>
      </c>
      <c r="G24" s="78" t="e">
        <f>'C (3)'!#REF!</f>
        <v>#REF!</v>
      </c>
      <c r="H24" s="78" t="e">
        <f>'C (4)'!#REF!</f>
        <v>#REF!</v>
      </c>
      <c r="I24" s="78" t="e">
        <f>'C (5)'!#REF!</f>
        <v>#REF!</v>
      </c>
      <c r="J24" s="78" t="e">
        <f>'C (6)'!#REF!</f>
        <v>#REF!</v>
      </c>
      <c r="K24" s="78" t="e">
        <f>'C (7)'!#REF!</f>
        <v>#REF!</v>
      </c>
      <c r="L24" s="78" t="e">
        <f>'C (8)'!#REF!</f>
        <v>#REF!</v>
      </c>
      <c r="M24" s="78" t="e">
        <f>'C (9)'!#REF!</f>
        <v>#REF!</v>
      </c>
      <c r="N24" s="78" t="e">
        <f>'C (10)'!#REF!</f>
        <v>#REF!</v>
      </c>
      <c r="O24" s="78" t="e">
        <f>'C (11)'!#REF!</f>
        <v>#REF!</v>
      </c>
      <c r="P24" s="78" t="e">
        <f>'C (12)'!#REF!</f>
        <v>#REF!</v>
      </c>
      <c r="Q24" s="78" t="e">
        <f>'C (13)'!#REF!</f>
        <v>#REF!</v>
      </c>
      <c r="R24" s="78" t="e">
        <f>'C (14)'!#REF!</f>
        <v>#REF!</v>
      </c>
      <c r="S24" s="78" t="e">
        <f>'C (15)'!#REF!</f>
        <v>#REF!</v>
      </c>
      <c r="T24" s="78" t="e">
        <f>'C (16)'!#REF!</f>
        <v>#REF!</v>
      </c>
      <c r="U24" s="78" t="e">
        <f>'C (17)'!#REF!</f>
        <v>#REF!</v>
      </c>
      <c r="V24" s="78" t="e">
        <f>'C (18)'!#REF!</f>
        <v>#REF!</v>
      </c>
      <c r="W24" s="78" t="e">
        <f>'C (19)'!#REF!</f>
        <v>#REF!</v>
      </c>
      <c r="X24" s="78" t="e">
        <f>'C (20)'!#REF!</f>
        <v>#REF!</v>
      </c>
      <c r="Y24" s="78" t="e">
        <f>#REF!</f>
        <v>#REF!</v>
      </c>
      <c r="Z24" s="78" t="e">
        <f>'C (21)'!#REF!</f>
        <v>#REF!</v>
      </c>
      <c r="AA24" s="78" t="e">
        <f>'C (22)'!#REF!</f>
        <v>#REF!</v>
      </c>
      <c r="AB24" s="78" t="e">
        <f>'C (23)'!#REF!</f>
        <v>#REF!</v>
      </c>
      <c r="AC24" s="78" t="e">
        <f>'C (24)'!#REF!</f>
        <v>#REF!</v>
      </c>
      <c r="AD24" s="78">
        <f>'C (26)'!$AO25</f>
        <v>0</v>
      </c>
      <c r="AE24" s="78">
        <f>'C (27)'!$AO25</f>
        <v>0</v>
      </c>
      <c r="AF24" s="78">
        <f>'C (28)'!$AO25</f>
        <v>0</v>
      </c>
      <c r="AG24" s="78">
        <f>'C (29)'!$AO25</f>
        <v>0</v>
      </c>
    </row>
    <row r="25" spans="1:33" s="3" customFormat="1">
      <c r="A25" s="160">
        <f>Taxes!A26</f>
        <v>22</v>
      </c>
      <c r="B25" s="78" t="str">
        <f>Taxes!B26</f>
        <v>Taxe de renouvellement</v>
      </c>
      <c r="C25" s="82" t="e">
        <f>+#REF!</f>
        <v>#REF!</v>
      </c>
      <c r="D25" s="177" t="e">
        <f t="shared" si="1"/>
        <v>#REF!</v>
      </c>
      <c r="E25" s="78" t="e">
        <f>'C (1)'!#REF!</f>
        <v>#REF!</v>
      </c>
      <c r="F25" s="78" t="e">
        <f>'C (2)'!#REF!</f>
        <v>#REF!</v>
      </c>
      <c r="G25" s="78" t="e">
        <f>'C (3)'!#REF!</f>
        <v>#REF!</v>
      </c>
      <c r="H25" s="78" t="e">
        <f>'C (4)'!#REF!</f>
        <v>#REF!</v>
      </c>
      <c r="I25" s="78" t="e">
        <f>'C (5)'!#REF!</f>
        <v>#REF!</v>
      </c>
      <c r="J25" s="78" t="e">
        <f>'C (6)'!#REF!</f>
        <v>#REF!</v>
      </c>
      <c r="K25" s="78" t="e">
        <f>'C (7)'!#REF!</f>
        <v>#REF!</v>
      </c>
      <c r="L25" s="78" t="e">
        <f>'C (8)'!#REF!</f>
        <v>#REF!</v>
      </c>
      <c r="M25" s="78" t="e">
        <f>'C (9)'!#REF!</f>
        <v>#REF!</v>
      </c>
      <c r="N25" s="78" t="e">
        <f>'C (10)'!#REF!</f>
        <v>#REF!</v>
      </c>
      <c r="O25" s="78" t="e">
        <f>'C (11)'!#REF!</f>
        <v>#REF!</v>
      </c>
      <c r="P25" s="78" t="e">
        <f>'C (12)'!#REF!</f>
        <v>#REF!</v>
      </c>
      <c r="Q25" s="78" t="e">
        <f>'C (13)'!#REF!</f>
        <v>#REF!</v>
      </c>
      <c r="R25" s="78" t="e">
        <f>'C (14)'!#REF!</f>
        <v>#REF!</v>
      </c>
      <c r="S25" s="78" t="e">
        <f>'C (15)'!#REF!</f>
        <v>#REF!</v>
      </c>
      <c r="T25" s="78" t="e">
        <f>'C (16)'!#REF!</f>
        <v>#REF!</v>
      </c>
      <c r="U25" s="78" t="e">
        <f>'C (17)'!#REF!</f>
        <v>#REF!</v>
      </c>
      <c r="V25" s="78" t="e">
        <f>'C (18)'!#REF!</f>
        <v>#REF!</v>
      </c>
      <c r="W25" s="78" t="e">
        <f>'C (19)'!#REF!</f>
        <v>#REF!</v>
      </c>
      <c r="X25" s="78" t="e">
        <f>'C (20)'!#REF!</f>
        <v>#REF!</v>
      </c>
      <c r="Y25" s="78" t="e">
        <f>#REF!</f>
        <v>#REF!</v>
      </c>
      <c r="Z25" s="78" t="e">
        <f>'C (21)'!#REF!</f>
        <v>#REF!</v>
      </c>
      <c r="AA25" s="78" t="e">
        <f>'C (22)'!#REF!</f>
        <v>#REF!</v>
      </c>
      <c r="AB25" s="78" t="e">
        <f>'C (23)'!#REF!</f>
        <v>#REF!</v>
      </c>
      <c r="AC25" s="78" t="e">
        <f>'C (24)'!#REF!</f>
        <v>#REF!</v>
      </c>
      <c r="AD25" s="78">
        <f>'C (26)'!$AO26</f>
        <v>0</v>
      </c>
      <c r="AE25" s="78">
        <f>'C (27)'!$AO26</f>
        <v>0</v>
      </c>
      <c r="AF25" s="78">
        <f>'C (28)'!$AO26</f>
        <v>0</v>
      </c>
      <c r="AG25" s="78">
        <f>'C (29)'!$AO26</f>
        <v>0</v>
      </c>
    </row>
    <row r="26" spans="1:33">
      <c r="A26" s="161">
        <f>Taxes!A27</f>
        <v>23</v>
      </c>
      <c r="B26" s="163" t="str">
        <f>Taxes!B27</f>
        <v>Taxe d’extraction (ramassage)</v>
      </c>
      <c r="C26" s="82" t="e">
        <f>+#REF!</f>
        <v>#REF!</v>
      </c>
      <c r="D26" s="177" t="e">
        <f t="shared" si="1"/>
        <v>#REF!</v>
      </c>
      <c r="E26" s="78" t="e">
        <f>'C (1)'!#REF!</f>
        <v>#REF!</v>
      </c>
      <c r="F26" s="78" t="e">
        <f>'C (2)'!#REF!</f>
        <v>#REF!</v>
      </c>
      <c r="G26" s="78" t="e">
        <f>'C (3)'!#REF!</f>
        <v>#REF!</v>
      </c>
      <c r="H26" s="78" t="e">
        <f>'C (4)'!#REF!</f>
        <v>#REF!</v>
      </c>
      <c r="I26" s="78" t="e">
        <f>'C (5)'!#REF!</f>
        <v>#REF!</v>
      </c>
      <c r="J26" s="78" t="e">
        <f>'C (6)'!#REF!</f>
        <v>#REF!</v>
      </c>
      <c r="K26" s="78" t="e">
        <f>'C (7)'!#REF!</f>
        <v>#REF!</v>
      </c>
      <c r="L26" s="78" t="e">
        <f>'C (8)'!#REF!</f>
        <v>#REF!</v>
      </c>
      <c r="M26" s="78" t="e">
        <f>'C (9)'!#REF!</f>
        <v>#REF!</v>
      </c>
      <c r="N26" s="78" t="e">
        <f>'C (10)'!#REF!</f>
        <v>#REF!</v>
      </c>
      <c r="O26" s="78" t="e">
        <f>'C (11)'!#REF!</f>
        <v>#REF!</v>
      </c>
      <c r="P26" s="78" t="e">
        <f>'C (12)'!#REF!</f>
        <v>#REF!</v>
      </c>
      <c r="Q26" s="78" t="e">
        <f>'C (13)'!#REF!</f>
        <v>#REF!</v>
      </c>
      <c r="R26" s="78" t="e">
        <f>'C (14)'!#REF!</f>
        <v>#REF!</v>
      </c>
      <c r="S26" s="78" t="e">
        <f>'C (15)'!#REF!</f>
        <v>#REF!</v>
      </c>
      <c r="T26" s="78" t="e">
        <f>'C (16)'!#REF!</f>
        <v>#REF!</v>
      </c>
      <c r="U26" s="78" t="e">
        <f>'C (17)'!#REF!</f>
        <v>#REF!</v>
      </c>
      <c r="V26" s="78" t="e">
        <f>'C (18)'!#REF!</f>
        <v>#REF!</v>
      </c>
      <c r="W26" s="78" t="e">
        <f>'C (19)'!#REF!</f>
        <v>#REF!</v>
      </c>
      <c r="X26" s="78" t="e">
        <f>'C (20)'!#REF!</f>
        <v>#REF!</v>
      </c>
      <c r="Y26" s="78" t="e">
        <f>#REF!</f>
        <v>#REF!</v>
      </c>
      <c r="Z26" s="78" t="e">
        <f>'C (21)'!#REF!</f>
        <v>#REF!</v>
      </c>
      <c r="AA26" s="78" t="e">
        <f>'C (22)'!#REF!</f>
        <v>#REF!</v>
      </c>
      <c r="AB26" s="78" t="e">
        <f>'C (23)'!#REF!</f>
        <v>#REF!</v>
      </c>
      <c r="AC26" s="78" t="e">
        <f>'C (24)'!#REF!</f>
        <v>#REF!</v>
      </c>
      <c r="AD26" s="78">
        <f>'C (26)'!$AO27</f>
        <v>0</v>
      </c>
      <c r="AE26" s="78">
        <f>'C (27)'!$AO27</f>
        <v>0</v>
      </c>
      <c r="AF26" s="78">
        <f>'C (28)'!$AO27</f>
        <v>0</v>
      </c>
      <c r="AG26" s="78">
        <f>'C (29)'!$AO27</f>
        <v>0</v>
      </c>
    </row>
    <row r="27" spans="1:33" s="3" customFormat="1">
      <c r="A27" s="160">
        <f>Taxes!A28</f>
        <v>24</v>
      </c>
      <c r="B27" s="78" t="str">
        <f>Taxes!B28</f>
        <v>Taxe sur plus value sur transfert de titre</v>
      </c>
      <c r="C27" s="82" t="e">
        <f>+#REF!</f>
        <v>#REF!</v>
      </c>
      <c r="D27" s="177" t="e">
        <f t="shared" si="1"/>
        <v>#REF!</v>
      </c>
      <c r="E27" s="78" t="e">
        <f>'C (1)'!#REF!</f>
        <v>#REF!</v>
      </c>
      <c r="F27" s="78" t="e">
        <f>'C (2)'!#REF!</f>
        <v>#REF!</v>
      </c>
      <c r="G27" s="78" t="e">
        <f>'C (3)'!#REF!</f>
        <v>#REF!</v>
      </c>
      <c r="H27" s="78" t="e">
        <f>'C (4)'!#REF!</f>
        <v>#REF!</v>
      </c>
      <c r="I27" s="78" t="e">
        <f>'C (5)'!#REF!</f>
        <v>#REF!</v>
      </c>
      <c r="J27" s="78" t="e">
        <f>'C (6)'!#REF!</f>
        <v>#REF!</v>
      </c>
      <c r="K27" s="78" t="e">
        <f>'C (7)'!#REF!</f>
        <v>#REF!</v>
      </c>
      <c r="L27" s="78" t="e">
        <f>'C (8)'!#REF!</f>
        <v>#REF!</v>
      </c>
      <c r="M27" s="78" t="e">
        <f>'C (9)'!#REF!</f>
        <v>#REF!</v>
      </c>
      <c r="N27" s="78" t="e">
        <f>'C (10)'!#REF!</f>
        <v>#REF!</v>
      </c>
      <c r="O27" s="78" t="e">
        <f>'C (11)'!#REF!</f>
        <v>#REF!</v>
      </c>
      <c r="P27" s="78" t="e">
        <f>'C (12)'!#REF!</f>
        <v>#REF!</v>
      </c>
      <c r="Q27" s="78" t="e">
        <f>'C (13)'!#REF!</f>
        <v>#REF!</v>
      </c>
      <c r="R27" s="78" t="e">
        <f>'C (14)'!#REF!</f>
        <v>#REF!</v>
      </c>
      <c r="S27" s="78" t="e">
        <f>'C (15)'!#REF!</f>
        <v>#REF!</v>
      </c>
      <c r="T27" s="78" t="e">
        <f>'C (16)'!#REF!</f>
        <v>#REF!</v>
      </c>
      <c r="U27" s="78" t="e">
        <f>'C (17)'!#REF!</f>
        <v>#REF!</v>
      </c>
      <c r="V27" s="78" t="e">
        <f>'C (18)'!#REF!</f>
        <v>#REF!</v>
      </c>
      <c r="W27" s="78" t="e">
        <f>'C (19)'!#REF!</f>
        <v>#REF!</v>
      </c>
      <c r="X27" s="78" t="e">
        <f>'C (20)'!#REF!</f>
        <v>#REF!</v>
      </c>
      <c r="Y27" s="78" t="e">
        <f>#REF!</f>
        <v>#REF!</v>
      </c>
      <c r="Z27" s="78" t="e">
        <f>'C (21)'!#REF!</f>
        <v>#REF!</v>
      </c>
      <c r="AA27" s="78" t="e">
        <f>'C (22)'!#REF!</f>
        <v>#REF!</v>
      </c>
      <c r="AB27" s="78" t="e">
        <f>'C (23)'!#REF!</f>
        <v>#REF!</v>
      </c>
      <c r="AC27" s="78" t="e">
        <f>'C (24)'!#REF!</f>
        <v>#REF!</v>
      </c>
      <c r="AD27" s="78">
        <f>'C (26)'!$AO28</f>
        <v>0</v>
      </c>
      <c r="AE27" s="78">
        <f>'C (27)'!$AO28</f>
        <v>0</v>
      </c>
      <c r="AF27" s="78">
        <f>'C (28)'!$AO28</f>
        <v>0</v>
      </c>
      <c r="AG27" s="78">
        <f>'C (29)'!$AO28</f>
        <v>0</v>
      </c>
    </row>
    <row r="28" spans="1:33">
      <c r="A28" s="161">
        <f>Taxes!A29</f>
        <v>25</v>
      </c>
      <c r="B28" s="163" t="str">
        <f>Taxes!B29</f>
        <v>Taxe de convention</v>
      </c>
      <c r="C28" s="82" t="e">
        <f>+#REF!</f>
        <v>#REF!</v>
      </c>
      <c r="D28" s="177" t="e">
        <f t="shared" si="1"/>
        <v>#REF!</v>
      </c>
      <c r="E28" s="78" t="e">
        <f>'C (1)'!#REF!</f>
        <v>#REF!</v>
      </c>
      <c r="F28" s="78" t="e">
        <f>'C (2)'!#REF!</f>
        <v>#REF!</v>
      </c>
      <c r="G28" s="78" t="e">
        <f>'C (3)'!#REF!</f>
        <v>#REF!</v>
      </c>
      <c r="H28" s="78" t="e">
        <f>'C (4)'!#REF!</f>
        <v>#REF!</v>
      </c>
      <c r="I28" s="78" t="e">
        <f>'C (5)'!#REF!</f>
        <v>#REF!</v>
      </c>
      <c r="J28" s="78" t="e">
        <f>'C (6)'!#REF!</f>
        <v>#REF!</v>
      </c>
      <c r="K28" s="78" t="e">
        <f>'C (7)'!#REF!</f>
        <v>#REF!</v>
      </c>
      <c r="L28" s="78" t="e">
        <f>'C (8)'!#REF!</f>
        <v>#REF!</v>
      </c>
      <c r="M28" s="78" t="e">
        <f>'C (9)'!#REF!</f>
        <v>#REF!</v>
      </c>
      <c r="N28" s="78" t="e">
        <f>'C (10)'!#REF!</f>
        <v>#REF!</v>
      </c>
      <c r="O28" s="78" t="e">
        <f>'C (11)'!#REF!</f>
        <v>#REF!</v>
      </c>
      <c r="P28" s="78" t="e">
        <f>'C (12)'!#REF!</f>
        <v>#REF!</v>
      </c>
      <c r="Q28" s="78" t="e">
        <f>'C (13)'!#REF!</f>
        <v>#REF!</v>
      </c>
      <c r="R28" s="78" t="e">
        <f>'C (14)'!#REF!</f>
        <v>#REF!</v>
      </c>
      <c r="S28" s="78" t="e">
        <f>'C (15)'!#REF!</f>
        <v>#REF!</v>
      </c>
      <c r="T28" s="78" t="e">
        <f>'C (16)'!#REF!</f>
        <v>#REF!</v>
      </c>
      <c r="U28" s="78" t="e">
        <f>'C (17)'!#REF!</f>
        <v>#REF!</v>
      </c>
      <c r="V28" s="78" t="e">
        <f>'C (18)'!#REF!</f>
        <v>#REF!</v>
      </c>
      <c r="W28" s="78" t="e">
        <f>'C (19)'!#REF!</f>
        <v>#REF!</v>
      </c>
      <c r="X28" s="78" t="e">
        <f>'C (20)'!#REF!</f>
        <v>#REF!</v>
      </c>
      <c r="Y28" s="78" t="e">
        <f>#REF!</f>
        <v>#REF!</v>
      </c>
      <c r="Z28" s="78" t="e">
        <f>'C (21)'!#REF!</f>
        <v>#REF!</v>
      </c>
      <c r="AA28" s="78" t="e">
        <f>'C (22)'!#REF!</f>
        <v>#REF!</v>
      </c>
      <c r="AB28" s="78" t="e">
        <f>'C (23)'!#REF!</f>
        <v>#REF!</v>
      </c>
      <c r="AC28" s="78" t="e">
        <f>'C (24)'!#REF!</f>
        <v>#REF!</v>
      </c>
      <c r="AD28" s="78">
        <f>'C (26)'!$AO29</f>
        <v>0</v>
      </c>
      <c r="AE28" s="78">
        <f>'C (27)'!$AO29</f>
        <v>0</v>
      </c>
      <c r="AF28" s="78">
        <f>'C (28)'!$AO29</f>
        <v>0</v>
      </c>
      <c r="AG28" s="78">
        <f>'C (29)'!$AO29</f>
        <v>0</v>
      </c>
    </row>
    <row r="29" spans="1:33" s="3" customFormat="1">
      <c r="A29" s="160">
        <f>Taxes!A30</f>
        <v>26</v>
      </c>
      <c r="B29" s="78" t="str">
        <f>Taxes!B30</f>
        <v>Taxe de transfert</v>
      </c>
      <c r="C29" s="82" t="e">
        <f>+#REF!</f>
        <v>#REF!</v>
      </c>
      <c r="D29" s="177" t="e">
        <f t="shared" si="1"/>
        <v>#REF!</v>
      </c>
      <c r="E29" s="78" t="e">
        <f>'C (1)'!#REF!</f>
        <v>#REF!</v>
      </c>
      <c r="F29" s="78" t="e">
        <f>'C (2)'!#REF!</f>
        <v>#REF!</v>
      </c>
      <c r="G29" s="78" t="e">
        <f>'C (3)'!#REF!</f>
        <v>#REF!</v>
      </c>
      <c r="H29" s="78" t="e">
        <f>'C (4)'!#REF!</f>
        <v>#REF!</v>
      </c>
      <c r="I29" s="78" t="e">
        <f>'C (5)'!#REF!</f>
        <v>#REF!</v>
      </c>
      <c r="J29" s="78" t="e">
        <f>'C (6)'!#REF!</f>
        <v>#REF!</v>
      </c>
      <c r="K29" s="78" t="e">
        <f>'C (7)'!#REF!</f>
        <v>#REF!</v>
      </c>
      <c r="L29" s="78" t="e">
        <f>'C (8)'!#REF!</f>
        <v>#REF!</v>
      </c>
      <c r="M29" s="78" t="e">
        <f>'C (9)'!#REF!</f>
        <v>#REF!</v>
      </c>
      <c r="N29" s="78" t="e">
        <f>'C (10)'!#REF!</f>
        <v>#REF!</v>
      </c>
      <c r="O29" s="78" t="e">
        <f>'C (11)'!#REF!</f>
        <v>#REF!</v>
      </c>
      <c r="P29" s="78" t="e">
        <f>'C (12)'!#REF!</f>
        <v>#REF!</v>
      </c>
      <c r="Q29" s="78" t="e">
        <f>'C (13)'!#REF!</f>
        <v>#REF!</v>
      </c>
      <c r="R29" s="78" t="e">
        <f>'C (14)'!#REF!</f>
        <v>#REF!</v>
      </c>
      <c r="S29" s="78" t="e">
        <f>'C (15)'!#REF!</f>
        <v>#REF!</v>
      </c>
      <c r="T29" s="78" t="e">
        <f>'C (16)'!#REF!</f>
        <v>#REF!</v>
      </c>
      <c r="U29" s="78" t="e">
        <f>'C (17)'!#REF!</f>
        <v>#REF!</v>
      </c>
      <c r="V29" s="78" t="e">
        <f>'C (18)'!#REF!</f>
        <v>#REF!</v>
      </c>
      <c r="W29" s="78" t="e">
        <f>'C (19)'!#REF!</f>
        <v>#REF!</v>
      </c>
      <c r="X29" s="78" t="e">
        <f>'C (20)'!#REF!</f>
        <v>#REF!</v>
      </c>
      <c r="Y29" s="78" t="e">
        <f>#REF!</f>
        <v>#REF!</v>
      </c>
      <c r="Z29" s="78" t="e">
        <f>'C (21)'!#REF!</f>
        <v>#REF!</v>
      </c>
      <c r="AA29" s="78" t="e">
        <f>'C (22)'!#REF!</f>
        <v>#REF!</v>
      </c>
      <c r="AB29" s="78" t="e">
        <f>'C (23)'!#REF!</f>
        <v>#REF!</v>
      </c>
      <c r="AC29" s="78" t="e">
        <f>'C (24)'!#REF!</f>
        <v>#REF!</v>
      </c>
      <c r="AD29" s="78">
        <f>'C (26)'!$AO30</f>
        <v>0</v>
      </c>
      <c r="AE29" s="78">
        <f>'C (27)'!$AO30</f>
        <v>0</v>
      </c>
      <c r="AF29" s="78">
        <f>'C (28)'!$AO30</f>
        <v>0</v>
      </c>
      <c r="AG29" s="78">
        <f>'C (29)'!$AO30</f>
        <v>0</v>
      </c>
    </row>
    <row r="30" spans="1:33">
      <c r="A30" s="161">
        <f>Taxes!A31</f>
        <v>27</v>
      </c>
      <c r="B30" s="163" t="str">
        <f>Taxes!B31</f>
        <v>Pénalités</v>
      </c>
      <c r="C30" s="82" t="e">
        <f>+#REF!</f>
        <v>#REF!</v>
      </c>
      <c r="D30" s="177" t="e">
        <f t="shared" si="1"/>
        <v>#REF!</v>
      </c>
      <c r="E30" s="78" t="e">
        <f>'C (1)'!#REF!</f>
        <v>#REF!</v>
      </c>
      <c r="F30" s="78" t="e">
        <f>'C (2)'!#REF!</f>
        <v>#REF!</v>
      </c>
      <c r="G30" s="78" t="e">
        <f>'C (3)'!#REF!</f>
        <v>#REF!</v>
      </c>
      <c r="H30" s="78" t="e">
        <f>'C (4)'!#REF!</f>
        <v>#REF!</v>
      </c>
      <c r="I30" s="78" t="e">
        <f>'C (5)'!#REF!</f>
        <v>#REF!</v>
      </c>
      <c r="J30" s="78" t="e">
        <f>'C (6)'!#REF!</f>
        <v>#REF!</v>
      </c>
      <c r="K30" s="78" t="e">
        <f>'C (7)'!#REF!</f>
        <v>#REF!</v>
      </c>
      <c r="L30" s="78" t="e">
        <f>'C (8)'!#REF!</f>
        <v>#REF!</v>
      </c>
      <c r="M30" s="78" t="e">
        <f>'C (9)'!#REF!</f>
        <v>#REF!</v>
      </c>
      <c r="N30" s="78" t="e">
        <f>'C (10)'!#REF!</f>
        <v>#REF!</v>
      </c>
      <c r="O30" s="78" t="e">
        <f>'C (11)'!#REF!</f>
        <v>#REF!</v>
      </c>
      <c r="P30" s="78" t="e">
        <f>'C (12)'!#REF!</f>
        <v>#REF!</v>
      </c>
      <c r="Q30" s="78" t="e">
        <f>'C (13)'!#REF!</f>
        <v>#REF!</v>
      </c>
      <c r="R30" s="78" t="e">
        <f>'C (14)'!#REF!</f>
        <v>#REF!</v>
      </c>
      <c r="S30" s="78" t="e">
        <f>'C (15)'!#REF!</f>
        <v>#REF!</v>
      </c>
      <c r="T30" s="78" t="e">
        <f>'C (16)'!#REF!</f>
        <v>#REF!</v>
      </c>
      <c r="U30" s="78" t="e">
        <f>'C (17)'!#REF!</f>
        <v>#REF!</v>
      </c>
      <c r="V30" s="78" t="e">
        <f>'C (18)'!#REF!</f>
        <v>#REF!</v>
      </c>
      <c r="W30" s="78" t="e">
        <f>'C (19)'!#REF!</f>
        <v>#REF!</v>
      </c>
      <c r="X30" s="78" t="e">
        <f>'C (20)'!#REF!</f>
        <v>#REF!</v>
      </c>
      <c r="Y30" s="78" t="e">
        <f>#REF!</f>
        <v>#REF!</v>
      </c>
      <c r="Z30" s="78" t="e">
        <f>'C (21)'!#REF!</f>
        <v>#REF!</v>
      </c>
      <c r="AA30" s="78" t="e">
        <f>'C (22)'!#REF!</f>
        <v>#REF!</v>
      </c>
      <c r="AB30" s="78" t="e">
        <f>'C (23)'!#REF!</f>
        <v>#REF!</v>
      </c>
      <c r="AC30" s="78" t="e">
        <f>'C (24)'!#REF!</f>
        <v>#REF!</v>
      </c>
      <c r="AD30" s="78">
        <f>'C (26)'!$AO31</f>
        <v>0</v>
      </c>
      <c r="AE30" s="78">
        <f>'C (27)'!$AO31</f>
        <v>0</v>
      </c>
      <c r="AF30" s="78">
        <f>'C (28)'!$AO31</f>
        <v>0</v>
      </c>
      <c r="AG30" s="78">
        <f>'C (29)'!$AO31</f>
        <v>0</v>
      </c>
    </row>
    <row r="31" spans="1:33">
      <c r="A31" s="172"/>
      <c r="B31" s="81" t="str">
        <f>Taxes!B32</f>
        <v>DGD</v>
      </c>
      <c r="C31" s="82" t="e">
        <f>+#REF!</f>
        <v>#REF!</v>
      </c>
      <c r="D31" s="177" t="e">
        <f t="shared" si="1"/>
        <v>#REF!</v>
      </c>
      <c r="E31" s="82" t="e">
        <f>SUM(E32:E33)</f>
        <v>#REF!</v>
      </c>
      <c r="F31" s="82" t="e">
        <f t="shared" ref="F31:AG31" si="4">SUM(F32:F33)</f>
        <v>#REF!</v>
      </c>
      <c r="G31" s="82" t="e">
        <f t="shared" si="4"/>
        <v>#REF!</v>
      </c>
      <c r="H31" s="82" t="e">
        <f t="shared" si="4"/>
        <v>#REF!</v>
      </c>
      <c r="I31" s="82" t="e">
        <f t="shared" si="4"/>
        <v>#REF!</v>
      </c>
      <c r="J31" s="82" t="e">
        <f t="shared" si="4"/>
        <v>#REF!</v>
      </c>
      <c r="K31" s="82" t="e">
        <f t="shared" si="4"/>
        <v>#REF!</v>
      </c>
      <c r="L31" s="82" t="e">
        <f t="shared" si="4"/>
        <v>#REF!</v>
      </c>
      <c r="M31" s="82" t="e">
        <f t="shared" si="4"/>
        <v>#REF!</v>
      </c>
      <c r="N31" s="82" t="e">
        <f t="shared" si="4"/>
        <v>#REF!</v>
      </c>
      <c r="O31" s="82" t="e">
        <f t="shared" si="4"/>
        <v>#REF!</v>
      </c>
      <c r="P31" s="82" t="e">
        <f t="shared" si="4"/>
        <v>#REF!</v>
      </c>
      <c r="Q31" s="82" t="e">
        <f t="shared" si="4"/>
        <v>#REF!</v>
      </c>
      <c r="R31" s="82" t="e">
        <f t="shared" si="4"/>
        <v>#REF!</v>
      </c>
      <c r="S31" s="82" t="e">
        <f t="shared" si="4"/>
        <v>#REF!</v>
      </c>
      <c r="T31" s="82" t="e">
        <f t="shared" si="4"/>
        <v>#REF!</v>
      </c>
      <c r="U31" s="82" t="e">
        <f t="shared" si="4"/>
        <v>#REF!</v>
      </c>
      <c r="V31" s="82" t="e">
        <f t="shared" si="4"/>
        <v>#REF!</v>
      </c>
      <c r="W31" s="82" t="e">
        <f t="shared" si="4"/>
        <v>#REF!</v>
      </c>
      <c r="X31" s="82" t="e">
        <f t="shared" si="4"/>
        <v>#REF!</v>
      </c>
      <c r="Y31" s="82" t="e">
        <f t="shared" si="4"/>
        <v>#REF!</v>
      </c>
      <c r="Z31" s="82" t="e">
        <f t="shared" si="4"/>
        <v>#REF!</v>
      </c>
      <c r="AA31" s="82" t="e">
        <f t="shared" si="4"/>
        <v>#REF!</v>
      </c>
      <c r="AB31" s="82" t="e">
        <f t="shared" si="4"/>
        <v>#REF!</v>
      </c>
      <c r="AC31" s="82" t="e">
        <f t="shared" si="4"/>
        <v>#REF!</v>
      </c>
      <c r="AD31" s="82">
        <f t="shared" si="4"/>
        <v>0</v>
      </c>
      <c r="AE31" s="82">
        <f t="shared" si="4"/>
        <v>0</v>
      </c>
      <c r="AF31" s="82">
        <f t="shared" si="4"/>
        <v>0</v>
      </c>
      <c r="AG31" s="82">
        <f t="shared" si="4"/>
        <v>0</v>
      </c>
    </row>
    <row r="32" spans="1:33">
      <c r="A32" s="160">
        <f>Taxes!A33</f>
        <v>28</v>
      </c>
      <c r="B32" s="78" t="str">
        <f>Taxes!B33</f>
        <v xml:space="preserve">Droit de douane </v>
      </c>
      <c r="C32" s="82" t="e">
        <f>+#REF!</f>
        <v>#REF!</v>
      </c>
      <c r="D32" s="177" t="e">
        <f t="shared" si="1"/>
        <v>#REF!</v>
      </c>
      <c r="E32" s="78" t="e">
        <f>'C (1)'!#REF!</f>
        <v>#REF!</v>
      </c>
      <c r="F32" s="78" t="e">
        <f>'C (2)'!#REF!</f>
        <v>#REF!</v>
      </c>
      <c r="G32" s="78" t="e">
        <f>'C (3)'!#REF!</f>
        <v>#REF!</v>
      </c>
      <c r="H32" s="78" t="e">
        <f>'C (4)'!#REF!</f>
        <v>#REF!</v>
      </c>
      <c r="I32" s="78" t="e">
        <f>'C (5)'!#REF!</f>
        <v>#REF!</v>
      </c>
      <c r="J32" s="78" t="e">
        <f>'C (6)'!#REF!</f>
        <v>#REF!</v>
      </c>
      <c r="K32" s="78" t="e">
        <f>'C (7)'!#REF!</f>
        <v>#REF!</v>
      </c>
      <c r="L32" s="78" t="e">
        <f>'C (8)'!#REF!</f>
        <v>#REF!</v>
      </c>
      <c r="M32" s="78" t="e">
        <f>'C (9)'!#REF!</f>
        <v>#REF!</v>
      </c>
      <c r="N32" s="78" t="e">
        <f>'C (10)'!#REF!</f>
        <v>#REF!</v>
      </c>
      <c r="O32" s="78" t="e">
        <f>'C (11)'!#REF!</f>
        <v>#REF!</v>
      </c>
      <c r="P32" s="78" t="e">
        <f>'C (12)'!#REF!</f>
        <v>#REF!</v>
      </c>
      <c r="Q32" s="78" t="e">
        <f>'C (13)'!#REF!</f>
        <v>#REF!</v>
      </c>
      <c r="R32" s="78" t="e">
        <f>'C (14)'!#REF!</f>
        <v>#REF!</v>
      </c>
      <c r="S32" s="78" t="e">
        <f>'C (15)'!#REF!</f>
        <v>#REF!</v>
      </c>
      <c r="T32" s="78" t="e">
        <f>'C (16)'!#REF!</f>
        <v>#REF!</v>
      </c>
      <c r="U32" s="78" t="e">
        <f>'C (17)'!#REF!</f>
        <v>#REF!</v>
      </c>
      <c r="V32" s="78" t="e">
        <f>'C (18)'!#REF!</f>
        <v>#REF!</v>
      </c>
      <c r="W32" s="78" t="e">
        <f>'C (19)'!#REF!</f>
        <v>#REF!</v>
      </c>
      <c r="X32" s="78" t="e">
        <f>'C (20)'!#REF!</f>
        <v>#REF!</v>
      </c>
      <c r="Y32" s="78" t="e">
        <f>#REF!</f>
        <v>#REF!</v>
      </c>
      <c r="Z32" s="78" t="e">
        <f>'C (21)'!#REF!</f>
        <v>#REF!</v>
      </c>
      <c r="AA32" s="78" t="e">
        <f>'C (22)'!#REF!</f>
        <v>#REF!</v>
      </c>
      <c r="AB32" s="78" t="e">
        <f>'C (23)'!#REF!</f>
        <v>#REF!</v>
      </c>
      <c r="AC32" s="78" t="e">
        <f>'C (24)'!#REF!</f>
        <v>#REF!</v>
      </c>
      <c r="AD32" s="78">
        <f>'C (26)'!$AO33</f>
        <v>0</v>
      </c>
      <c r="AE32" s="78">
        <f>'C (27)'!$AO33</f>
        <v>0</v>
      </c>
      <c r="AF32" s="78">
        <f>'C (28)'!$AO33</f>
        <v>0</v>
      </c>
      <c r="AG32" s="78">
        <f>'C (29)'!$AO33</f>
        <v>0</v>
      </c>
    </row>
    <row r="33" spans="1:33" s="3" customFormat="1">
      <c r="A33" s="161">
        <f>Taxes!A34</f>
        <v>29</v>
      </c>
      <c r="B33" s="163" t="str">
        <f>Taxes!B34</f>
        <v>Pénalités et contentieux</v>
      </c>
      <c r="C33" s="82" t="e">
        <f>+#REF!</f>
        <v>#REF!</v>
      </c>
      <c r="D33" s="177" t="e">
        <f t="shared" si="1"/>
        <v>#REF!</v>
      </c>
      <c r="E33" s="78" t="e">
        <f>'C (1)'!#REF!</f>
        <v>#REF!</v>
      </c>
      <c r="F33" s="78" t="e">
        <f>'C (2)'!#REF!</f>
        <v>#REF!</v>
      </c>
      <c r="G33" s="78" t="e">
        <f>'C (3)'!#REF!</f>
        <v>#REF!</v>
      </c>
      <c r="H33" s="78" t="e">
        <f>'C (4)'!#REF!</f>
        <v>#REF!</v>
      </c>
      <c r="I33" s="78" t="e">
        <f>'C (5)'!#REF!</f>
        <v>#REF!</v>
      </c>
      <c r="J33" s="78" t="e">
        <f>'C (6)'!#REF!</f>
        <v>#REF!</v>
      </c>
      <c r="K33" s="78" t="e">
        <f>'C (7)'!#REF!</f>
        <v>#REF!</v>
      </c>
      <c r="L33" s="78" t="e">
        <f>'C (8)'!#REF!</f>
        <v>#REF!</v>
      </c>
      <c r="M33" s="78" t="e">
        <f>'C (9)'!#REF!</f>
        <v>#REF!</v>
      </c>
      <c r="N33" s="78" t="e">
        <f>'C (10)'!#REF!</f>
        <v>#REF!</v>
      </c>
      <c r="O33" s="78" t="e">
        <f>'C (11)'!#REF!</f>
        <v>#REF!</v>
      </c>
      <c r="P33" s="78" t="e">
        <f>'C (12)'!#REF!</f>
        <v>#REF!</v>
      </c>
      <c r="Q33" s="78" t="e">
        <f>'C (13)'!#REF!</f>
        <v>#REF!</v>
      </c>
      <c r="R33" s="78" t="e">
        <f>'C (14)'!#REF!</f>
        <v>#REF!</v>
      </c>
      <c r="S33" s="78" t="e">
        <f>'C (15)'!#REF!</f>
        <v>#REF!</v>
      </c>
      <c r="T33" s="78" t="e">
        <f>'C (16)'!#REF!</f>
        <v>#REF!</v>
      </c>
      <c r="U33" s="78" t="e">
        <f>'C (17)'!#REF!</f>
        <v>#REF!</v>
      </c>
      <c r="V33" s="78" t="e">
        <f>'C (18)'!#REF!</f>
        <v>#REF!</v>
      </c>
      <c r="W33" s="78" t="e">
        <f>'C (19)'!#REF!</f>
        <v>#REF!</v>
      </c>
      <c r="X33" s="78" t="e">
        <f>'C (20)'!#REF!</f>
        <v>#REF!</v>
      </c>
      <c r="Y33" s="78" t="e">
        <f>#REF!</f>
        <v>#REF!</v>
      </c>
      <c r="Z33" s="78" t="e">
        <f>'C (21)'!#REF!</f>
        <v>#REF!</v>
      </c>
      <c r="AA33" s="78" t="e">
        <f>'C (22)'!#REF!</f>
        <v>#REF!</v>
      </c>
      <c r="AB33" s="78" t="e">
        <f>'C (23)'!#REF!</f>
        <v>#REF!</v>
      </c>
      <c r="AC33" s="78" t="e">
        <f>'C (24)'!#REF!</f>
        <v>#REF!</v>
      </c>
      <c r="AD33" s="78">
        <f>'C (26)'!$AO34</f>
        <v>0</v>
      </c>
      <c r="AE33" s="78">
        <f>'C (27)'!$AO34</f>
        <v>0</v>
      </c>
      <c r="AF33" s="78">
        <f>'C (28)'!$AO34</f>
        <v>0</v>
      </c>
      <c r="AG33" s="78">
        <f>'C (29)'!$AO34</f>
        <v>0</v>
      </c>
    </row>
    <row r="34" spans="1:33">
      <c r="A34" s="172"/>
      <c r="B34" s="81" t="str">
        <f>Taxes!B35</f>
        <v>DRI</v>
      </c>
      <c r="C34" s="82" t="e">
        <f>+#REF!</f>
        <v>#REF!</v>
      </c>
      <c r="D34" s="177" t="e">
        <f t="shared" si="1"/>
        <v>#REF!</v>
      </c>
      <c r="E34" s="82" t="e">
        <f>SUM(E35)</f>
        <v>#REF!</v>
      </c>
      <c r="F34" s="82" t="e">
        <f t="shared" ref="F34:AG34" si="5">SUM(F35)</f>
        <v>#REF!</v>
      </c>
      <c r="G34" s="82" t="e">
        <f t="shared" si="5"/>
        <v>#REF!</v>
      </c>
      <c r="H34" s="82" t="e">
        <f t="shared" si="5"/>
        <v>#REF!</v>
      </c>
      <c r="I34" s="82" t="e">
        <f t="shared" si="5"/>
        <v>#REF!</v>
      </c>
      <c r="J34" s="82" t="e">
        <f t="shared" si="5"/>
        <v>#REF!</v>
      </c>
      <c r="K34" s="82" t="e">
        <f t="shared" si="5"/>
        <v>#REF!</v>
      </c>
      <c r="L34" s="82" t="e">
        <f t="shared" si="5"/>
        <v>#REF!</v>
      </c>
      <c r="M34" s="82" t="e">
        <f t="shared" si="5"/>
        <v>#REF!</v>
      </c>
      <c r="N34" s="82" t="e">
        <f t="shared" si="5"/>
        <v>#REF!</v>
      </c>
      <c r="O34" s="82" t="e">
        <f t="shared" si="5"/>
        <v>#REF!</v>
      </c>
      <c r="P34" s="82" t="e">
        <f t="shared" si="5"/>
        <v>#REF!</v>
      </c>
      <c r="Q34" s="82" t="e">
        <f t="shared" si="5"/>
        <v>#REF!</v>
      </c>
      <c r="R34" s="82" t="e">
        <f t="shared" si="5"/>
        <v>#REF!</v>
      </c>
      <c r="S34" s="82" t="e">
        <f t="shared" si="5"/>
        <v>#REF!</v>
      </c>
      <c r="T34" s="82" t="e">
        <f t="shared" si="5"/>
        <v>#REF!</v>
      </c>
      <c r="U34" s="82" t="e">
        <f t="shared" si="5"/>
        <v>#REF!</v>
      </c>
      <c r="V34" s="82" t="e">
        <f t="shared" si="5"/>
        <v>#REF!</v>
      </c>
      <c r="W34" s="82" t="e">
        <f t="shared" si="5"/>
        <v>#REF!</v>
      </c>
      <c r="X34" s="82" t="e">
        <f t="shared" si="5"/>
        <v>#REF!</v>
      </c>
      <c r="Y34" s="82" t="e">
        <f t="shared" si="5"/>
        <v>#REF!</v>
      </c>
      <c r="Z34" s="82" t="e">
        <f t="shared" si="5"/>
        <v>#REF!</v>
      </c>
      <c r="AA34" s="82" t="e">
        <f t="shared" si="5"/>
        <v>#REF!</v>
      </c>
      <c r="AB34" s="82" t="e">
        <f t="shared" si="5"/>
        <v>#REF!</v>
      </c>
      <c r="AC34" s="82" t="e">
        <f t="shared" si="5"/>
        <v>#REF!</v>
      </c>
      <c r="AD34" s="82">
        <f t="shared" si="5"/>
        <v>0</v>
      </c>
      <c r="AE34" s="82">
        <f t="shared" si="5"/>
        <v>0</v>
      </c>
      <c r="AF34" s="82">
        <f t="shared" si="5"/>
        <v>0</v>
      </c>
      <c r="AG34" s="82">
        <f t="shared" si="5"/>
        <v>0</v>
      </c>
    </row>
    <row r="35" spans="1:33">
      <c r="A35" s="160">
        <f>Taxes!A36</f>
        <v>30</v>
      </c>
      <c r="B35" s="78" t="str">
        <f>Taxes!B36</f>
        <v>Patentes</v>
      </c>
      <c r="C35" s="82" t="e">
        <f>+#REF!</f>
        <v>#REF!</v>
      </c>
      <c r="D35" s="177" t="e">
        <f t="shared" si="1"/>
        <v>#REF!</v>
      </c>
      <c r="E35" s="78" t="e">
        <f>'C (1)'!#REF!</f>
        <v>#REF!</v>
      </c>
      <c r="F35" s="78" t="e">
        <f>'C (2)'!#REF!</f>
        <v>#REF!</v>
      </c>
      <c r="G35" s="78" t="e">
        <f>'C (3)'!#REF!</f>
        <v>#REF!</v>
      </c>
      <c r="H35" s="78" t="e">
        <f>'C (4)'!#REF!</f>
        <v>#REF!</v>
      </c>
      <c r="I35" s="78" t="e">
        <f>'C (5)'!#REF!</f>
        <v>#REF!</v>
      </c>
      <c r="J35" s="78" t="e">
        <f>'C (6)'!#REF!</f>
        <v>#REF!</v>
      </c>
      <c r="K35" s="78" t="e">
        <f>'C (7)'!#REF!</f>
        <v>#REF!</v>
      </c>
      <c r="L35" s="78" t="e">
        <f>'C (8)'!#REF!</f>
        <v>#REF!</v>
      </c>
      <c r="M35" s="78" t="e">
        <f>'C (9)'!#REF!</f>
        <v>#REF!</v>
      </c>
      <c r="N35" s="78" t="e">
        <f>'C (10)'!#REF!</f>
        <v>#REF!</v>
      </c>
      <c r="O35" s="78" t="e">
        <f>'C (11)'!#REF!</f>
        <v>#REF!</v>
      </c>
      <c r="P35" s="78" t="e">
        <f>'C (12)'!#REF!</f>
        <v>#REF!</v>
      </c>
      <c r="Q35" s="78" t="e">
        <f>'C (13)'!#REF!</f>
        <v>#REF!</v>
      </c>
      <c r="R35" s="78" t="e">
        <f>'C (14)'!#REF!</f>
        <v>#REF!</v>
      </c>
      <c r="S35" s="78" t="e">
        <f>'C (15)'!#REF!</f>
        <v>#REF!</v>
      </c>
      <c r="T35" s="78" t="e">
        <f>'C (16)'!#REF!</f>
        <v>#REF!</v>
      </c>
      <c r="U35" s="78" t="e">
        <f>'C (17)'!#REF!</f>
        <v>#REF!</v>
      </c>
      <c r="V35" s="78" t="e">
        <f>'C (18)'!#REF!</f>
        <v>#REF!</v>
      </c>
      <c r="W35" s="78" t="e">
        <f>'C (19)'!#REF!</f>
        <v>#REF!</v>
      </c>
      <c r="X35" s="78" t="e">
        <f>'C (20)'!#REF!</f>
        <v>#REF!</v>
      </c>
      <c r="Y35" s="78" t="e">
        <f>#REF!</f>
        <v>#REF!</v>
      </c>
      <c r="Z35" s="78" t="e">
        <f>'C (21)'!#REF!</f>
        <v>#REF!</v>
      </c>
      <c r="AA35" s="78" t="e">
        <f>'C (22)'!#REF!</f>
        <v>#REF!</v>
      </c>
      <c r="AB35" s="78" t="e">
        <f>'C (23)'!#REF!</f>
        <v>#REF!</v>
      </c>
      <c r="AC35" s="78" t="e">
        <f>'C (24)'!#REF!</f>
        <v>#REF!</v>
      </c>
      <c r="AD35" s="78">
        <f>'C (26)'!$AO36</f>
        <v>0</v>
      </c>
      <c r="AE35" s="78">
        <f>'C (27)'!$AO36</f>
        <v>0</v>
      </c>
      <c r="AF35" s="78">
        <f>'C (28)'!$AO36</f>
        <v>0</v>
      </c>
      <c r="AG35" s="78">
        <f>'C (29)'!$AO36</f>
        <v>0</v>
      </c>
    </row>
    <row r="36" spans="1:33">
      <c r="A36" s="172"/>
      <c r="B36" s="81" t="str">
        <f>Taxes!B37</f>
        <v>AUREP</v>
      </c>
      <c r="C36" s="82" t="e">
        <f>+#REF!</f>
        <v>#REF!</v>
      </c>
      <c r="D36" s="177" t="e">
        <f t="shared" si="1"/>
        <v>#REF!</v>
      </c>
      <c r="E36" s="82" t="e">
        <f>SUM(E37:E40)</f>
        <v>#REF!</v>
      </c>
      <c r="F36" s="82" t="e">
        <f t="shared" ref="F36:AG36" si="6">SUM(F37:F40)</f>
        <v>#REF!</v>
      </c>
      <c r="G36" s="82" t="e">
        <f t="shared" si="6"/>
        <v>#REF!</v>
      </c>
      <c r="H36" s="82" t="e">
        <f t="shared" si="6"/>
        <v>#REF!</v>
      </c>
      <c r="I36" s="82" t="e">
        <f t="shared" si="6"/>
        <v>#REF!</v>
      </c>
      <c r="J36" s="82" t="e">
        <f t="shared" si="6"/>
        <v>#REF!</v>
      </c>
      <c r="K36" s="82" t="e">
        <f t="shared" si="6"/>
        <v>#REF!</v>
      </c>
      <c r="L36" s="82" t="e">
        <f t="shared" si="6"/>
        <v>#REF!</v>
      </c>
      <c r="M36" s="82" t="e">
        <f t="shared" si="6"/>
        <v>#REF!</v>
      </c>
      <c r="N36" s="82" t="e">
        <f t="shared" si="6"/>
        <v>#REF!</v>
      </c>
      <c r="O36" s="82" t="e">
        <f t="shared" si="6"/>
        <v>#REF!</v>
      </c>
      <c r="P36" s="82" t="e">
        <f t="shared" si="6"/>
        <v>#REF!</v>
      </c>
      <c r="Q36" s="82" t="e">
        <f t="shared" si="6"/>
        <v>#REF!</v>
      </c>
      <c r="R36" s="82" t="e">
        <f t="shared" si="6"/>
        <v>#REF!</v>
      </c>
      <c r="S36" s="82" t="e">
        <f t="shared" si="6"/>
        <v>#REF!</v>
      </c>
      <c r="T36" s="82" t="e">
        <f t="shared" si="6"/>
        <v>#REF!</v>
      </c>
      <c r="U36" s="82" t="e">
        <f t="shared" si="6"/>
        <v>#REF!</v>
      </c>
      <c r="V36" s="82" t="e">
        <f t="shared" si="6"/>
        <v>#REF!</v>
      </c>
      <c r="W36" s="82" t="e">
        <f t="shared" si="6"/>
        <v>#REF!</v>
      </c>
      <c r="X36" s="82" t="e">
        <f t="shared" si="6"/>
        <v>#REF!</v>
      </c>
      <c r="Y36" s="82" t="e">
        <f t="shared" si="6"/>
        <v>#REF!</v>
      </c>
      <c r="Z36" s="82" t="e">
        <f t="shared" si="6"/>
        <v>#REF!</v>
      </c>
      <c r="AA36" s="82" t="e">
        <f t="shared" si="6"/>
        <v>#REF!</v>
      </c>
      <c r="AB36" s="82" t="e">
        <f t="shared" si="6"/>
        <v>#REF!</v>
      </c>
      <c r="AC36" s="82" t="e">
        <f t="shared" si="6"/>
        <v>#REF!</v>
      </c>
      <c r="AD36" s="82">
        <f t="shared" si="6"/>
        <v>0</v>
      </c>
      <c r="AE36" s="82">
        <f t="shared" si="6"/>
        <v>0</v>
      </c>
      <c r="AF36" s="82">
        <f t="shared" si="6"/>
        <v>0</v>
      </c>
      <c r="AG36" s="82">
        <f t="shared" si="6"/>
        <v>0</v>
      </c>
    </row>
    <row r="37" spans="1:33">
      <c r="A37" s="161">
        <f>Taxes!A38</f>
        <v>31</v>
      </c>
      <c r="B37" s="163" t="str">
        <f>Taxes!B38</f>
        <v>Taxes de délivrance</v>
      </c>
      <c r="C37" s="82" t="e">
        <f>+#REF!</f>
        <v>#REF!</v>
      </c>
      <c r="D37" s="177" t="e">
        <f t="shared" si="1"/>
        <v>#REF!</v>
      </c>
      <c r="E37" s="78" t="e">
        <f>'C (1)'!#REF!</f>
        <v>#REF!</v>
      </c>
      <c r="F37" s="78" t="e">
        <f>'C (2)'!#REF!</f>
        <v>#REF!</v>
      </c>
      <c r="G37" s="78" t="e">
        <f>'C (3)'!#REF!</f>
        <v>#REF!</v>
      </c>
      <c r="H37" s="78" t="e">
        <f>'C (4)'!#REF!</f>
        <v>#REF!</v>
      </c>
      <c r="I37" s="78" t="e">
        <f>'C (5)'!#REF!</f>
        <v>#REF!</v>
      </c>
      <c r="J37" s="78" t="e">
        <f>'C (6)'!#REF!</f>
        <v>#REF!</v>
      </c>
      <c r="K37" s="78" t="e">
        <f>'C (7)'!#REF!</f>
        <v>#REF!</v>
      </c>
      <c r="L37" s="78" t="e">
        <f>'C (8)'!#REF!</f>
        <v>#REF!</v>
      </c>
      <c r="M37" s="78" t="e">
        <f>'C (9)'!#REF!</f>
        <v>#REF!</v>
      </c>
      <c r="N37" s="78" t="e">
        <f>'C (10)'!#REF!</f>
        <v>#REF!</v>
      </c>
      <c r="O37" s="78" t="e">
        <f>'C (11)'!#REF!</f>
        <v>#REF!</v>
      </c>
      <c r="P37" s="78" t="e">
        <f>'C (12)'!#REF!</f>
        <v>#REF!</v>
      </c>
      <c r="Q37" s="78" t="e">
        <f>'C (13)'!#REF!</f>
        <v>#REF!</v>
      </c>
      <c r="R37" s="78" t="e">
        <f>'C (14)'!#REF!</f>
        <v>#REF!</v>
      </c>
      <c r="S37" s="78" t="e">
        <f>'C (15)'!#REF!</f>
        <v>#REF!</v>
      </c>
      <c r="T37" s="78" t="e">
        <f>'C (16)'!#REF!</f>
        <v>#REF!</v>
      </c>
      <c r="U37" s="78" t="e">
        <f>'C (17)'!#REF!</f>
        <v>#REF!</v>
      </c>
      <c r="V37" s="78" t="e">
        <f>'C (18)'!#REF!</f>
        <v>#REF!</v>
      </c>
      <c r="W37" s="78" t="e">
        <f>'C (19)'!#REF!</f>
        <v>#REF!</v>
      </c>
      <c r="X37" s="78" t="e">
        <f>'C (20)'!#REF!</f>
        <v>#REF!</v>
      </c>
      <c r="Y37" s="78" t="e">
        <f>#REF!</f>
        <v>#REF!</v>
      </c>
      <c r="Z37" s="78" t="e">
        <f>'C (21)'!#REF!</f>
        <v>#REF!</v>
      </c>
      <c r="AA37" s="78" t="e">
        <f>'C (22)'!#REF!</f>
        <v>#REF!</v>
      </c>
      <c r="AB37" s="78" t="e">
        <f>'C (23)'!#REF!</f>
        <v>#REF!</v>
      </c>
      <c r="AC37" s="78" t="e">
        <f>'C (24)'!#REF!</f>
        <v>#REF!</v>
      </c>
      <c r="AD37" s="78">
        <f>'C (26)'!$AO38</f>
        <v>0</v>
      </c>
      <c r="AE37" s="78">
        <f>'C (27)'!$AO38</f>
        <v>0</v>
      </c>
      <c r="AF37" s="78">
        <f>'C (28)'!$AO38</f>
        <v>0</v>
      </c>
      <c r="AG37" s="78">
        <f>'C (29)'!$AO38</f>
        <v>0</v>
      </c>
    </row>
    <row r="38" spans="1:33">
      <c r="A38" s="160">
        <f>Taxes!A39</f>
        <v>32</v>
      </c>
      <c r="B38" s="78" t="str">
        <f>Taxes!B39</f>
        <v>Taxe de renouvellement (AUREP)</v>
      </c>
      <c r="C38" s="82" t="e">
        <f>+#REF!</f>
        <v>#REF!</v>
      </c>
      <c r="D38" s="177" t="e">
        <f t="shared" si="1"/>
        <v>#REF!</v>
      </c>
      <c r="E38" s="78" t="e">
        <f>'C (1)'!#REF!</f>
        <v>#REF!</v>
      </c>
      <c r="F38" s="78" t="e">
        <f>'C (2)'!#REF!</f>
        <v>#REF!</v>
      </c>
      <c r="G38" s="78" t="e">
        <f>'C (3)'!#REF!</f>
        <v>#REF!</v>
      </c>
      <c r="H38" s="78" t="e">
        <f>'C (4)'!#REF!</f>
        <v>#REF!</v>
      </c>
      <c r="I38" s="78" t="e">
        <f>'C (5)'!#REF!</f>
        <v>#REF!</v>
      </c>
      <c r="J38" s="78" t="e">
        <f>'C (6)'!#REF!</f>
        <v>#REF!</v>
      </c>
      <c r="K38" s="78" t="e">
        <f>'C (7)'!#REF!</f>
        <v>#REF!</v>
      </c>
      <c r="L38" s="78" t="e">
        <f>'C (8)'!#REF!</f>
        <v>#REF!</v>
      </c>
      <c r="M38" s="78" t="e">
        <f>'C (9)'!#REF!</f>
        <v>#REF!</v>
      </c>
      <c r="N38" s="78" t="e">
        <f>'C (10)'!#REF!</f>
        <v>#REF!</v>
      </c>
      <c r="O38" s="78" t="e">
        <f>'C (11)'!#REF!</f>
        <v>#REF!</v>
      </c>
      <c r="P38" s="78" t="e">
        <f>'C (12)'!#REF!</f>
        <v>#REF!</v>
      </c>
      <c r="Q38" s="78" t="e">
        <f>'C (13)'!#REF!</f>
        <v>#REF!</v>
      </c>
      <c r="R38" s="78" t="e">
        <f>'C (14)'!#REF!</f>
        <v>#REF!</v>
      </c>
      <c r="S38" s="78" t="e">
        <f>'C (15)'!#REF!</f>
        <v>#REF!</v>
      </c>
      <c r="T38" s="78" t="e">
        <f>'C (16)'!#REF!</f>
        <v>#REF!</v>
      </c>
      <c r="U38" s="78" t="e">
        <f>'C (17)'!#REF!</f>
        <v>#REF!</v>
      </c>
      <c r="V38" s="78" t="e">
        <f>'C (18)'!#REF!</f>
        <v>#REF!</v>
      </c>
      <c r="W38" s="78" t="e">
        <f>'C (19)'!#REF!</f>
        <v>#REF!</v>
      </c>
      <c r="X38" s="78" t="e">
        <f>'C (20)'!#REF!</f>
        <v>#REF!</v>
      </c>
      <c r="Y38" s="78" t="e">
        <f>#REF!</f>
        <v>#REF!</v>
      </c>
      <c r="Z38" s="78" t="e">
        <f>'C (21)'!#REF!</f>
        <v>#REF!</v>
      </c>
      <c r="AA38" s="78" t="e">
        <f>'C (22)'!#REF!</f>
        <v>#REF!</v>
      </c>
      <c r="AB38" s="78" t="e">
        <f>'C (23)'!#REF!</f>
        <v>#REF!</v>
      </c>
      <c r="AC38" s="78" t="e">
        <f>'C (24)'!#REF!</f>
        <v>#REF!</v>
      </c>
      <c r="AD38" s="78">
        <f>'C (26)'!$AO39</f>
        <v>0</v>
      </c>
      <c r="AE38" s="78">
        <f>'C (27)'!$AO39</f>
        <v>0</v>
      </c>
      <c r="AF38" s="78">
        <f>'C (28)'!$AO39</f>
        <v>0</v>
      </c>
      <c r="AG38" s="78">
        <f>'C (29)'!$AO39</f>
        <v>0</v>
      </c>
    </row>
    <row r="39" spans="1:33">
      <c r="A39" s="161">
        <f>Taxes!A40</f>
        <v>33</v>
      </c>
      <c r="B39" s="163" t="str">
        <f>Taxes!B40</f>
        <v>Taxe superficiaire</v>
      </c>
      <c r="C39" s="82" t="e">
        <f>+#REF!</f>
        <v>#REF!</v>
      </c>
      <c r="D39" s="177" t="e">
        <f t="shared" si="1"/>
        <v>#REF!</v>
      </c>
      <c r="E39" s="78" t="e">
        <f>'C (1)'!#REF!</f>
        <v>#REF!</v>
      </c>
      <c r="F39" s="78" t="e">
        <f>'C (2)'!#REF!</f>
        <v>#REF!</v>
      </c>
      <c r="G39" s="78" t="e">
        <f>'C (3)'!#REF!</f>
        <v>#REF!</v>
      </c>
      <c r="H39" s="78" t="e">
        <f>'C (4)'!#REF!</f>
        <v>#REF!</v>
      </c>
      <c r="I39" s="78" t="e">
        <f>'C (5)'!#REF!</f>
        <v>#REF!</v>
      </c>
      <c r="J39" s="78" t="e">
        <f>'C (6)'!#REF!</f>
        <v>#REF!</v>
      </c>
      <c r="K39" s="78" t="e">
        <f>'C (7)'!#REF!</f>
        <v>#REF!</v>
      </c>
      <c r="L39" s="78" t="e">
        <f>'C (8)'!#REF!</f>
        <v>#REF!</v>
      </c>
      <c r="M39" s="78" t="e">
        <f>'C (9)'!#REF!</f>
        <v>#REF!</v>
      </c>
      <c r="N39" s="78" t="e">
        <f>'C (10)'!#REF!</f>
        <v>#REF!</v>
      </c>
      <c r="O39" s="78" t="e">
        <f>'C (11)'!#REF!</f>
        <v>#REF!</v>
      </c>
      <c r="P39" s="78" t="e">
        <f>'C (12)'!#REF!</f>
        <v>#REF!</v>
      </c>
      <c r="Q39" s="78" t="e">
        <f>'C (13)'!#REF!</f>
        <v>#REF!</v>
      </c>
      <c r="R39" s="78" t="e">
        <f>'C (14)'!#REF!</f>
        <v>#REF!</v>
      </c>
      <c r="S39" s="78" t="e">
        <f>'C (15)'!#REF!</f>
        <v>#REF!</v>
      </c>
      <c r="T39" s="78" t="e">
        <f>'C (16)'!#REF!</f>
        <v>#REF!</v>
      </c>
      <c r="U39" s="78" t="e">
        <f>'C (17)'!#REF!</f>
        <v>#REF!</v>
      </c>
      <c r="V39" s="78" t="e">
        <f>'C (18)'!#REF!</f>
        <v>#REF!</v>
      </c>
      <c r="W39" s="78" t="e">
        <f>'C (19)'!#REF!</f>
        <v>#REF!</v>
      </c>
      <c r="X39" s="78" t="e">
        <f>'C (20)'!#REF!</f>
        <v>#REF!</v>
      </c>
      <c r="Y39" s="78" t="e">
        <f>#REF!</f>
        <v>#REF!</v>
      </c>
      <c r="Z39" s="78" t="e">
        <f>'C (21)'!#REF!</f>
        <v>#REF!</v>
      </c>
      <c r="AA39" s="78" t="e">
        <f>'C (22)'!#REF!</f>
        <v>#REF!</v>
      </c>
      <c r="AB39" s="78" t="e">
        <f>'C (23)'!#REF!</f>
        <v>#REF!</v>
      </c>
      <c r="AC39" s="78" t="e">
        <f>'C (24)'!#REF!</f>
        <v>#REF!</v>
      </c>
      <c r="AD39" s="78">
        <f>'C (26)'!$AO40</f>
        <v>0</v>
      </c>
      <c r="AE39" s="78">
        <f>'C (27)'!$AO40</f>
        <v>0</v>
      </c>
      <c r="AF39" s="78">
        <f>'C (28)'!$AO40</f>
        <v>0</v>
      </c>
      <c r="AG39" s="78">
        <f>'C (29)'!$AO40</f>
        <v>0</v>
      </c>
    </row>
    <row r="40" spans="1:33" s="3" customFormat="1">
      <c r="A40" s="160">
        <f>Taxes!A41</f>
        <v>34</v>
      </c>
      <c r="B40" s="78" t="str">
        <f>Taxes!B41</f>
        <v>Fonds de promotion et de formation</v>
      </c>
      <c r="C40" s="82" t="e">
        <f>+#REF!</f>
        <v>#REF!</v>
      </c>
      <c r="D40" s="177" t="e">
        <f t="shared" si="1"/>
        <v>#REF!</v>
      </c>
      <c r="E40" s="78" t="e">
        <f>'C (1)'!#REF!</f>
        <v>#REF!</v>
      </c>
      <c r="F40" s="78" t="e">
        <f>'C (2)'!#REF!</f>
        <v>#REF!</v>
      </c>
      <c r="G40" s="78" t="e">
        <f>'C (3)'!#REF!</f>
        <v>#REF!</v>
      </c>
      <c r="H40" s="78" t="e">
        <f>'C (4)'!#REF!</f>
        <v>#REF!</v>
      </c>
      <c r="I40" s="78" t="e">
        <f>'C (5)'!#REF!</f>
        <v>#REF!</v>
      </c>
      <c r="J40" s="78" t="e">
        <f>'C (6)'!#REF!</f>
        <v>#REF!</v>
      </c>
      <c r="K40" s="78" t="e">
        <f>'C (7)'!#REF!</f>
        <v>#REF!</v>
      </c>
      <c r="L40" s="78" t="e">
        <f>'C (8)'!#REF!</f>
        <v>#REF!</v>
      </c>
      <c r="M40" s="78" t="e">
        <f>'C (9)'!#REF!</f>
        <v>#REF!</v>
      </c>
      <c r="N40" s="78" t="e">
        <f>'C (10)'!#REF!</f>
        <v>#REF!</v>
      </c>
      <c r="O40" s="78" t="e">
        <f>'C (11)'!#REF!</f>
        <v>#REF!</v>
      </c>
      <c r="P40" s="78" t="e">
        <f>'C (12)'!#REF!</f>
        <v>#REF!</v>
      </c>
      <c r="Q40" s="78" t="e">
        <f>'C (13)'!#REF!</f>
        <v>#REF!</v>
      </c>
      <c r="R40" s="78" t="e">
        <f>'C (14)'!#REF!</f>
        <v>#REF!</v>
      </c>
      <c r="S40" s="78" t="e">
        <f>'C (15)'!#REF!</f>
        <v>#REF!</v>
      </c>
      <c r="T40" s="78" t="e">
        <f>'C (16)'!#REF!</f>
        <v>#REF!</v>
      </c>
      <c r="U40" s="78" t="e">
        <f>'C (17)'!#REF!</f>
        <v>#REF!</v>
      </c>
      <c r="V40" s="78" t="e">
        <f>'C (18)'!#REF!</f>
        <v>#REF!</v>
      </c>
      <c r="W40" s="78" t="e">
        <f>'C (19)'!#REF!</f>
        <v>#REF!</v>
      </c>
      <c r="X40" s="78" t="e">
        <f>'C (20)'!#REF!</f>
        <v>#REF!</v>
      </c>
      <c r="Y40" s="78" t="e">
        <f>#REF!</f>
        <v>#REF!</v>
      </c>
      <c r="Z40" s="78" t="e">
        <f>'C (21)'!#REF!</f>
        <v>#REF!</v>
      </c>
      <c r="AA40" s="78" t="e">
        <f>'C (22)'!#REF!</f>
        <v>#REF!</v>
      </c>
      <c r="AB40" s="78" t="e">
        <f>'C (23)'!#REF!</f>
        <v>#REF!</v>
      </c>
      <c r="AC40" s="78" t="e">
        <f>'C (24)'!#REF!</f>
        <v>#REF!</v>
      </c>
      <c r="AD40" s="78">
        <f>'C (26)'!$AO41</f>
        <v>0</v>
      </c>
      <c r="AE40" s="78">
        <f>'C (27)'!$AO41</f>
        <v>0</v>
      </c>
      <c r="AF40" s="78">
        <f>'C (28)'!$AO41</f>
        <v>0</v>
      </c>
      <c r="AG40" s="78">
        <f>'C (29)'!$AO41</f>
        <v>0</v>
      </c>
    </row>
    <row r="41" spans="1:33">
      <c r="A41" s="172"/>
      <c r="B41" s="81" t="str">
        <f>Taxes!B42</f>
        <v>INPS</v>
      </c>
      <c r="C41" s="82" t="e">
        <f>+#REF!</f>
        <v>#REF!</v>
      </c>
      <c r="D41" s="177" t="e">
        <f t="shared" si="1"/>
        <v>#REF!</v>
      </c>
      <c r="E41" s="82" t="e">
        <f>SUM(E42)</f>
        <v>#REF!</v>
      </c>
      <c r="F41" s="82" t="e">
        <f t="shared" ref="F41:AG41" si="7">SUM(F42)</f>
        <v>#REF!</v>
      </c>
      <c r="G41" s="82" t="e">
        <f t="shared" si="7"/>
        <v>#REF!</v>
      </c>
      <c r="H41" s="82" t="e">
        <f t="shared" si="7"/>
        <v>#REF!</v>
      </c>
      <c r="I41" s="82" t="e">
        <f t="shared" si="7"/>
        <v>#REF!</v>
      </c>
      <c r="J41" s="82" t="e">
        <f t="shared" si="7"/>
        <v>#REF!</v>
      </c>
      <c r="K41" s="82" t="e">
        <f t="shared" si="7"/>
        <v>#REF!</v>
      </c>
      <c r="L41" s="82" t="e">
        <f t="shared" si="7"/>
        <v>#REF!</v>
      </c>
      <c r="M41" s="82" t="e">
        <f t="shared" si="7"/>
        <v>#REF!</v>
      </c>
      <c r="N41" s="82" t="e">
        <f t="shared" si="7"/>
        <v>#REF!</v>
      </c>
      <c r="O41" s="82" t="e">
        <f t="shared" si="7"/>
        <v>#REF!</v>
      </c>
      <c r="P41" s="82" t="e">
        <f t="shared" si="7"/>
        <v>#REF!</v>
      </c>
      <c r="Q41" s="82" t="e">
        <f t="shared" si="7"/>
        <v>#REF!</v>
      </c>
      <c r="R41" s="82" t="e">
        <f t="shared" si="7"/>
        <v>#REF!</v>
      </c>
      <c r="S41" s="82" t="e">
        <f t="shared" si="7"/>
        <v>#REF!</v>
      </c>
      <c r="T41" s="82" t="e">
        <f t="shared" si="7"/>
        <v>#REF!</v>
      </c>
      <c r="U41" s="82" t="e">
        <f t="shared" si="7"/>
        <v>#REF!</v>
      </c>
      <c r="V41" s="82" t="e">
        <f t="shared" si="7"/>
        <v>#REF!</v>
      </c>
      <c r="W41" s="82" t="e">
        <f t="shared" si="7"/>
        <v>#REF!</v>
      </c>
      <c r="X41" s="82" t="e">
        <f t="shared" si="7"/>
        <v>#REF!</v>
      </c>
      <c r="Y41" s="82" t="e">
        <f t="shared" si="7"/>
        <v>#REF!</v>
      </c>
      <c r="Z41" s="82" t="e">
        <f t="shared" si="7"/>
        <v>#REF!</v>
      </c>
      <c r="AA41" s="82" t="e">
        <f t="shared" si="7"/>
        <v>#REF!</v>
      </c>
      <c r="AB41" s="82" t="e">
        <f t="shared" si="7"/>
        <v>#REF!</v>
      </c>
      <c r="AC41" s="82" t="e">
        <f t="shared" si="7"/>
        <v>#REF!</v>
      </c>
      <c r="AD41" s="82">
        <f t="shared" si="7"/>
        <v>0</v>
      </c>
      <c r="AE41" s="82">
        <f t="shared" si="7"/>
        <v>0</v>
      </c>
      <c r="AF41" s="82">
        <f t="shared" si="7"/>
        <v>0</v>
      </c>
      <c r="AG41" s="82">
        <f t="shared" si="7"/>
        <v>0</v>
      </c>
    </row>
    <row r="42" spans="1:33">
      <c r="A42" s="161">
        <f>Taxes!A43</f>
        <v>35</v>
      </c>
      <c r="B42" s="163" t="str">
        <f>Taxes!B43</f>
        <v>Cotisations sociales</v>
      </c>
      <c r="C42" s="82" t="e">
        <f>+#REF!</f>
        <v>#REF!</v>
      </c>
      <c r="D42" s="177" t="e">
        <f t="shared" si="1"/>
        <v>#REF!</v>
      </c>
      <c r="E42" s="78" t="e">
        <f>'C (1)'!#REF!</f>
        <v>#REF!</v>
      </c>
      <c r="F42" s="78" t="e">
        <f>'C (2)'!#REF!</f>
        <v>#REF!</v>
      </c>
      <c r="G42" s="78" t="e">
        <f>'C (3)'!#REF!</f>
        <v>#REF!</v>
      </c>
      <c r="H42" s="78" t="e">
        <f>'C (4)'!#REF!</f>
        <v>#REF!</v>
      </c>
      <c r="I42" s="78" t="e">
        <f>'C (5)'!#REF!</f>
        <v>#REF!</v>
      </c>
      <c r="J42" s="78" t="e">
        <f>'C (6)'!#REF!</f>
        <v>#REF!</v>
      </c>
      <c r="K42" s="78" t="e">
        <f>'C (7)'!#REF!</f>
        <v>#REF!</v>
      </c>
      <c r="L42" s="78" t="e">
        <f>'C (8)'!#REF!</f>
        <v>#REF!</v>
      </c>
      <c r="M42" s="78" t="e">
        <f>'C (9)'!#REF!</f>
        <v>#REF!</v>
      </c>
      <c r="N42" s="78" t="e">
        <f>'C (10)'!#REF!</f>
        <v>#REF!</v>
      </c>
      <c r="O42" s="78" t="e">
        <f>'C (11)'!#REF!</f>
        <v>#REF!</v>
      </c>
      <c r="P42" s="78" t="e">
        <f>'C (12)'!#REF!</f>
        <v>#REF!</v>
      </c>
      <c r="Q42" s="78" t="e">
        <f>'C (13)'!#REF!</f>
        <v>#REF!</v>
      </c>
      <c r="R42" s="78" t="e">
        <f>'C (14)'!#REF!</f>
        <v>#REF!</v>
      </c>
      <c r="S42" s="78" t="e">
        <f>'C (15)'!#REF!</f>
        <v>#REF!</v>
      </c>
      <c r="T42" s="78" t="e">
        <f>'C (16)'!#REF!</f>
        <v>#REF!</v>
      </c>
      <c r="U42" s="78" t="e">
        <f>'C (17)'!#REF!</f>
        <v>#REF!</v>
      </c>
      <c r="V42" s="78" t="e">
        <f>'C (18)'!#REF!</f>
        <v>#REF!</v>
      </c>
      <c r="W42" s="78" t="e">
        <f>'C (19)'!#REF!</f>
        <v>#REF!</v>
      </c>
      <c r="X42" s="78" t="e">
        <f>'C (20)'!#REF!</f>
        <v>#REF!</v>
      </c>
      <c r="Y42" s="78" t="e">
        <f>#REF!</f>
        <v>#REF!</v>
      </c>
      <c r="Z42" s="78" t="e">
        <f>'C (21)'!#REF!</f>
        <v>#REF!</v>
      </c>
      <c r="AA42" s="78" t="e">
        <f>'C (22)'!#REF!</f>
        <v>#REF!</v>
      </c>
      <c r="AB42" s="78" t="e">
        <f>'C (23)'!#REF!</f>
        <v>#REF!</v>
      </c>
      <c r="AC42" s="78" t="e">
        <f>'C (24)'!#REF!</f>
        <v>#REF!</v>
      </c>
      <c r="AD42" s="78">
        <f>'C (26)'!$AO43</f>
        <v>0</v>
      </c>
      <c r="AE42" s="78">
        <f>'C (27)'!$AO43</f>
        <v>0</v>
      </c>
      <c r="AF42" s="78">
        <f>'C (28)'!$AO43</f>
        <v>0</v>
      </c>
      <c r="AG42" s="78">
        <f>'C (29)'!$AO43</f>
        <v>0</v>
      </c>
    </row>
    <row r="43" spans="1:33" ht="12" thickBot="1">
      <c r="A43" s="160">
        <f>Taxes!A44</f>
        <v>36</v>
      </c>
      <c r="B43" s="78" t="str">
        <f>Taxes!B44</f>
        <v>Autres flux de paiements significatifs (&gt; 25 millions de  FCFA) (reconciliables)</v>
      </c>
      <c r="C43" s="82" t="e">
        <f>+#REF!</f>
        <v>#REF!</v>
      </c>
      <c r="D43" s="177" t="e">
        <f t="shared" si="1"/>
        <v>#REF!</v>
      </c>
      <c r="E43" s="78" t="e">
        <f>'C (1)'!#REF!</f>
        <v>#REF!</v>
      </c>
      <c r="F43" s="78" t="e">
        <f>'C (2)'!#REF!</f>
        <v>#REF!</v>
      </c>
      <c r="G43" s="78" t="e">
        <f>'C (3)'!#REF!</f>
        <v>#REF!</v>
      </c>
      <c r="H43" s="78" t="e">
        <f>'C (4)'!#REF!</f>
        <v>#REF!</v>
      </c>
      <c r="I43" s="78" t="e">
        <f>'C (5)'!#REF!</f>
        <v>#REF!</v>
      </c>
      <c r="J43" s="78" t="e">
        <f>'C (6)'!#REF!</f>
        <v>#REF!</v>
      </c>
      <c r="K43" s="78" t="e">
        <f>'C (7)'!#REF!</f>
        <v>#REF!</v>
      </c>
      <c r="L43" s="78" t="e">
        <f>'C (8)'!#REF!</f>
        <v>#REF!</v>
      </c>
      <c r="M43" s="78" t="e">
        <f>'C (9)'!#REF!</f>
        <v>#REF!</v>
      </c>
      <c r="N43" s="78" t="e">
        <f>'C (10)'!#REF!</f>
        <v>#REF!</v>
      </c>
      <c r="O43" s="78" t="e">
        <f>'C (11)'!#REF!</f>
        <v>#REF!</v>
      </c>
      <c r="P43" s="78" t="e">
        <f>'C (12)'!#REF!</f>
        <v>#REF!</v>
      </c>
      <c r="Q43" s="78" t="e">
        <f>'C (13)'!#REF!</f>
        <v>#REF!</v>
      </c>
      <c r="R43" s="78" t="e">
        <f>'C (14)'!#REF!</f>
        <v>#REF!</v>
      </c>
      <c r="S43" s="78" t="e">
        <f>'C (15)'!#REF!</f>
        <v>#REF!</v>
      </c>
      <c r="T43" s="78" t="e">
        <f>'C (16)'!#REF!</f>
        <v>#REF!</v>
      </c>
      <c r="U43" s="78" t="e">
        <f>'C (17)'!#REF!</f>
        <v>#REF!</v>
      </c>
      <c r="V43" s="78" t="e">
        <f>'C (18)'!#REF!</f>
        <v>#REF!</v>
      </c>
      <c r="W43" s="78" t="e">
        <f>'C (19)'!#REF!</f>
        <v>#REF!</v>
      </c>
      <c r="X43" s="78" t="e">
        <f>'C (20)'!#REF!</f>
        <v>#REF!</v>
      </c>
      <c r="Y43" s="78" t="e">
        <f>#REF!</f>
        <v>#REF!</v>
      </c>
      <c r="Z43" s="78" t="e">
        <f>'C (21)'!#REF!</f>
        <v>#REF!</v>
      </c>
      <c r="AA43" s="78" t="e">
        <f>'C (22)'!#REF!</f>
        <v>#REF!</v>
      </c>
      <c r="AB43" s="78" t="e">
        <f>'C (23)'!#REF!</f>
        <v>#REF!</v>
      </c>
      <c r="AC43" s="78" t="e">
        <f>'C (24)'!#REF!</f>
        <v>#REF!</v>
      </c>
      <c r="AD43" s="78">
        <f>'C (26)'!$AO44</f>
        <v>0</v>
      </c>
      <c r="AE43" s="78">
        <f>'C (27)'!$AO44</f>
        <v>0</v>
      </c>
      <c r="AF43" s="78">
        <f>'C (28)'!$AO44</f>
        <v>0</v>
      </c>
      <c r="AG43" s="78">
        <f>'C (29)'!$AO44</f>
        <v>0</v>
      </c>
    </row>
    <row r="44" spans="1:33" ht="12" thickTop="1">
      <c r="A44" s="80"/>
      <c r="B44" s="72" t="s">
        <v>1</v>
      </c>
      <c r="C44" s="82" t="e">
        <f>+#REF!</f>
        <v>#REF!</v>
      </c>
      <c r="D44" s="177" t="e">
        <f t="shared" si="1"/>
        <v>#REF!</v>
      </c>
      <c r="E44" s="60" t="e">
        <f>+E3+E7+E22+E31+E34+E36+E41+E43</f>
        <v>#REF!</v>
      </c>
      <c r="F44" s="60" t="e">
        <f t="shared" ref="F44:AG44" si="8">+F3+F7+F22+F31+F34+F36+F41+F43</f>
        <v>#REF!</v>
      </c>
      <c r="G44" s="60" t="e">
        <f t="shared" si="8"/>
        <v>#REF!</v>
      </c>
      <c r="H44" s="60" t="e">
        <f t="shared" si="8"/>
        <v>#REF!</v>
      </c>
      <c r="I44" s="60" t="e">
        <f t="shared" si="8"/>
        <v>#REF!</v>
      </c>
      <c r="J44" s="60" t="e">
        <f t="shared" si="8"/>
        <v>#REF!</v>
      </c>
      <c r="K44" s="60" t="e">
        <f t="shared" si="8"/>
        <v>#REF!</v>
      </c>
      <c r="L44" s="60" t="e">
        <f t="shared" si="8"/>
        <v>#REF!</v>
      </c>
      <c r="M44" s="60" t="e">
        <f t="shared" si="8"/>
        <v>#REF!</v>
      </c>
      <c r="N44" s="60" t="e">
        <f t="shared" si="8"/>
        <v>#REF!</v>
      </c>
      <c r="O44" s="60" t="e">
        <f t="shared" si="8"/>
        <v>#REF!</v>
      </c>
      <c r="P44" s="60" t="e">
        <f t="shared" si="8"/>
        <v>#REF!</v>
      </c>
      <c r="Q44" s="60" t="e">
        <f t="shared" si="8"/>
        <v>#REF!</v>
      </c>
      <c r="R44" s="60" t="e">
        <f t="shared" si="8"/>
        <v>#REF!</v>
      </c>
      <c r="S44" s="60" t="e">
        <f t="shared" si="8"/>
        <v>#REF!</v>
      </c>
      <c r="T44" s="60" t="e">
        <f t="shared" si="8"/>
        <v>#REF!</v>
      </c>
      <c r="U44" s="60" t="e">
        <f t="shared" si="8"/>
        <v>#REF!</v>
      </c>
      <c r="V44" s="60" t="e">
        <f t="shared" si="8"/>
        <v>#REF!</v>
      </c>
      <c r="W44" s="60" t="e">
        <f t="shared" si="8"/>
        <v>#REF!</v>
      </c>
      <c r="X44" s="60" t="e">
        <f t="shared" si="8"/>
        <v>#REF!</v>
      </c>
      <c r="Y44" s="60" t="e">
        <f t="shared" si="8"/>
        <v>#REF!</v>
      </c>
      <c r="Z44" s="60" t="e">
        <f t="shared" si="8"/>
        <v>#REF!</v>
      </c>
      <c r="AA44" s="60" t="e">
        <f t="shared" si="8"/>
        <v>#REF!</v>
      </c>
      <c r="AB44" s="60" t="e">
        <f t="shared" si="8"/>
        <v>#REF!</v>
      </c>
      <c r="AC44" s="60" t="e">
        <f t="shared" si="8"/>
        <v>#REF!</v>
      </c>
      <c r="AD44" s="60">
        <f t="shared" si="8"/>
        <v>0</v>
      </c>
      <c r="AE44" s="60">
        <f t="shared" si="8"/>
        <v>0</v>
      </c>
      <c r="AF44" s="60">
        <f t="shared" si="8"/>
        <v>0</v>
      </c>
      <c r="AG44" s="60">
        <f t="shared" si="8"/>
        <v>0</v>
      </c>
    </row>
    <row r="45" spans="1:33">
      <c r="A45" s="61"/>
      <c r="B45" s="30"/>
      <c r="C45" s="78" t="e">
        <f>+C44-#REF!</f>
        <v>#REF!</v>
      </c>
      <c r="D45" s="64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3"/>
      <c r="AB45" s="3"/>
      <c r="AC45" s="3"/>
    </row>
    <row r="46" spans="1:33">
      <c r="E46" s="78" t="e">
        <f>'C (1)'!#REF!</f>
        <v>#REF!</v>
      </c>
      <c r="F46" s="78" t="e">
        <f>'C (2)'!#REF!</f>
        <v>#REF!</v>
      </c>
      <c r="G46" s="78" t="e">
        <f>'C (3)'!#REF!</f>
        <v>#REF!</v>
      </c>
      <c r="H46" s="78" t="e">
        <f>'C (4)'!#REF!</f>
        <v>#REF!</v>
      </c>
      <c r="I46" s="78" t="e">
        <f>'C (5)'!#REF!</f>
        <v>#REF!</v>
      </c>
      <c r="J46" s="78" t="e">
        <f>'C (6)'!#REF!</f>
        <v>#REF!</v>
      </c>
      <c r="K46" s="78" t="e">
        <f>'C (7)'!#REF!</f>
        <v>#REF!</v>
      </c>
      <c r="L46" s="78" t="e">
        <f>'C (8)'!#REF!</f>
        <v>#REF!</v>
      </c>
      <c r="M46" s="78" t="e">
        <f>'C (9)'!#REF!</f>
        <v>#REF!</v>
      </c>
      <c r="N46" s="78" t="e">
        <f>'C (10)'!#REF!</f>
        <v>#REF!</v>
      </c>
      <c r="O46" s="78" t="e">
        <f>'C (11)'!#REF!</f>
        <v>#REF!</v>
      </c>
      <c r="P46" s="78" t="e">
        <f>'C (12)'!#REF!</f>
        <v>#REF!</v>
      </c>
      <c r="Q46" s="78" t="e">
        <f>'C (13)'!#REF!</f>
        <v>#REF!</v>
      </c>
      <c r="R46" s="78" t="e">
        <f>'C (14)'!#REF!</f>
        <v>#REF!</v>
      </c>
      <c r="S46" s="78" t="e">
        <f>'C (15)'!#REF!</f>
        <v>#REF!</v>
      </c>
      <c r="T46" s="78" t="e">
        <f>'C (16)'!#REF!</f>
        <v>#REF!</v>
      </c>
      <c r="U46" s="78" t="e">
        <f>'C (17)'!#REF!</f>
        <v>#REF!</v>
      </c>
      <c r="V46" s="78" t="e">
        <f>'C (18)'!#REF!</f>
        <v>#REF!</v>
      </c>
      <c r="W46" s="78" t="e">
        <f>'C (19)'!#REF!</f>
        <v>#REF!</v>
      </c>
      <c r="X46" s="78" t="e">
        <f>'C (20)'!#REF!</f>
        <v>#REF!</v>
      </c>
      <c r="Y46" s="78" t="e">
        <f>#REF!</f>
        <v>#REF!</v>
      </c>
      <c r="Z46" s="78" t="e">
        <f>'C (21)'!#REF!</f>
        <v>#REF!</v>
      </c>
      <c r="AA46" s="78" t="e">
        <f>'C (22)'!#REF!</f>
        <v>#REF!</v>
      </c>
      <c r="AB46" s="78" t="e">
        <f>'C (23)'!#REF!</f>
        <v>#REF!</v>
      </c>
      <c r="AC46" s="78" t="e">
        <f>'C (24)'!#REF!</f>
        <v>#REF!</v>
      </c>
      <c r="AD46" s="78">
        <f>'C (26)'!$S22</f>
        <v>0</v>
      </c>
      <c r="AE46" s="78">
        <f>'C (27)'!$S22</f>
        <v>0</v>
      </c>
      <c r="AF46" s="78">
        <f>'C (28)'!$S22</f>
        <v>0</v>
      </c>
      <c r="AG46" s="78">
        <f>'C (29)'!$S22</f>
        <v>0</v>
      </c>
    </row>
    <row r="47" spans="1:33">
      <c r="C47" s="67"/>
    </row>
    <row r="48" spans="1:33">
      <c r="E48" s="47" t="e">
        <f>+E44-E46</f>
        <v>#REF!</v>
      </c>
      <c r="F48" s="47" t="e">
        <f t="shared" ref="F48:AG48" si="9">+F44-F46</f>
        <v>#REF!</v>
      </c>
      <c r="G48" s="47" t="e">
        <f t="shared" si="9"/>
        <v>#REF!</v>
      </c>
      <c r="H48" s="47" t="e">
        <f t="shared" si="9"/>
        <v>#REF!</v>
      </c>
      <c r="I48" s="47" t="e">
        <f t="shared" si="9"/>
        <v>#REF!</v>
      </c>
      <c r="J48" s="47" t="e">
        <f t="shared" si="9"/>
        <v>#REF!</v>
      </c>
      <c r="K48" s="47" t="e">
        <f t="shared" si="9"/>
        <v>#REF!</v>
      </c>
      <c r="L48" s="47" t="e">
        <f t="shared" si="9"/>
        <v>#REF!</v>
      </c>
      <c r="M48" s="47" t="e">
        <f t="shared" si="9"/>
        <v>#REF!</v>
      </c>
      <c r="N48" s="47" t="e">
        <f t="shared" si="9"/>
        <v>#REF!</v>
      </c>
      <c r="O48" s="47" t="e">
        <f t="shared" si="9"/>
        <v>#REF!</v>
      </c>
      <c r="P48" s="47" t="e">
        <f t="shared" si="9"/>
        <v>#REF!</v>
      </c>
      <c r="Q48" s="47" t="e">
        <f t="shared" si="9"/>
        <v>#REF!</v>
      </c>
      <c r="R48" s="47" t="e">
        <f t="shared" si="9"/>
        <v>#REF!</v>
      </c>
      <c r="S48" s="47" t="e">
        <f t="shared" si="9"/>
        <v>#REF!</v>
      </c>
      <c r="T48" s="47" t="e">
        <f t="shared" si="9"/>
        <v>#REF!</v>
      </c>
      <c r="U48" s="47" t="e">
        <f t="shared" si="9"/>
        <v>#REF!</v>
      </c>
      <c r="V48" s="47" t="e">
        <f t="shared" si="9"/>
        <v>#REF!</v>
      </c>
      <c r="W48" s="47" t="e">
        <f t="shared" si="9"/>
        <v>#REF!</v>
      </c>
      <c r="X48" s="47" t="e">
        <f t="shared" si="9"/>
        <v>#REF!</v>
      </c>
      <c r="Y48" s="47" t="e">
        <f t="shared" si="9"/>
        <v>#REF!</v>
      </c>
      <c r="Z48" s="47" t="e">
        <f t="shared" si="9"/>
        <v>#REF!</v>
      </c>
      <c r="AA48" s="47" t="e">
        <f t="shared" si="9"/>
        <v>#REF!</v>
      </c>
      <c r="AB48" s="47" t="e">
        <f t="shared" si="9"/>
        <v>#REF!</v>
      </c>
      <c r="AC48" s="47" t="e">
        <f t="shared" si="9"/>
        <v>#REF!</v>
      </c>
      <c r="AD48" s="47">
        <f t="shared" si="9"/>
        <v>0</v>
      </c>
      <c r="AE48" s="47">
        <f t="shared" si="9"/>
        <v>0</v>
      </c>
      <c r="AF48" s="47">
        <f t="shared" si="9"/>
        <v>0</v>
      </c>
      <c r="AG48" s="47">
        <f t="shared" si="9"/>
        <v>0</v>
      </c>
    </row>
    <row r="51" spans="3:3">
      <c r="C51" s="67"/>
    </row>
  </sheetData>
  <mergeCells count="3">
    <mergeCell ref="A1:A2"/>
    <mergeCell ref="B1:B2"/>
    <mergeCell ref="C1:C2"/>
  </mergeCells>
  <conditionalFormatting sqref="D3:D44">
    <cfRule type="containsText" dxfId="5" priority="6" operator="containsText" text="E">
      <formula>NOT(ISERROR(SEARCH("E",D3)))</formula>
    </cfRule>
  </conditionalFormatting>
  <conditionalFormatting sqref="D11:D13">
    <cfRule type="containsText" dxfId="4" priority="4" operator="containsText" text="E">
      <formula>NOT(ISERROR(SEARCH("E",D11)))</formula>
    </cfRule>
  </conditionalFormatting>
  <conditionalFormatting sqref="D9">
    <cfRule type="containsText" dxfId="3" priority="5" operator="containsText" text="E">
      <formula>NOT(ISERROR(SEARCH("E",D9)))</formula>
    </cfRule>
  </conditionalFormatting>
  <conditionalFormatting sqref="D15:D17">
    <cfRule type="containsText" dxfId="2" priority="3" operator="containsText" text="E">
      <formula>NOT(ISERROR(SEARCH("E",D15)))</formula>
    </cfRule>
  </conditionalFormatting>
  <conditionalFormatting sqref="D19:D24">
    <cfRule type="containsText" dxfId="1" priority="2" operator="containsText" text="E">
      <formula>NOT(ISERROR(SEARCH("E",D19)))</formula>
    </cfRule>
  </conditionalFormatting>
  <conditionalFormatting sqref="D44">
    <cfRule type="containsText" dxfId="0" priority="1" operator="containsText" text="E">
      <formula>NOT(ISERROR(SEARCH("E",D44)))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7"/>
  <sheetViews>
    <sheetView workbookViewId="0">
      <selection activeCell="G6" sqref="G6"/>
    </sheetView>
  </sheetViews>
  <sheetFormatPr baseColWidth="10" defaultRowHeight="12.75"/>
  <cols>
    <col min="2" max="2" width="22.85546875" customWidth="1"/>
    <col min="3" max="3" width="12.5703125" customWidth="1"/>
  </cols>
  <sheetData>
    <row r="1" spans="1:8" ht="45.75" thickBot="1">
      <c r="A1" s="182" t="s">
        <v>63</v>
      </c>
      <c r="B1" s="182" t="s">
        <v>225</v>
      </c>
      <c r="C1" s="185" t="s">
        <v>226</v>
      </c>
      <c r="D1" s="182" t="s">
        <v>227</v>
      </c>
      <c r="E1" s="182" t="s">
        <v>228</v>
      </c>
      <c r="F1" s="182" t="s">
        <v>229</v>
      </c>
    </row>
    <row r="2" spans="1:8" ht="13.5" thickBot="1">
      <c r="A2" s="364" t="s">
        <v>192</v>
      </c>
      <c r="B2" s="186"/>
      <c r="C2" s="187">
        <v>1569</v>
      </c>
      <c r="D2" s="187">
        <v>218</v>
      </c>
      <c r="E2" s="187">
        <v>155</v>
      </c>
      <c r="F2" s="187">
        <v>0</v>
      </c>
      <c r="H2" s="199"/>
    </row>
    <row r="3" spans="1:8" ht="13.5" thickBot="1">
      <c r="A3" s="365"/>
      <c r="B3" s="196" t="s">
        <v>189</v>
      </c>
      <c r="C3" s="187">
        <v>952</v>
      </c>
      <c r="D3" s="187">
        <v>0</v>
      </c>
      <c r="E3" s="187">
        <v>31</v>
      </c>
      <c r="F3" s="187">
        <v>0</v>
      </c>
      <c r="H3" s="199"/>
    </row>
    <row r="4" spans="1:8" ht="13.5" thickBot="1">
      <c r="A4" s="188" t="s">
        <v>193</v>
      </c>
      <c r="B4" s="188"/>
      <c r="C4" s="189">
        <v>0</v>
      </c>
      <c r="D4" s="189">
        <v>0</v>
      </c>
      <c r="E4" s="189">
        <v>0</v>
      </c>
      <c r="F4" s="189">
        <v>0</v>
      </c>
      <c r="G4" s="211"/>
      <c r="H4" s="199"/>
    </row>
    <row r="5" spans="1:8" ht="13.5" thickBot="1">
      <c r="A5" s="186" t="s">
        <v>195</v>
      </c>
      <c r="B5" s="186"/>
      <c r="C5" s="187">
        <v>1216</v>
      </c>
      <c r="D5" s="187">
        <v>0</v>
      </c>
      <c r="E5" s="187">
        <v>188</v>
      </c>
      <c r="F5" s="187">
        <v>0</v>
      </c>
      <c r="H5" s="199"/>
    </row>
    <row r="6" spans="1:8" ht="13.5" thickBot="1">
      <c r="A6" s="188" t="s">
        <v>196</v>
      </c>
      <c r="B6" s="188"/>
      <c r="C6" s="189">
        <v>926</v>
      </c>
      <c r="D6" s="189">
        <v>75</v>
      </c>
      <c r="E6" s="189">
        <v>31</v>
      </c>
      <c r="F6" s="189">
        <v>0</v>
      </c>
      <c r="G6" s="211"/>
      <c r="H6" s="199"/>
    </row>
    <row r="7" spans="1:8" ht="13.5" thickBot="1">
      <c r="A7" s="364" t="s">
        <v>198</v>
      </c>
      <c r="B7" s="198"/>
      <c r="C7" s="187">
        <v>220</v>
      </c>
      <c r="D7" s="187">
        <v>137</v>
      </c>
      <c r="E7" s="187">
        <v>2</v>
      </c>
      <c r="F7" s="187">
        <v>0</v>
      </c>
      <c r="H7" s="199"/>
    </row>
    <row r="8" spans="1:8" ht="23.25" thickBot="1">
      <c r="A8" s="368"/>
      <c r="B8" s="198" t="s">
        <v>1154</v>
      </c>
      <c r="C8" s="187">
        <v>63</v>
      </c>
      <c r="D8" s="187">
        <v>0</v>
      </c>
      <c r="E8" s="187">
        <v>0</v>
      </c>
      <c r="F8" s="187">
        <v>0</v>
      </c>
      <c r="H8" s="199"/>
    </row>
    <row r="9" spans="1:8" ht="13.5" thickBot="1">
      <c r="A9" s="368"/>
      <c r="B9" s="198" t="s">
        <v>1155</v>
      </c>
      <c r="C9" s="187">
        <v>1</v>
      </c>
      <c r="D9" s="187">
        <v>0</v>
      </c>
      <c r="E9" s="187">
        <v>0</v>
      </c>
      <c r="F9" s="187">
        <v>0</v>
      </c>
      <c r="H9" s="199"/>
    </row>
    <row r="10" spans="1:8" ht="23.25" thickBot="1">
      <c r="A10" s="368"/>
      <c r="B10" s="198" t="s">
        <v>230</v>
      </c>
      <c r="C10" s="187">
        <v>11</v>
      </c>
      <c r="D10" s="187">
        <v>0</v>
      </c>
      <c r="E10" s="187">
        <v>1</v>
      </c>
      <c r="F10" s="187">
        <v>0</v>
      </c>
      <c r="H10" s="199"/>
    </row>
    <row r="11" spans="1:8" ht="23.25" thickBot="1">
      <c r="A11" s="368"/>
      <c r="B11" s="198" t="s">
        <v>1156</v>
      </c>
      <c r="C11" s="187">
        <v>21</v>
      </c>
      <c r="D11" s="187">
        <v>0</v>
      </c>
      <c r="E11" s="187">
        <v>0</v>
      </c>
      <c r="F11" s="187">
        <v>0</v>
      </c>
      <c r="H11" s="199"/>
    </row>
    <row r="12" spans="1:8" ht="13.5" thickBot="1">
      <c r="A12" s="368"/>
      <c r="B12" s="198" t="s">
        <v>1157</v>
      </c>
      <c r="C12" s="187">
        <v>2</v>
      </c>
      <c r="D12" s="187">
        <v>0</v>
      </c>
      <c r="E12" s="187">
        <v>0</v>
      </c>
      <c r="F12" s="187">
        <v>0</v>
      </c>
      <c r="H12" s="199"/>
    </row>
    <row r="13" spans="1:8" ht="13.5" thickBot="1">
      <c r="A13" s="368"/>
      <c r="B13" s="198" t="s">
        <v>231</v>
      </c>
      <c r="C13" s="187">
        <v>2</v>
      </c>
      <c r="D13" s="187">
        <v>0</v>
      </c>
      <c r="E13" s="187">
        <v>0</v>
      </c>
      <c r="F13" s="187">
        <v>0</v>
      </c>
      <c r="H13" s="199"/>
    </row>
    <row r="14" spans="1:8" ht="23.25" thickBot="1">
      <c r="A14" s="368"/>
      <c r="B14" s="198" t="s">
        <v>1158</v>
      </c>
      <c r="C14" s="187">
        <v>70</v>
      </c>
      <c r="D14" s="187">
        <v>0</v>
      </c>
      <c r="E14" s="187">
        <v>0</v>
      </c>
      <c r="F14" s="187">
        <v>0</v>
      </c>
      <c r="H14" s="199"/>
    </row>
    <row r="15" spans="1:8" ht="13.5" thickBot="1">
      <c r="A15" s="368"/>
      <c r="B15" s="198" t="s">
        <v>232</v>
      </c>
      <c r="C15" s="187">
        <v>59</v>
      </c>
      <c r="D15" s="187">
        <v>0</v>
      </c>
      <c r="E15" s="187">
        <v>1</v>
      </c>
      <c r="F15" s="187">
        <v>0</v>
      </c>
      <c r="H15" s="199"/>
    </row>
    <row r="16" spans="1:8" ht="13.5" thickBot="1">
      <c r="A16" s="368"/>
      <c r="B16" s="198" t="s">
        <v>233</v>
      </c>
      <c r="C16" s="187">
        <v>1</v>
      </c>
      <c r="D16" s="187">
        <v>0</v>
      </c>
      <c r="E16" s="187">
        <v>0</v>
      </c>
      <c r="F16" s="187">
        <v>0</v>
      </c>
      <c r="H16" s="199"/>
    </row>
    <row r="17" spans="1:8" ht="13.5" thickBot="1">
      <c r="A17" s="368"/>
      <c r="B17" s="198" t="s">
        <v>1159</v>
      </c>
      <c r="C17" s="187">
        <v>10</v>
      </c>
      <c r="D17" s="187">
        <v>0</v>
      </c>
      <c r="E17" s="187">
        <v>0</v>
      </c>
      <c r="F17" s="187">
        <v>0</v>
      </c>
      <c r="H17" s="199"/>
    </row>
    <row r="18" spans="1:8" ht="23.25" thickBot="1">
      <c r="A18" s="368"/>
      <c r="B18" s="198" t="s">
        <v>234</v>
      </c>
      <c r="C18" s="187">
        <v>3</v>
      </c>
      <c r="D18" s="187">
        <v>0</v>
      </c>
      <c r="E18" s="187">
        <v>0</v>
      </c>
      <c r="F18" s="187">
        <v>0</v>
      </c>
      <c r="H18" s="199"/>
    </row>
    <row r="19" spans="1:8" ht="23.25" thickBot="1">
      <c r="A19" s="368"/>
      <c r="B19" s="198" t="s">
        <v>1160</v>
      </c>
      <c r="C19" s="187">
        <v>46</v>
      </c>
      <c r="D19" s="187">
        <v>0</v>
      </c>
      <c r="E19" s="187">
        <v>2</v>
      </c>
      <c r="F19" s="187">
        <v>0</v>
      </c>
      <c r="H19" s="199"/>
    </row>
    <row r="20" spans="1:8" ht="13.5" thickBot="1">
      <c r="A20" s="366" t="s">
        <v>199</v>
      </c>
      <c r="B20" s="197"/>
      <c r="C20" s="189">
        <v>443</v>
      </c>
      <c r="D20" s="189">
        <v>0</v>
      </c>
      <c r="E20" s="189">
        <v>81</v>
      </c>
      <c r="F20" s="189">
        <v>0</v>
      </c>
      <c r="H20" s="199"/>
    </row>
    <row r="21" spans="1:8" ht="13.5" thickBot="1">
      <c r="A21" s="369"/>
      <c r="B21" s="197" t="s">
        <v>235</v>
      </c>
      <c r="C21" s="189">
        <v>295</v>
      </c>
      <c r="D21" s="189">
        <v>0</v>
      </c>
      <c r="E21" s="189">
        <v>11</v>
      </c>
      <c r="F21" s="189">
        <v>0</v>
      </c>
      <c r="H21" s="199"/>
    </row>
    <row r="22" spans="1:8" ht="13.5" thickBot="1">
      <c r="A22" s="369"/>
      <c r="B22" s="197" t="s">
        <v>236</v>
      </c>
      <c r="C22" s="189">
        <v>29</v>
      </c>
      <c r="D22" s="189">
        <v>0</v>
      </c>
      <c r="E22" s="189">
        <v>2</v>
      </c>
      <c r="F22" s="189">
        <v>0</v>
      </c>
      <c r="H22" s="199"/>
    </row>
    <row r="23" spans="1:8" ht="13.5" thickBot="1">
      <c r="A23" s="369"/>
      <c r="B23" s="197" t="s">
        <v>237</v>
      </c>
      <c r="C23" s="189">
        <v>97</v>
      </c>
      <c r="D23" s="189">
        <v>0</v>
      </c>
      <c r="E23" s="189">
        <v>0</v>
      </c>
      <c r="F23" s="189">
        <v>0</v>
      </c>
      <c r="H23" s="199"/>
    </row>
    <row r="24" spans="1:8" ht="13.5" thickBot="1">
      <c r="A24" s="369"/>
      <c r="B24" s="197" t="s">
        <v>238</v>
      </c>
      <c r="C24" s="189">
        <v>1</v>
      </c>
      <c r="D24" s="189">
        <v>11</v>
      </c>
      <c r="E24" s="189">
        <v>0</v>
      </c>
      <c r="F24" s="189">
        <v>0</v>
      </c>
      <c r="H24" s="199"/>
    </row>
    <row r="25" spans="1:8" ht="13.5" thickBot="1">
      <c r="A25" s="369"/>
      <c r="B25" s="197" t="s">
        <v>239</v>
      </c>
      <c r="C25" s="189">
        <v>5</v>
      </c>
      <c r="D25" s="189">
        <v>0</v>
      </c>
      <c r="E25" s="189">
        <v>2</v>
      </c>
      <c r="F25" s="189">
        <v>0</v>
      </c>
      <c r="H25" s="199"/>
    </row>
    <row r="26" spans="1:8" ht="13.5" thickBot="1">
      <c r="A26" s="369"/>
      <c r="B26" s="197" t="s">
        <v>240</v>
      </c>
      <c r="C26" s="189">
        <v>0</v>
      </c>
      <c r="D26" s="189">
        <v>96</v>
      </c>
      <c r="E26" s="189">
        <v>0</v>
      </c>
      <c r="F26" s="189">
        <v>0</v>
      </c>
      <c r="H26" s="199"/>
    </row>
    <row r="27" spans="1:8" ht="13.5" thickBot="1">
      <c r="A27" s="369"/>
      <c r="B27" s="197" t="s">
        <v>241</v>
      </c>
      <c r="C27" s="189">
        <v>7</v>
      </c>
      <c r="D27" s="189">
        <v>0</v>
      </c>
      <c r="E27" s="189">
        <v>0</v>
      </c>
      <c r="F27" s="189">
        <v>0</v>
      </c>
      <c r="H27" s="199"/>
    </row>
    <row r="28" spans="1:8" ht="13.5" thickBot="1">
      <c r="A28" s="369"/>
      <c r="B28" s="197" t="s">
        <v>242</v>
      </c>
      <c r="C28" s="189">
        <v>84</v>
      </c>
      <c r="D28" s="189">
        <v>0</v>
      </c>
      <c r="E28" s="189">
        <v>3</v>
      </c>
      <c r="F28" s="189">
        <v>0</v>
      </c>
      <c r="H28" s="199"/>
    </row>
    <row r="29" spans="1:8" ht="13.5" thickBot="1">
      <c r="A29" s="367"/>
      <c r="B29" s="197" t="s">
        <v>243</v>
      </c>
      <c r="C29" s="189">
        <v>32</v>
      </c>
      <c r="D29" s="189">
        <v>0</v>
      </c>
      <c r="E29" s="189">
        <v>1</v>
      </c>
      <c r="F29" s="189">
        <v>0</v>
      </c>
      <c r="H29" s="199"/>
    </row>
    <row r="30" spans="1:8" ht="13.5" thickBot="1">
      <c r="A30" s="186" t="s">
        <v>200</v>
      </c>
      <c r="B30" s="186"/>
      <c r="C30" s="187">
        <v>227</v>
      </c>
      <c r="D30" s="187">
        <v>10</v>
      </c>
      <c r="E30" s="187">
        <v>1</v>
      </c>
      <c r="F30" s="187">
        <v>0</v>
      </c>
      <c r="H30" s="199"/>
    </row>
    <row r="31" spans="1:8" ht="13.5" thickBot="1">
      <c r="A31" s="188" t="s">
        <v>201</v>
      </c>
      <c r="B31" s="188"/>
      <c r="C31" s="189">
        <v>376</v>
      </c>
      <c r="D31" s="189">
        <v>35</v>
      </c>
      <c r="E31" s="189">
        <v>6</v>
      </c>
      <c r="F31" s="189">
        <v>0</v>
      </c>
      <c r="H31" s="199"/>
    </row>
    <row r="32" spans="1:8" ht="13.5" thickBot="1">
      <c r="A32" s="370" t="s">
        <v>202</v>
      </c>
      <c r="B32" s="191"/>
      <c r="C32" s="187">
        <v>144</v>
      </c>
      <c r="D32" s="187">
        <v>0</v>
      </c>
      <c r="E32" s="187">
        <v>0</v>
      </c>
      <c r="F32" s="187">
        <v>0</v>
      </c>
      <c r="H32" s="199"/>
    </row>
    <row r="33" spans="1:8" ht="13.5" thickBot="1">
      <c r="A33" s="371"/>
      <c r="B33" s="191" t="s">
        <v>1164</v>
      </c>
      <c r="C33" s="187">
        <v>0</v>
      </c>
      <c r="D33" s="187">
        <v>195</v>
      </c>
      <c r="E33" s="187">
        <v>0</v>
      </c>
      <c r="F33" s="187">
        <v>0</v>
      </c>
      <c r="H33" s="199"/>
    </row>
    <row r="34" spans="1:8" ht="13.5" thickBot="1">
      <c r="A34" s="204"/>
      <c r="B34" s="204" t="s">
        <v>1165</v>
      </c>
      <c r="C34" s="187">
        <v>0</v>
      </c>
      <c r="D34" s="187">
        <v>87</v>
      </c>
      <c r="E34" s="187">
        <v>0</v>
      </c>
      <c r="F34" s="187">
        <v>0</v>
      </c>
      <c r="H34" s="199"/>
    </row>
    <row r="35" spans="1:8" ht="13.5" thickBot="1">
      <c r="A35" s="204"/>
      <c r="B35" s="204" t="s">
        <v>1166</v>
      </c>
      <c r="C35" s="187">
        <v>0</v>
      </c>
      <c r="D35" s="187">
        <v>18</v>
      </c>
      <c r="E35" s="187">
        <v>0</v>
      </c>
      <c r="F35" s="187">
        <v>0</v>
      </c>
      <c r="H35" s="199"/>
    </row>
    <row r="36" spans="1:8" ht="13.5" thickBot="1">
      <c r="A36" s="204"/>
      <c r="B36" s="204" t="s">
        <v>1167</v>
      </c>
      <c r="C36" s="187">
        <v>0</v>
      </c>
      <c r="D36" s="187">
        <v>15</v>
      </c>
      <c r="E36" s="187">
        <v>0</v>
      </c>
      <c r="F36" s="187">
        <v>0</v>
      </c>
      <c r="H36" s="199"/>
    </row>
    <row r="37" spans="1:8" ht="13.5" thickBot="1">
      <c r="A37" s="204"/>
      <c r="B37" s="204" t="s">
        <v>1168</v>
      </c>
      <c r="C37" s="187">
        <v>0</v>
      </c>
      <c r="D37" s="187">
        <v>6</v>
      </c>
      <c r="E37" s="187">
        <v>0</v>
      </c>
      <c r="F37" s="187">
        <v>0</v>
      </c>
      <c r="H37" s="199"/>
    </row>
    <row r="38" spans="1:8" ht="13.5" thickBot="1">
      <c r="A38" s="204"/>
      <c r="B38" s="204" t="s">
        <v>1169</v>
      </c>
      <c r="C38" s="187">
        <v>0</v>
      </c>
      <c r="D38" s="187">
        <v>5</v>
      </c>
      <c r="E38" s="187">
        <v>0</v>
      </c>
      <c r="F38" s="187">
        <v>0</v>
      </c>
      <c r="H38" s="199"/>
    </row>
    <row r="39" spans="1:8" ht="13.5" thickBot="1">
      <c r="A39" s="204"/>
      <c r="B39" s="204" t="s">
        <v>1170</v>
      </c>
      <c r="C39" s="187">
        <v>0</v>
      </c>
      <c r="D39" s="187">
        <v>12</v>
      </c>
      <c r="E39" s="187">
        <v>0</v>
      </c>
      <c r="F39" s="187">
        <v>0</v>
      </c>
      <c r="H39" s="199"/>
    </row>
    <row r="40" spans="1:8" ht="13.5" thickBot="1">
      <c r="A40" s="204"/>
      <c r="B40" s="204" t="s">
        <v>1171</v>
      </c>
      <c r="C40" s="187">
        <v>0</v>
      </c>
      <c r="D40" s="187">
        <v>116</v>
      </c>
      <c r="E40" s="187">
        <v>0</v>
      </c>
      <c r="F40" s="187">
        <v>0</v>
      </c>
      <c r="H40" s="199"/>
    </row>
    <row r="41" spans="1:8" ht="13.5" thickBot="1">
      <c r="A41" s="204"/>
      <c r="B41" s="204" t="s">
        <v>1172</v>
      </c>
      <c r="C41" s="187">
        <v>0</v>
      </c>
      <c r="D41" s="187">
        <v>21</v>
      </c>
      <c r="E41" s="187">
        <v>0</v>
      </c>
      <c r="F41" s="187">
        <v>0</v>
      </c>
      <c r="H41" s="199"/>
    </row>
    <row r="42" spans="1:8" ht="13.5" thickBot="1">
      <c r="A42" s="204"/>
      <c r="B42" s="204" t="s">
        <v>1173</v>
      </c>
      <c r="C42" s="187">
        <v>0</v>
      </c>
      <c r="D42" s="187">
        <v>9</v>
      </c>
      <c r="E42" s="187">
        <v>0</v>
      </c>
      <c r="F42" s="187">
        <v>0</v>
      </c>
      <c r="H42" s="199"/>
    </row>
    <row r="43" spans="1:8" ht="13.5" thickBot="1">
      <c r="A43" s="188" t="s">
        <v>204</v>
      </c>
      <c r="B43" s="188"/>
      <c r="C43" s="189">
        <v>115</v>
      </c>
      <c r="D43" s="189">
        <v>0</v>
      </c>
      <c r="E43" s="189">
        <v>1</v>
      </c>
      <c r="F43" s="189">
        <v>0</v>
      </c>
      <c r="H43" s="199"/>
    </row>
    <row r="44" spans="1:8" ht="13.5" thickBot="1">
      <c r="A44" s="198" t="s">
        <v>206</v>
      </c>
      <c r="B44" s="198"/>
      <c r="C44" s="187">
        <v>0</v>
      </c>
      <c r="D44" s="187">
        <v>0</v>
      </c>
      <c r="E44" s="187">
        <v>0</v>
      </c>
      <c r="F44" s="187">
        <v>0</v>
      </c>
      <c r="H44" s="199"/>
    </row>
    <row r="45" spans="1:8" ht="13.5" thickBot="1">
      <c r="A45" s="188" t="s">
        <v>208</v>
      </c>
      <c r="B45" s="188"/>
      <c r="C45" s="189">
        <v>59</v>
      </c>
      <c r="D45" s="189">
        <v>0</v>
      </c>
      <c r="E45" s="189">
        <v>0</v>
      </c>
      <c r="F45" s="189">
        <v>0</v>
      </c>
      <c r="H45" s="199"/>
    </row>
    <row r="46" spans="1:8" ht="13.5" thickBot="1">
      <c r="A46" s="191" t="s">
        <v>209</v>
      </c>
      <c r="B46" s="191"/>
      <c r="C46" s="187">
        <v>20</v>
      </c>
      <c r="D46" s="187">
        <v>0</v>
      </c>
      <c r="E46" s="187">
        <v>1</v>
      </c>
      <c r="F46" s="187">
        <v>0</v>
      </c>
      <c r="H46" s="199"/>
    </row>
    <row r="47" spans="1:8" ht="13.5" thickBot="1">
      <c r="A47" s="188" t="s">
        <v>142</v>
      </c>
      <c r="B47" s="188"/>
      <c r="C47" s="189">
        <v>12</v>
      </c>
      <c r="D47" s="189">
        <v>18</v>
      </c>
      <c r="E47" s="189">
        <v>1</v>
      </c>
      <c r="F47" s="189">
        <v>0</v>
      </c>
      <c r="H47" s="199"/>
    </row>
    <row r="48" spans="1:8" ht="13.5" thickBot="1">
      <c r="A48" s="191" t="s">
        <v>212</v>
      </c>
      <c r="B48" s="191"/>
      <c r="C48" s="187">
        <v>4</v>
      </c>
      <c r="D48" s="187">
        <v>30</v>
      </c>
      <c r="E48" s="187">
        <v>0</v>
      </c>
      <c r="F48" s="187">
        <v>0</v>
      </c>
      <c r="H48" s="199"/>
    </row>
    <row r="49" spans="1:8" ht="13.5" thickBot="1">
      <c r="A49" s="200" t="s">
        <v>1161</v>
      </c>
      <c r="B49" s="200"/>
      <c r="C49" s="189" t="s">
        <v>220</v>
      </c>
      <c r="D49" s="189" t="s">
        <v>220</v>
      </c>
      <c r="E49" s="189" t="s">
        <v>220</v>
      </c>
      <c r="F49" s="189" t="s">
        <v>220</v>
      </c>
      <c r="H49" s="199"/>
    </row>
    <row r="50" spans="1:8" ht="13.5" thickBot="1">
      <c r="A50" s="372" t="s">
        <v>143</v>
      </c>
      <c r="B50" s="201"/>
      <c r="C50" s="202">
        <v>92</v>
      </c>
      <c r="D50" s="202">
        <v>125</v>
      </c>
      <c r="E50" s="202">
        <v>10</v>
      </c>
      <c r="F50" s="202">
        <v>20</v>
      </c>
      <c r="H50" s="199"/>
    </row>
    <row r="51" spans="1:8" ht="13.5" thickBot="1">
      <c r="A51" s="373"/>
      <c r="B51" s="203" t="s">
        <v>244</v>
      </c>
      <c r="C51" s="202">
        <v>32</v>
      </c>
      <c r="D51" s="202">
        <v>15</v>
      </c>
      <c r="E51" s="202">
        <v>0</v>
      </c>
      <c r="F51" s="202">
        <v>0</v>
      </c>
      <c r="H51" s="199"/>
    </row>
    <row r="52" spans="1:8" ht="13.5" thickBot="1">
      <c r="A52" s="200" t="s">
        <v>144</v>
      </c>
      <c r="B52" s="200"/>
      <c r="C52" s="189">
        <v>8</v>
      </c>
      <c r="D52" s="189">
        <v>10</v>
      </c>
      <c r="E52" s="189">
        <v>2</v>
      </c>
      <c r="F52" s="189">
        <v>0</v>
      </c>
      <c r="H52" s="199"/>
    </row>
    <row r="53" spans="1:8" ht="13.5" thickBot="1">
      <c r="A53" s="191" t="s">
        <v>145</v>
      </c>
      <c r="B53" s="191"/>
      <c r="C53" s="187" t="s">
        <v>220</v>
      </c>
      <c r="D53" s="187" t="s">
        <v>220</v>
      </c>
      <c r="E53" s="187" t="s">
        <v>220</v>
      </c>
      <c r="F53" s="187" t="s">
        <v>220</v>
      </c>
      <c r="H53" s="199"/>
    </row>
    <row r="54" spans="1:8" ht="13.5" thickBot="1">
      <c r="A54" s="366" t="s">
        <v>214</v>
      </c>
      <c r="B54" s="188"/>
      <c r="C54" s="189">
        <v>10</v>
      </c>
      <c r="D54" s="189">
        <v>6</v>
      </c>
      <c r="E54" s="189">
        <v>5</v>
      </c>
      <c r="F54" s="189">
        <v>0</v>
      </c>
      <c r="H54" s="199"/>
    </row>
    <row r="55" spans="1:8" ht="13.5" thickBot="1">
      <c r="A55" s="369"/>
      <c r="B55" s="188" t="s">
        <v>245</v>
      </c>
      <c r="C55" s="189">
        <v>0</v>
      </c>
      <c r="D55" s="189">
        <v>0</v>
      </c>
      <c r="E55" s="189">
        <v>3</v>
      </c>
      <c r="F55" s="189">
        <v>0</v>
      </c>
      <c r="H55" s="199"/>
    </row>
    <row r="56" spans="1:8" ht="13.5" thickBot="1">
      <c r="A56" s="367"/>
      <c r="B56" s="188" t="s">
        <v>247</v>
      </c>
      <c r="C56" s="189">
        <v>2</v>
      </c>
      <c r="D56" s="189">
        <v>3</v>
      </c>
      <c r="E56" s="189">
        <v>0</v>
      </c>
      <c r="F56" s="189">
        <v>0</v>
      </c>
      <c r="H56" s="199"/>
    </row>
    <row r="57" spans="1:8" ht="13.5" thickBot="1">
      <c r="A57" s="186" t="s">
        <v>185</v>
      </c>
      <c r="B57" s="186"/>
      <c r="C57" s="187">
        <v>15</v>
      </c>
      <c r="D57" s="187">
        <v>0</v>
      </c>
      <c r="E57" s="187">
        <v>0</v>
      </c>
      <c r="F57" s="187">
        <v>0</v>
      </c>
      <c r="H57" s="199"/>
    </row>
    <row r="58" spans="1:8" ht="13.5" thickBot="1">
      <c r="A58" s="188" t="s">
        <v>146</v>
      </c>
      <c r="B58" s="188"/>
      <c r="C58" s="189">
        <v>0</v>
      </c>
      <c r="D58" s="189">
        <v>0</v>
      </c>
      <c r="E58" s="189">
        <v>0</v>
      </c>
      <c r="F58" s="189">
        <v>0</v>
      </c>
      <c r="H58" s="199"/>
    </row>
    <row r="59" spans="1:8" ht="13.5" thickBot="1">
      <c r="A59" s="364" t="s">
        <v>217</v>
      </c>
      <c r="B59" s="186"/>
      <c r="C59" s="187">
        <v>321</v>
      </c>
      <c r="D59" s="187">
        <v>0</v>
      </c>
      <c r="E59" s="187">
        <v>0</v>
      </c>
      <c r="F59" s="187">
        <v>2</v>
      </c>
      <c r="H59" s="199"/>
    </row>
    <row r="60" spans="1:8" ht="13.5" thickBot="1">
      <c r="A60" s="374"/>
      <c r="B60" s="203" t="s">
        <v>246</v>
      </c>
      <c r="C60" s="202">
        <v>0</v>
      </c>
      <c r="D60" s="202">
        <v>0</v>
      </c>
      <c r="E60" s="202">
        <v>15</v>
      </c>
      <c r="F60" s="202">
        <v>0</v>
      </c>
      <c r="H60" s="199"/>
    </row>
    <row r="61" spans="1:8" ht="13.5" thickBot="1">
      <c r="A61" s="365"/>
      <c r="B61" s="203" t="s">
        <v>1162</v>
      </c>
      <c r="C61" s="202">
        <v>0</v>
      </c>
      <c r="D61" s="202">
        <v>0</v>
      </c>
      <c r="E61" s="202">
        <v>25</v>
      </c>
      <c r="F61" s="202">
        <v>0</v>
      </c>
      <c r="H61" s="199"/>
    </row>
    <row r="62" spans="1:8" ht="13.5" thickBot="1">
      <c r="A62" s="188" t="s">
        <v>218</v>
      </c>
      <c r="B62" s="188"/>
      <c r="C62" s="189">
        <v>0</v>
      </c>
      <c r="D62" s="189">
        <v>0</v>
      </c>
      <c r="E62" s="189">
        <v>61</v>
      </c>
      <c r="F62" s="189">
        <v>0</v>
      </c>
      <c r="H62" s="199"/>
    </row>
    <row r="63" spans="1:8" ht="13.5" thickBot="1">
      <c r="A63" s="183" t="s">
        <v>147</v>
      </c>
      <c r="B63" s="186"/>
      <c r="C63" s="187">
        <v>0</v>
      </c>
      <c r="D63" s="187">
        <v>0</v>
      </c>
      <c r="E63" s="187">
        <v>0</v>
      </c>
      <c r="F63" s="187">
        <v>0</v>
      </c>
      <c r="H63" s="199"/>
    </row>
    <row r="64" spans="1:8" ht="13.5" thickBot="1">
      <c r="A64" s="366" t="s">
        <v>221</v>
      </c>
      <c r="B64" s="188"/>
      <c r="C64" s="189">
        <v>30</v>
      </c>
      <c r="D64" s="189">
        <v>46</v>
      </c>
      <c r="E64" s="189">
        <v>3</v>
      </c>
      <c r="F64" s="189">
        <v>0</v>
      </c>
      <c r="H64" s="199"/>
    </row>
    <row r="65" spans="1:8" ht="13.5" thickBot="1">
      <c r="A65" s="367"/>
      <c r="B65" s="188" t="s">
        <v>248</v>
      </c>
      <c r="C65" s="189">
        <v>6</v>
      </c>
      <c r="D65" s="189">
        <v>0</v>
      </c>
      <c r="E65" s="189">
        <v>4</v>
      </c>
      <c r="F65" s="189">
        <v>0</v>
      </c>
      <c r="H65" s="199"/>
    </row>
    <row r="66" spans="1:8" ht="13.5" thickBot="1">
      <c r="A66" s="186" t="s">
        <v>223</v>
      </c>
      <c r="B66" s="186"/>
      <c r="C66" s="187">
        <v>9</v>
      </c>
      <c r="D66" s="187">
        <v>0</v>
      </c>
      <c r="E66" s="187">
        <v>0</v>
      </c>
      <c r="F66" s="187">
        <v>0</v>
      </c>
      <c r="H66" s="199"/>
    </row>
    <row r="67" spans="1:8" ht="13.5" thickBot="1">
      <c r="A67" s="188" t="s">
        <v>190</v>
      </c>
      <c r="B67" s="188"/>
      <c r="C67" s="189">
        <v>16</v>
      </c>
      <c r="D67" s="189">
        <v>0</v>
      </c>
      <c r="E67" s="189">
        <v>0</v>
      </c>
      <c r="F67" s="189">
        <v>0</v>
      </c>
      <c r="H67" s="199"/>
    </row>
  </sheetData>
  <mergeCells count="8">
    <mergeCell ref="A2:A3"/>
    <mergeCell ref="A64:A65"/>
    <mergeCell ref="A7:A19"/>
    <mergeCell ref="A20:A29"/>
    <mergeCell ref="A32:A33"/>
    <mergeCell ref="A50:A51"/>
    <mergeCell ref="A54:A56"/>
    <mergeCell ref="A59:A6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1"/>
  <sheetViews>
    <sheetView workbookViewId="0">
      <selection activeCell="B1" sqref="B1"/>
    </sheetView>
  </sheetViews>
  <sheetFormatPr baseColWidth="10" defaultRowHeight="12.75"/>
  <cols>
    <col min="6" max="6" width="27" customWidth="1"/>
    <col min="8" max="8" width="31.7109375" customWidth="1"/>
  </cols>
  <sheetData>
    <row r="1" spans="1:11" ht="22.5">
      <c r="A1" s="181" t="s">
        <v>249</v>
      </c>
      <c r="B1" s="181" t="s">
        <v>250</v>
      </c>
      <c r="C1" s="181" t="s">
        <v>251</v>
      </c>
      <c r="D1" s="181" t="s">
        <v>252</v>
      </c>
      <c r="E1" s="181" t="s">
        <v>253</v>
      </c>
      <c r="F1" s="181" t="s">
        <v>254</v>
      </c>
      <c r="G1" s="181" t="s">
        <v>182</v>
      </c>
      <c r="H1" s="181" t="s">
        <v>255</v>
      </c>
    </row>
    <row r="2" spans="1:11">
      <c r="A2" s="170" t="s">
        <v>256</v>
      </c>
      <c r="B2" s="192">
        <v>30683</v>
      </c>
      <c r="C2" s="192">
        <v>31033</v>
      </c>
      <c r="D2" s="192">
        <v>41990</v>
      </c>
      <c r="E2" s="190">
        <v>387.2</v>
      </c>
      <c r="F2" s="170" t="s">
        <v>257</v>
      </c>
      <c r="G2" s="190"/>
      <c r="H2" s="170" t="s">
        <v>258</v>
      </c>
    </row>
    <row r="3" spans="1:11">
      <c r="A3" s="171" t="s">
        <v>259</v>
      </c>
      <c r="B3" s="193">
        <v>39965</v>
      </c>
      <c r="C3" s="193">
        <v>40715</v>
      </c>
      <c r="D3" s="193">
        <v>41811</v>
      </c>
      <c r="E3" s="184">
        <v>10</v>
      </c>
      <c r="F3" s="171" t="s">
        <v>260</v>
      </c>
      <c r="G3" s="184"/>
      <c r="H3" s="171" t="s">
        <v>261</v>
      </c>
    </row>
    <row r="4" spans="1:11">
      <c r="A4" s="170" t="s">
        <v>262</v>
      </c>
      <c r="B4" s="192">
        <v>40091</v>
      </c>
      <c r="C4" s="192">
        <v>40669</v>
      </c>
      <c r="D4" s="192">
        <v>41765</v>
      </c>
      <c r="E4" s="190">
        <v>10</v>
      </c>
      <c r="F4" s="170" t="s">
        <v>263</v>
      </c>
      <c r="G4" s="190"/>
      <c r="H4" s="170" t="s">
        <v>261</v>
      </c>
    </row>
    <row r="5" spans="1:11">
      <c r="A5" s="171" t="s">
        <v>264</v>
      </c>
      <c r="B5" s="193">
        <v>41369</v>
      </c>
      <c r="C5" s="193">
        <v>41353</v>
      </c>
      <c r="D5" s="193">
        <v>42449</v>
      </c>
      <c r="E5" s="184">
        <v>55</v>
      </c>
      <c r="F5" s="171" t="s">
        <v>265</v>
      </c>
      <c r="G5" s="184"/>
      <c r="H5" s="171" t="s">
        <v>266</v>
      </c>
    </row>
    <row r="6" spans="1:11">
      <c r="A6" s="170" t="s">
        <v>267</v>
      </c>
      <c r="B6" s="192">
        <v>41213</v>
      </c>
      <c r="C6" s="192">
        <v>41689</v>
      </c>
      <c r="D6" s="192">
        <v>42785</v>
      </c>
      <c r="E6" s="190">
        <v>70</v>
      </c>
      <c r="F6" s="170" t="s">
        <v>268</v>
      </c>
      <c r="G6" s="190"/>
      <c r="H6" s="170" t="s">
        <v>266</v>
      </c>
    </row>
    <row r="7" spans="1:11" ht="22.5">
      <c r="A7" s="171" t="s">
        <v>269</v>
      </c>
      <c r="B7" s="193">
        <v>41396</v>
      </c>
      <c r="C7" s="193">
        <v>41443</v>
      </c>
      <c r="D7" s="193">
        <v>42539</v>
      </c>
      <c r="E7" s="184">
        <v>32</v>
      </c>
      <c r="F7" s="171" t="s">
        <v>270</v>
      </c>
      <c r="G7" s="171" t="s">
        <v>271</v>
      </c>
      <c r="H7" s="171" t="s">
        <v>266</v>
      </c>
    </row>
    <row r="8" spans="1:11">
      <c r="A8" s="170" t="s">
        <v>272</v>
      </c>
      <c r="B8" s="192">
        <v>38216</v>
      </c>
      <c r="C8" s="192">
        <v>39287</v>
      </c>
      <c r="D8" s="192">
        <v>42209</v>
      </c>
      <c r="E8" s="190">
        <v>75</v>
      </c>
      <c r="F8" s="170" t="s">
        <v>273</v>
      </c>
      <c r="G8" s="170" t="s">
        <v>274</v>
      </c>
      <c r="H8" s="170" t="s">
        <v>275</v>
      </c>
    </row>
    <row r="9" spans="1:11">
      <c r="A9" s="170" t="s">
        <v>276</v>
      </c>
      <c r="B9" s="192">
        <v>41425</v>
      </c>
      <c r="C9" s="192">
        <v>41488</v>
      </c>
      <c r="D9" s="192">
        <v>42584</v>
      </c>
      <c r="E9" s="190">
        <v>10</v>
      </c>
      <c r="F9" s="170" t="s">
        <v>277</v>
      </c>
      <c r="G9" s="190"/>
      <c r="H9" s="170" t="s">
        <v>278</v>
      </c>
    </row>
    <row r="10" spans="1:11">
      <c r="A10" s="171" t="s">
        <v>279</v>
      </c>
      <c r="B10" s="193">
        <v>41491</v>
      </c>
      <c r="C10" s="193">
        <v>41683</v>
      </c>
      <c r="D10" s="193">
        <v>52640</v>
      </c>
      <c r="E10" s="184">
        <v>75</v>
      </c>
      <c r="F10" s="171" t="s">
        <v>280</v>
      </c>
      <c r="G10" s="171" t="s">
        <v>219</v>
      </c>
      <c r="H10" s="171" t="s">
        <v>258</v>
      </c>
    </row>
    <row r="11" spans="1:11" ht="22.5">
      <c r="A11" s="170" t="s">
        <v>281</v>
      </c>
      <c r="B11" s="192">
        <v>40361</v>
      </c>
      <c r="C11" s="192">
        <v>41403</v>
      </c>
      <c r="D11" s="192">
        <v>52360</v>
      </c>
      <c r="E11" s="190">
        <v>148</v>
      </c>
      <c r="F11" s="170" t="s">
        <v>282</v>
      </c>
      <c r="G11" s="170" t="s">
        <v>216</v>
      </c>
      <c r="H11" s="170" t="s">
        <v>258</v>
      </c>
    </row>
    <row r="12" spans="1:11">
      <c r="A12" s="171" t="s">
        <v>283</v>
      </c>
      <c r="B12" s="193">
        <v>38798</v>
      </c>
      <c r="C12" s="193">
        <v>40203</v>
      </c>
      <c r="D12" s="193">
        <v>42760</v>
      </c>
      <c r="E12" s="184">
        <v>250</v>
      </c>
      <c r="F12" s="171" t="s">
        <v>284</v>
      </c>
      <c r="G12" s="171" t="s">
        <v>285</v>
      </c>
      <c r="H12" s="171" t="s">
        <v>275</v>
      </c>
    </row>
    <row r="13" spans="1:11">
      <c r="A13" s="170" t="s">
        <v>286</v>
      </c>
      <c r="B13" s="192">
        <v>41122</v>
      </c>
      <c r="C13" s="192">
        <v>41491</v>
      </c>
      <c r="D13" s="192">
        <v>42587</v>
      </c>
      <c r="E13" s="190">
        <v>750</v>
      </c>
      <c r="F13" s="170" t="s">
        <v>287</v>
      </c>
      <c r="G13" s="190"/>
      <c r="H13" s="170" t="s">
        <v>288</v>
      </c>
    </row>
    <row r="14" spans="1:11">
      <c r="A14" s="171" t="s">
        <v>289</v>
      </c>
      <c r="B14" s="193">
        <v>40063</v>
      </c>
      <c r="C14" s="193">
        <v>40578</v>
      </c>
      <c r="D14" s="193">
        <v>42404</v>
      </c>
      <c r="E14" s="184">
        <v>417</v>
      </c>
      <c r="F14" s="171" t="s">
        <v>290</v>
      </c>
      <c r="G14" s="171" t="s">
        <v>291</v>
      </c>
      <c r="H14" s="171" t="s">
        <v>275</v>
      </c>
      <c r="K14" s="205">
        <f>905.5/1475.3</f>
        <v>0.61377346980275205</v>
      </c>
    </row>
    <row r="15" spans="1:11">
      <c r="A15" s="170" t="s">
        <v>292</v>
      </c>
      <c r="B15" s="192">
        <v>40290</v>
      </c>
      <c r="C15" s="192">
        <v>40907</v>
      </c>
      <c r="D15" s="192">
        <v>42003</v>
      </c>
      <c r="E15" s="190">
        <v>762</v>
      </c>
      <c r="F15" s="170" t="s">
        <v>293</v>
      </c>
      <c r="G15" s="170" t="s">
        <v>294</v>
      </c>
      <c r="H15" s="170" t="s">
        <v>275</v>
      </c>
    </row>
    <row r="16" spans="1:11" ht="22.5">
      <c r="A16" s="171" t="s">
        <v>295</v>
      </c>
      <c r="B16" s="193">
        <v>41479</v>
      </c>
      <c r="C16" s="193">
        <v>41684</v>
      </c>
      <c r="D16" s="193">
        <v>43145</v>
      </c>
      <c r="E16" s="184">
        <v>89</v>
      </c>
      <c r="F16" s="171" t="s">
        <v>296</v>
      </c>
      <c r="G16" s="184"/>
      <c r="H16" s="171" t="s">
        <v>297</v>
      </c>
    </row>
    <row r="17" spans="1:8">
      <c r="A17" s="170" t="s">
        <v>298</v>
      </c>
      <c r="B17" s="192">
        <v>40812</v>
      </c>
      <c r="C17" s="192">
        <v>41324</v>
      </c>
      <c r="D17" s="192">
        <v>42785</v>
      </c>
      <c r="E17" s="190">
        <v>10</v>
      </c>
      <c r="F17" s="170" t="s">
        <v>299</v>
      </c>
      <c r="G17" s="170" t="s">
        <v>300</v>
      </c>
      <c r="H17" s="170" t="s">
        <v>301</v>
      </c>
    </row>
    <row r="18" spans="1:8">
      <c r="A18" s="171" t="s">
        <v>302</v>
      </c>
      <c r="B18" s="193">
        <v>39843</v>
      </c>
      <c r="C18" s="193">
        <v>40149</v>
      </c>
      <c r="D18" s="193">
        <v>43801</v>
      </c>
      <c r="E18" s="184">
        <v>10</v>
      </c>
      <c r="F18" s="171" t="s">
        <v>303</v>
      </c>
      <c r="G18" s="171" t="s">
        <v>304</v>
      </c>
      <c r="H18" s="171" t="s">
        <v>305</v>
      </c>
    </row>
    <row r="19" spans="1:8">
      <c r="A19" s="170" t="s">
        <v>306</v>
      </c>
      <c r="B19" s="192">
        <v>38020</v>
      </c>
      <c r="C19" s="192">
        <v>38434</v>
      </c>
      <c r="D19" s="192">
        <v>42086</v>
      </c>
      <c r="E19" s="190">
        <v>34</v>
      </c>
      <c r="F19" s="170" t="s">
        <v>307</v>
      </c>
      <c r="G19" s="170" t="s">
        <v>308</v>
      </c>
      <c r="H19" s="170" t="s">
        <v>275</v>
      </c>
    </row>
    <row r="20" spans="1:8">
      <c r="A20" s="171" t="s">
        <v>309</v>
      </c>
      <c r="B20" s="193">
        <v>41467</v>
      </c>
      <c r="C20" s="193">
        <v>41962</v>
      </c>
      <c r="D20" s="193">
        <v>43058</v>
      </c>
      <c r="E20" s="184">
        <v>8</v>
      </c>
      <c r="F20" s="171" t="s">
        <v>310</v>
      </c>
      <c r="G20" s="184"/>
      <c r="H20" s="171" t="s">
        <v>278</v>
      </c>
    </row>
    <row r="21" spans="1:8" ht="22.5">
      <c r="A21" s="170" t="s">
        <v>311</v>
      </c>
      <c r="B21" s="192">
        <v>39515</v>
      </c>
      <c r="C21" s="192">
        <v>40750</v>
      </c>
      <c r="D21" s="192">
        <v>41846</v>
      </c>
      <c r="E21" s="190">
        <v>42</v>
      </c>
      <c r="F21" s="170" t="s">
        <v>312</v>
      </c>
      <c r="G21" s="190"/>
      <c r="H21" s="170" t="s">
        <v>275</v>
      </c>
    </row>
    <row r="22" spans="1:8">
      <c r="A22" s="171" t="s">
        <v>313</v>
      </c>
      <c r="B22" s="193">
        <v>40758</v>
      </c>
      <c r="C22" s="193">
        <v>41396</v>
      </c>
      <c r="D22" s="193">
        <v>42492</v>
      </c>
      <c r="E22" s="184">
        <v>60</v>
      </c>
      <c r="F22" s="171" t="s">
        <v>314</v>
      </c>
      <c r="G22" s="184"/>
      <c r="H22" s="171" t="s">
        <v>266</v>
      </c>
    </row>
    <row r="23" spans="1:8">
      <c r="A23" s="171" t="s">
        <v>315</v>
      </c>
      <c r="B23" s="193">
        <v>36147</v>
      </c>
      <c r="C23" s="193">
        <v>36376</v>
      </c>
      <c r="D23" s="193">
        <v>47334</v>
      </c>
      <c r="E23" s="184">
        <v>199.8</v>
      </c>
      <c r="F23" s="171" t="s">
        <v>316</v>
      </c>
      <c r="G23" s="184"/>
      <c r="H23" s="171" t="s">
        <v>258</v>
      </c>
    </row>
    <row r="24" spans="1:8">
      <c r="A24" s="170" t="s">
        <v>317</v>
      </c>
      <c r="B24" s="192">
        <v>40522</v>
      </c>
      <c r="C24" s="192">
        <v>40578</v>
      </c>
      <c r="D24" s="192">
        <v>44231</v>
      </c>
      <c r="E24" s="190">
        <v>10</v>
      </c>
      <c r="F24" s="170" t="s">
        <v>318</v>
      </c>
      <c r="G24" s="170" t="s">
        <v>319</v>
      </c>
      <c r="H24" s="170" t="s">
        <v>305</v>
      </c>
    </row>
    <row r="25" spans="1:8">
      <c r="A25" s="171" t="s">
        <v>320</v>
      </c>
      <c r="B25" s="193">
        <v>40303</v>
      </c>
      <c r="C25" s="193">
        <v>40592</v>
      </c>
      <c r="D25" s="193">
        <v>42418</v>
      </c>
      <c r="E25" s="184">
        <v>84</v>
      </c>
      <c r="F25" s="171" t="s">
        <v>321</v>
      </c>
      <c r="G25" s="171" t="s">
        <v>322</v>
      </c>
      <c r="H25" s="171" t="s">
        <v>275</v>
      </c>
    </row>
    <row r="26" spans="1:8" ht="22.5">
      <c r="A26" s="170" t="s">
        <v>323</v>
      </c>
      <c r="B26" s="192">
        <v>41269</v>
      </c>
      <c r="C26" s="192">
        <v>41466</v>
      </c>
      <c r="D26" s="192">
        <v>42927</v>
      </c>
      <c r="E26" s="190">
        <v>6</v>
      </c>
      <c r="F26" s="170" t="s">
        <v>324</v>
      </c>
      <c r="G26" s="190"/>
      <c r="H26" s="170" t="s">
        <v>325</v>
      </c>
    </row>
    <row r="27" spans="1:8">
      <c r="A27" s="171" t="s">
        <v>326</v>
      </c>
      <c r="B27" s="193">
        <v>40703</v>
      </c>
      <c r="C27" s="193">
        <v>41059</v>
      </c>
      <c r="D27" s="193">
        <v>42154</v>
      </c>
      <c r="E27" s="184">
        <v>120</v>
      </c>
      <c r="F27" s="171" t="s">
        <v>327</v>
      </c>
      <c r="G27" s="171" t="s">
        <v>328</v>
      </c>
      <c r="H27" s="171" t="s">
        <v>275</v>
      </c>
    </row>
    <row r="28" spans="1:8">
      <c r="A28" s="170" t="s">
        <v>329</v>
      </c>
      <c r="B28" s="192">
        <v>41063</v>
      </c>
      <c r="C28" s="192">
        <v>41443</v>
      </c>
      <c r="D28" s="192">
        <v>42539</v>
      </c>
      <c r="E28" s="190">
        <v>59</v>
      </c>
      <c r="F28" s="170" t="s">
        <v>330</v>
      </c>
      <c r="G28" s="170" t="s">
        <v>331</v>
      </c>
      <c r="H28" s="170" t="s">
        <v>288</v>
      </c>
    </row>
    <row r="29" spans="1:8">
      <c r="A29" s="171" t="s">
        <v>332</v>
      </c>
      <c r="B29" s="193">
        <v>40031</v>
      </c>
      <c r="C29" s="193">
        <v>40632</v>
      </c>
      <c r="D29" s="193">
        <v>42459</v>
      </c>
      <c r="E29" s="184">
        <v>140</v>
      </c>
      <c r="F29" s="171" t="s">
        <v>333</v>
      </c>
      <c r="G29" s="184"/>
      <c r="H29" s="171" t="s">
        <v>275</v>
      </c>
    </row>
    <row r="30" spans="1:8">
      <c r="A30" s="170" t="s">
        <v>334</v>
      </c>
      <c r="B30" s="192">
        <v>41221</v>
      </c>
      <c r="C30" s="192">
        <v>41479</v>
      </c>
      <c r="D30" s="192">
        <v>42940</v>
      </c>
      <c r="E30" s="190">
        <v>10</v>
      </c>
      <c r="F30" s="170" t="s">
        <v>335</v>
      </c>
      <c r="G30" s="190"/>
      <c r="H30" s="170" t="s">
        <v>301</v>
      </c>
    </row>
    <row r="31" spans="1:8">
      <c r="A31" s="171" t="s">
        <v>336</v>
      </c>
      <c r="B31" s="193">
        <v>41320</v>
      </c>
      <c r="C31" s="193">
        <v>41442</v>
      </c>
      <c r="D31" s="193">
        <v>42538</v>
      </c>
      <c r="E31" s="184">
        <v>328</v>
      </c>
      <c r="F31" s="171" t="s">
        <v>330</v>
      </c>
      <c r="G31" s="171" t="s">
        <v>331</v>
      </c>
      <c r="H31" s="171" t="s">
        <v>288</v>
      </c>
    </row>
    <row r="32" spans="1:8" ht="22.5">
      <c r="A32" s="170" t="s">
        <v>337</v>
      </c>
      <c r="B32" s="192">
        <v>41369</v>
      </c>
      <c r="C32" s="192">
        <v>41443</v>
      </c>
      <c r="D32" s="192">
        <v>42539</v>
      </c>
      <c r="E32" s="190">
        <v>56</v>
      </c>
      <c r="F32" s="170" t="s">
        <v>270</v>
      </c>
      <c r="G32" s="170" t="s">
        <v>271</v>
      </c>
      <c r="H32" s="170" t="s">
        <v>288</v>
      </c>
    </row>
    <row r="33" spans="1:8">
      <c r="A33" s="171" t="s">
        <v>338</v>
      </c>
      <c r="B33" s="193">
        <v>39114</v>
      </c>
      <c r="C33" s="193">
        <v>40393</v>
      </c>
      <c r="D33" s="193">
        <v>42219</v>
      </c>
      <c r="E33" s="184">
        <v>52</v>
      </c>
      <c r="F33" s="171" t="s">
        <v>339</v>
      </c>
      <c r="G33" s="184"/>
      <c r="H33" s="171" t="s">
        <v>275</v>
      </c>
    </row>
    <row r="34" spans="1:8" ht="22.5">
      <c r="A34" s="170" t="s">
        <v>340</v>
      </c>
      <c r="B34" s="192">
        <v>40492</v>
      </c>
      <c r="C34" s="192">
        <v>40907</v>
      </c>
      <c r="D34" s="192">
        <v>42003</v>
      </c>
      <c r="E34" s="190">
        <v>114</v>
      </c>
      <c r="F34" s="170" t="s">
        <v>341</v>
      </c>
      <c r="G34" s="190"/>
      <c r="H34" s="170" t="s">
        <v>275</v>
      </c>
    </row>
    <row r="35" spans="1:8">
      <c r="A35" s="171" t="s">
        <v>342</v>
      </c>
      <c r="B35" s="193">
        <v>39744</v>
      </c>
      <c r="C35" s="193">
        <v>40746</v>
      </c>
      <c r="D35" s="193">
        <v>42573</v>
      </c>
      <c r="E35" s="184">
        <v>92</v>
      </c>
      <c r="F35" s="171" t="s">
        <v>343</v>
      </c>
      <c r="G35" s="171" t="s">
        <v>344</v>
      </c>
      <c r="H35" s="171" t="s">
        <v>275</v>
      </c>
    </row>
    <row r="36" spans="1:8">
      <c r="A36" s="170" t="s">
        <v>345</v>
      </c>
      <c r="B36" s="192">
        <v>40092</v>
      </c>
      <c r="C36" s="192">
        <v>40632</v>
      </c>
      <c r="D36" s="192">
        <v>42459</v>
      </c>
      <c r="E36" s="190">
        <v>28</v>
      </c>
      <c r="F36" s="170" t="s">
        <v>346</v>
      </c>
      <c r="G36" s="170" t="s">
        <v>347</v>
      </c>
      <c r="H36" s="170" t="s">
        <v>275</v>
      </c>
    </row>
    <row r="37" spans="1:8" ht="22.5">
      <c r="A37" s="170" t="s">
        <v>348</v>
      </c>
      <c r="B37" s="192">
        <v>40578</v>
      </c>
      <c r="C37" s="192">
        <v>40984</v>
      </c>
      <c r="D37" s="192">
        <v>42810</v>
      </c>
      <c r="E37" s="190">
        <v>66</v>
      </c>
      <c r="F37" s="170" t="s">
        <v>349</v>
      </c>
      <c r="G37" s="170" t="s">
        <v>350</v>
      </c>
      <c r="H37" s="170" t="s">
        <v>275</v>
      </c>
    </row>
    <row r="38" spans="1:8">
      <c r="A38" s="171" t="s">
        <v>351</v>
      </c>
      <c r="B38" s="193">
        <v>39693</v>
      </c>
      <c r="C38" s="193">
        <v>40477</v>
      </c>
      <c r="D38" s="193">
        <v>42303</v>
      </c>
      <c r="E38" s="184">
        <v>25</v>
      </c>
      <c r="F38" s="171" t="s">
        <v>352</v>
      </c>
      <c r="G38" s="171" t="s">
        <v>353</v>
      </c>
      <c r="H38" s="171" t="s">
        <v>275</v>
      </c>
    </row>
    <row r="39" spans="1:8">
      <c r="A39" s="170" t="s">
        <v>354</v>
      </c>
      <c r="B39" s="192">
        <v>40697</v>
      </c>
      <c r="C39" s="192">
        <v>40763</v>
      </c>
      <c r="D39" s="192">
        <v>41859</v>
      </c>
      <c r="E39" s="190">
        <v>72.31</v>
      </c>
      <c r="F39" s="170" t="s">
        <v>355</v>
      </c>
      <c r="G39" s="190"/>
      <c r="H39" s="170" t="s">
        <v>275</v>
      </c>
    </row>
    <row r="40" spans="1:8" ht="22.5">
      <c r="A40" s="171" t="s">
        <v>356</v>
      </c>
      <c r="B40" s="193">
        <v>41057</v>
      </c>
      <c r="C40" s="193">
        <v>41193</v>
      </c>
      <c r="D40" s="193">
        <v>42654</v>
      </c>
      <c r="E40" s="184">
        <v>49</v>
      </c>
      <c r="F40" s="171" t="s">
        <v>357</v>
      </c>
      <c r="G40" s="171" t="s">
        <v>358</v>
      </c>
      <c r="H40" s="171" t="s">
        <v>297</v>
      </c>
    </row>
    <row r="41" spans="1:8" ht="22.5">
      <c r="A41" s="170" t="s">
        <v>359</v>
      </c>
      <c r="B41" s="192">
        <v>41073</v>
      </c>
      <c r="C41" s="192">
        <v>41459</v>
      </c>
      <c r="D41" s="192">
        <v>42920</v>
      </c>
      <c r="E41" s="190">
        <v>10</v>
      </c>
      <c r="F41" s="170" t="s">
        <v>360</v>
      </c>
      <c r="G41" s="190"/>
      <c r="H41" s="170" t="s">
        <v>325</v>
      </c>
    </row>
    <row r="42" spans="1:8">
      <c r="A42" s="171" t="s">
        <v>361</v>
      </c>
      <c r="B42" s="193">
        <v>39799</v>
      </c>
      <c r="C42" s="193">
        <v>40168</v>
      </c>
      <c r="D42" s="193">
        <v>41994</v>
      </c>
      <c r="E42" s="184">
        <v>32</v>
      </c>
      <c r="F42" s="171" t="s">
        <v>362</v>
      </c>
      <c r="G42" s="184"/>
      <c r="H42" s="171" t="s">
        <v>275</v>
      </c>
    </row>
    <row r="43" spans="1:8" ht="22.5">
      <c r="A43" s="170" t="s">
        <v>363</v>
      </c>
      <c r="B43" s="192">
        <v>40609</v>
      </c>
      <c r="C43" s="192">
        <v>40823</v>
      </c>
      <c r="D43" s="192">
        <v>42284</v>
      </c>
      <c r="E43" s="190">
        <v>0.02</v>
      </c>
      <c r="F43" s="170" t="s">
        <v>364</v>
      </c>
      <c r="G43" s="190"/>
      <c r="H43" s="170" t="s">
        <v>297</v>
      </c>
    </row>
    <row r="44" spans="1:8">
      <c r="A44" s="171" t="s">
        <v>365</v>
      </c>
      <c r="B44" s="193">
        <v>38867</v>
      </c>
      <c r="C44" s="193">
        <v>38897</v>
      </c>
      <c r="D44" s="193">
        <v>42547</v>
      </c>
      <c r="E44" s="184">
        <v>63</v>
      </c>
      <c r="F44" s="171" t="s">
        <v>366</v>
      </c>
      <c r="G44" s="171" t="s">
        <v>367</v>
      </c>
      <c r="H44" s="171" t="s">
        <v>305</v>
      </c>
    </row>
    <row r="45" spans="1:8" ht="22.5">
      <c r="A45" s="170" t="s">
        <v>368</v>
      </c>
      <c r="B45" s="192">
        <v>39884</v>
      </c>
      <c r="C45" s="192">
        <v>41129</v>
      </c>
      <c r="D45" s="192">
        <v>42590</v>
      </c>
      <c r="E45" s="190">
        <v>10</v>
      </c>
      <c r="F45" s="170" t="s">
        <v>369</v>
      </c>
      <c r="G45" s="190"/>
      <c r="H45" s="170" t="s">
        <v>301</v>
      </c>
    </row>
    <row r="46" spans="1:8">
      <c r="A46" s="171" t="s">
        <v>370</v>
      </c>
      <c r="B46" s="193">
        <v>41516</v>
      </c>
      <c r="C46" s="193">
        <v>41927</v>
      </c>
      <c r="D46" s="193">
        <v>45580</v>
      </c>
      <c r="E46" s="184">
        <v>20</v>
      </c>
      <c r="F46" s="171" t="s">
        <v>371</v>
      </c>
      <c r="G46" s="184"/>
      <c r="H46" s="171" t="s">
        <v>305</v>
      </c>
    </row>
    <row r="47" spans="1:8">
      <c r="A47" s="171" t="s">
        <v>372</v>
      </c>
      <c r="B47" s="193">
        <v>41451</v>
      </c>
      <c r="C47" s="193">
        <v>41962</v>
      </c>
      <c r="D47" s="193">
        <v>43423</v>
      </c>
      <c r="E47" s="184">
        <v>10</v>
      </c>
      <c r="F47" s="171" t="s">
        <v>373</v>
      </c>
      <c r="G47" s="184"/>
      <c r="H47" s="171" t="s">
        <v>301</v>
      </c>
    </row>
    <row r="48" spans="1:8">
      <c r="A48" s="170" t="s">
        <v>374</v>
      </c>
      <c r="B48" s="192">
        <v>41509</v>
      </c>
      <c r="C48" s="192">
        <v>42004</v>
      </c>
      <c r="D48" s="192">
        <v>43465</v>
      </c>
      <c r="E48" s="190">
        <v>10</v>
      </c>
      <c r="F48" s="170" t="s">
        <v>375</v>
      </c>
      <c r="G48" s="170" t="s">
        <v>376</v>
      </c>
      <c r="H48" s="170" t="s">
        <v>301</v>
      </c>
    </row>
    <row r="49" spans="1:8" ht="22.5">
      <c r="A49" s="171" t="s">
        <v>377</v>
      </c>
      <c r="B49" s="193">
        <v>40801</v>
      </c>
      <c r="C49" s="193">
        <v>41963</v>
      </c>
      <c r="D49" s="193">
        <v>43059</v>
      </c>
      <c r="E49" s="184">
        <v>81</v>
      </c>
      <c r="F49" s="171" t="s">
        <v>378</v>
      </c>
      <c r="G49" s="184"/>
      <c r="H49" s="171" t="s">
        <v>266</v>
      </c>
    </row>
    <row r="50" spans="1:8" ht="22.5">
      <c r="A50" s="170" t="s">
        <v>379</v>
      </c>
      <c r="B50" s="192">
        <v>39730</v>
      </c>
      <c r="C50" s="192">
        <v>40142</v>
      </c>
      <c r="D50" s="192">
        <v>42699</v>
      </c>
      <c r="E50" s="190">
        <v>21.5</v>
      </c>
      <c r="F50" s="170" t="s">
        <v>380</v>
      </c>
      <c r="G50" s="190"/>
      <c r="H50" s="170" t="s">
        <v>275</v>
      </c>
    </row>
    <row r="51" spans="1:8">
      <c r="A51" s="171" t="s">
        <v>381</v>
      </c>
      <c r="B51" s="193">
        <v>39189</v>
      </c>
      <c r="C51" s="193">
        <v>40907</v>
      </c>
      <c r="D51" s="193">
        <v>42734</v>
      </c>
      <c r="E51" s="184">
        <v>57</v>
      </c>
      <c r="F51" s="171" t="s">
        <v>382</v>
      </c>
      <c r="G51" s="171" t="s">
        <v>383</v>
      </c>
      <c r="H51" s="171" t="s">
        <v>275</v>
      </c>
    </row>
    <row r="52" spans="1:8">
      <c r="A52" s="170" t="s">
        <v>384</v>
      </c>
      <c r="B52" s="192">
        <v>41456</v>
      </c>
      <c r="C52" s="192">
        <v>41730</v>
      </c>
      <c r="D52" s="192">
        <v>43191</v>
      </c>
      <c r="E52" s="190">
        <v>10</v>
      </c>
      <c r="F52" s="170" t="s">
        <v>385</v>
      </c>
      <c r="G52" s="190"/>
      <c r="H52" s="170" t="s">
        <v>301</v>
      </c>
    </row>
    <row r="53" spans="1:8" ht="22.5">
      <c r="A53" s="171" t="s">
        <v>386</v>
      </c>
      <c r="B53" s="193">
        <v>38106</v>
      </c>
      <c r="C53" s="193">
        <v>39967</v>
      </c>
      <c r="D53" s="193">
        <v>41793</v>
      </c>
      <c r="E53" s="184">
        <v>71</v>
      </c>
      <c r="F53" s="171" t="s">
        <v>296</v>
      </c>
      <c r="G53" s="184"/>
      <c r="H53" s="171" t="s">
        <v>275</v>
      </c>
    </row>
    <row r="54" spans="1:8" ht="22.5">
      <c r="A54" s="170" t="s">
        <v>387</v>
      </c>
      <c r="B54" s="192">
        <v>39098</v>
      </c>
      <c r="C54" s="192">
        <v>40032</v>
      </c>
      <c r="D54" s="192">
        <v>42589</v>
      </c>
      <c r="E54" s="190">
        <v>143</v>
      </c>
      <c r="F54" s="170" t="s">
        <v>388</v>
      </c>
      <c r="G54" s="170" t="s">
        <v>389</v>
      </c>
      <c r="H54" s="170" t="s">
        <v>275</v>
      </c>
    </row>
    <row r="55" spans="1:8">
      <c r="A55" s="171" t="s">
        <v>390</v>
      </c>
      <c r="B55" s="193">
        <v>38989</v>
      </c>
      <c r="C55" s="193">
        <v>39204</v>
      </c>
      <c r="D55" s="193">
        <v>42126</v>
      </c>
      <c r="E55" s="184">
        <v>10</v>
      </c>
      <c r="F55" s="171" t="s">
        <v>391</v>
      </c>
      <c r="G55" s="184"/>
      <c r="H55" s="171" t="s">
        <v>301</v>
      </c>
    </row>
    <row r="56" spans="1:8">
      <c r="A56" s="170" t="s">
        <v>392</v>
      </c>
      <c r="B56" s="192">
        <v>39763</v>
      </c>
      <c r="C56" s="192">
        <v>40553</v>
      </c>
      <c r="D56" s="192">
        <v>42379</v>
      </c>
      <c r="E56" s="190">
        <v>130</v>
      </c>
      <c r="F56" s="170" t="s">
        <v>333</v>
      </c>
      <c r="G56" s="190"/>
      <c r="H56" s="170" t="s">
        <v>275</v>
      </c>
    </row>
    <row r="57" spans="1:8">
      <c r="A57" s="171" t="s">
        <v>393</v>
      </c>
      <c r="B57" s="193">
        <v>40959</v>
      </c>
      <c r="C57" s="193">
        <v>41674</v>
      </c>
      <c r="D57" s="193">
        <v>42770</v>
      </c>
      <c r="E57" s="184">
        <v>52</v>
      </c>
      <c r="F57" s="171" t="s">
        <v>394</v>
      </c>
      <c r="G57" s="184"/>
      <c r="H57" s="171" t="s">
        <v>266</v>
      </c>
    </row>
    <row r="58" spans="1:8">
      <c r="A58" s="170" t="s">
        <v>395</v>
      </c>
      <c r="B58" s="192">
        <v>41470</v>
      </c>
      <c r="C58" s="192">
        <v>41491</v>
      </c>
      <c r="D58" s="192">
        <v>42587</v>
      </c>
      <c r="E58" s="190">
        <v>100</v>
      </c>
      <c r="F58" s="170" t="s">
        <v>396</v>
      </c>
      <c r="G58" s="170" t="s">
        <v>397</v>
      </c>
      <c r="H58" s="170" t="s">
        <v>266</v>
      </c>
    </row>
    <row r="59" spans="1:8">
      <c r="A59" s="171" t="s">
        <v>398</v>
      </c>
      <c r="B59" s="193">
        <v>40675</v>
      </c>
      <c r="C59" s="193">
        <v>41767</v>
      </c>
      <c r="D59" s="193">
        <v>42863</v>
      </c>
      <c r="E59" s="184">
        <v>100</v>
      </c>
      <c r="F59" s="171" t="s">
        <v>399</v>
      </c>
      <c r="G59" s="184"/>
      <c r="H59" s="171" t="s">
        <v>275</v>
      </c>
    </row>
    <row r="60" spans="1:8">
      <c r="A60" s="170" t="s">
        <v>400</v>
      </c>
      <c r="B60" s="192">
        <v>38527</v>
      </c>
      <c r="C60" s="192">
        <v>39658</v>
      </c>
      <c r="D60" s="192">
        <v>42580</v>
      </c>
      <c r="E60" s="190">
        <v>92</v>
      </c>
      <c r="F60" s="170" t="s">
        <v>401</v>
      </c>
      <c r="G60" s="170" t="s">
        <v>402</v>
      </c>
      <c r="H60" s="170" t="s">
        <v>275</v>
      </c>
    </row>
    <row r="61" spans="1:8">
      <c r="A61" s="171" t="s">
        <v>403</v>
      </c>
      <c r="B61" s="193">
        <v>41744</v>
      </c>
      <c r="C61" s="193">
        <v>41807</v>
      </c>
      <c r="D61" s="193">
        <v>45460</v>
      </c>
      <c r="E61" s="184">
        <v>3</v>
      </c>
      <c r="F61" s="171" t="s">
        <v>404</v>
      </c>
      <c r="G61" s="184"/>
      <c r="H61" s="171" t="s">
        <v>305</v>
      </c>
    </row>
    <row r="62" spans="1:8" ht="22.5">
      <c r="A62" s="170" t="s">
        <v>405</v>
      </c>
      <c r="B62" s="192">
        <v>39764</v>
      </c>
      <c r="C62" s="192">
        <v>39952</v>
      </c>
      <c r="D62" s="192">
        <v>43604</v>
      </c>
      <c r="E62" s="190">
        <v>209</v>
      </c>
      <c r="F62" s="170" t="s">
        <v>406</v>
      </c>
      <c r="G62" s="190"/>
      <c r="H62" s="170" t="s">
        <v>305</v>
      </c>
    </row>
    <row r="63" spans="1:8">
      <c r="A63" s="170" t="s">
        <v>407</v>
      </c>
      <c r="B63" s="192">
        <v>40305</v>
      </c>
      <c r="C63" s="192">
        <v>40935</v>
      </c>
      <c r="D63" s="192">
        <v>42031</v>
      </c>
      <c r="E63" s="190">
        <v>74</v>
      </c>
      <c r="F63" s="170" t="s">
        <v>408</v>
      </c>
      <c r="G63" s="170" t="s">
        <v>224</v>
      </c>
      <c r="H63" s="170" t="s">
        <v>275</v>
      </c>
    </row>
    <row r="64" spans="1:8">
      <c r="A64" s="170" t="s">
        <v>409</v>
      </c>
      <c r="B64" s="192">
        <v>39975</v>
      </c>
      <c r="C64" s="192">
        <v>40631</v>
      </c>
      <c r="D64" s="192">
        <v>42458</v>
      </c>
      <c r="E64" s="190">
        <v>28</v>
      </c>
      <c r="F64" s="170" t="s">
        <v>410</v>
      </c>
      <c r="G64" s="190"/>
      <c r="H64" s="170" t="s">
        <v>275</v>
      </c>
    </row>
    <row r="65" spans="1:8">
      <c r="A65" s="171" t="s">
        <v>411</v>
      </c>
      <c r="B65" s="193">
        <v>32510</v>
      </c>
      <c r="C65" s="193">
        <v>32596</v>
      </c>
      <c r="D65" s="193">
        <v>43553</v>
      </c>
      <c r="E65" s="184">
        <v>191.4</v>
      </c>
      <c r="F65" s="171" t="s">
        <v>412</v>
      </c>
      <c r="G65" s="184"/>
      <c r="H65" s="171" t="s">
        <v>258</v>
      </c>
    </row>
    <row r="66" spans="1:8" ht="22.5">
      <c r="A66" s="170" t="s">
        <v>413</v>
      </c>
      <c r="B66" s="192">
        <v>36162</v>
      </c>
      <c r="C66" s="192">
        <v>36356</v>
      </c>
      <c r="D66" s="192">
        <v>47314</v>
      </c>
      <c r="E66" s="190">
        <v>372.08</v>
      </c>
      <c r="F66" s="170" t="s">
        <v>414</v>
      </c>
      <c r="G66" s="190"/>
      <c r="H66" s="170" t="s">
        <v>258</v>
      </c>
    </row>
    <row r="67" spans="1:8" ht="22.5">
      <c r="A67" s="171" t="s">
        <v>415</v>
      </c>
      <c r="B67" s="193">
        <v>40570</v>
      </c>
      <c r="C67" s="193">
        <v>41124</v>
      </c>
      <c r="D67" s="193">
        <v>52081</v>
      </c>
      <c r="E67" s="184">
        <v>99.94</v>
      </c>
      <c r="F67" s="171" t="s">
        <v>191</v>
      </c>
      <c r="G67" s="171" t="s">
        <v>194</v>
      </c>
      <c r="H67" s="171" t="s">
        <v>258</v>
      </c>
    </row>
    <row r="68" spans="1:8">
      <c r="A68" s="171" t="s">
        <v>416</v>
      </c>
      <c r="B68" s="193">
        <v>40073</v>
      </c>
      <c r="C68" s="193">
        <v>40393</v>
      </c>
      <c r="D68" s="193">
        <v>42219</v>
      </c>
      <c r="E68" s="184">
        <v>124</v>
      </c>
      <c r="F68" s="171" t="s">
        <v>417</v>
      </c>
      <c r="G68" s="184"/>
      <c r="H68" s="171" t="s">
        <v>275</v>
      </c>
    </row>
    <row r="69" spans="1:8" ht="22.5">
      <c r="A69" s="170" t="s">
        <v>418</v>
      </c>
      <c r="B69" s="192">
        <v>39846</v>
      </c>
      <c r="C69" s="192">
        <v>41367</v>
      </c>
      <c r="D69" s="192">
        <v>45019</v>
      </c>
      <c r="E69" s="190">
        <v>223</v>
      </c>
      <c r="F69" s="170" t="s">
        <v>419</v>
      </c>
      <c r="G69" s="190"/>
      <c r="H69" s="170" t="s">
        <v>305</v>
      </c>
    </row>
    <row r="70" spans="1:8" ht="22.5">
      <c r="A70" s="171" t="s">
        <v>420</v>
      </c>
      <c r="B70" s="193">
        <v>40169</v>
      </c>
      <c r="C70" s="193">
        <v>40631</v>
      </c>
      <c r="D70" s="193">
        <v>42458</v>
      </c>
      <c r="E70" s="184">
        <v>70</v>
      </c>
      <c r="F70" s="171" t="s">
        <v>421</v>
      </c>
      <c r="G70" s="171" t="s">
        <v>422</v>
      </c>
      <c r="H70" s="171" t="s">
        <v>275</v>
      </c>
    </row>
    <row r="71" spans="1:8" ht="22.5">
      <c r="A71" s="170" t="s">
        <v>423</v>
      </c>
      <c r="B71" s="192">
        <v>39675</v>
      </c>
      <c r="C71" s="192">
        <v>39813</v>
      </c>
      <c r="D71" s="192">
        <v>42735</v>
      </c>
      <c r="E71" s="190">
        <v>48</v>
      </c>
      <c r="F71" s="170" t="s">
        <v>424</v>
      </c>
      <c r="G71" s="170" t="s">
        <v>425</v>
      </c>
      <c r="H71" s="170" t="s">
        <v>297</v>
      </c>
    </row>
    <row r="72" spans="1:8" ht="22.5">
      <c r="A72" s="171" t="s">
        <v>426</v>
      </c>
      <c r="B72" s="193">
        <v>41114</v>
      </c>
      <c r="C72" s="193">
        <v>41333</v>
      </c>
      <c r="D72" s="193">
        <v>42794</v>
      </c>
      <c r="E72" s="184">
        <v>10</v>
      </c>
      <c r="F72" s="171" t="s">
        <v>427</v>
      </c>
      <c r="G72" s="171" t="s">
        <v>428</v>
      </c>
      <c r="H72" s="171" t="s">
        <v>301</v>
      </c>
    </row>
    <row r="73" spans="1:8">
      <c r="A73" s="170" t="s">
        <v>429</v>
      </c>
      <c r="B73" s="192">
        <v>41466</v>
      </c>
      <c r="C73" s="192">
        <v>41514</v>
      </c>
      <c r="D73" s="192">
        <v>45166</v>
      </c>
      <c r="E73" s="190">
        <v>10</v>
      </c>
      <c r="F73" s="170" t="s">
        <v>430</v>
      </c>
      <c r="G73" s="170" t="s">
        <v>211</v>
      </c>
      <c r="H73" s="170" t="s">
        <v>305</v>
      </c>
    </row>
    <row r="74" spans="1:8">
      <c r="A74" s="171" t="s">
        <v>431</v>
      </c>
      <c r="B74" s="193">
        <v>41466</v>
      </c>
      <c r="C74" s="193">
        <v>41514</v>
      </c>
      <c r="D74" s="193">
        <v>45166</v>
      </c>
      <c r="E74" s="184">
        <v>10</v>
      </c>
      <c r="F74" s="171" t="s">
        <v>430</v>
      </c>
      <c r="G74" s="171" t="s">
        <v>211</v>
      </c>
      <c r="H74" s="171" t="s">
        <v>305</v>
      </c>
    </row>
    <row r="75" spans="1:8">
      <c r="A75" s="170" t="s">
        <v>432</v>
      </c>
      <c r="B75" s="192">
        <v>40093</v>
      </c>
      <c r="C75" s="192">
        <v>41059</v>
      </c>
      <c r="D75" s="192">
        <v>42885</v>
      </c>
      <c r="E75" s="190">
        <v>220</v>
      </c>
      <c r="F75" s="170" t="s">
        <v>433</v>
      </c>
      <c r="G75" s="170" t="s">
        <v>210</v>
      </c>
      <c r="H75" s="170" t="s">
        <v>275</v>
      </c>
    </row>
    <row r="76" spans="1:8">
      <c r="A76" s="171" t="s">
        <v>434</v>
      </c>
      <c r="B76" s="193">
        <v>41411</v>
      </c>
      <c r="C76" s="193">
        <v>41472</v>
      </c>
      <c r="D76" s="193">
        <v>42568</v>
      </c>
      <c r="E76" s="184">
        <v>16</v>
      </c>
      <c r="F76" s="171" t="s">
        <v>435</v>
      </c>
      <c r="G76" s="171" t="s">
        <v>436</v>
      </c>
      <c r="H76" s="171" t="s">
        <v>266</v>
      </c>
    </row>
    <row r="77" spans="1:8">
      <c r="A77" s="170" t="s">
        <v>437</v>
      </c>
      <c r="B77" s="192">
        <v>40155</v>
      </c>
      <c r="C77" s="192">
        <v>40669</v>
      </c>
      <c r="D77" s="192">
        <v>42496</v>
      </c>
      <c r="E77" s="190">
        <v>52</v>
      </c>
      <c r="F77" s="170" t="s">
        <v>438</v>
      </c>
      <c r="G77" s="170" t="s">
        <v>439</v>
      </c>
      <c r="H77" s="170" t="s">
        <v>275</v>
      </c>
    </row>
    <row r="78" spans="1:8">
      <c r="A78" s="171" t="s">
        <v>440</v>
      </c>
      <c r="B78" s="193">
        <v>39960</v>
      </c>
      <c r="C78" s="193">
        <v>40632</v>
      </c>
      <c r="D78" s="193">
        <v>42459</v>
      </c>
      <c r="E78" s="184">
        <v>189</v>
      </c>
      <c r="F78" s="171" t="s">
        <v>408</v>
      </c>
      <c r="G78" s="171" t="s">
        <v>224</v>
      </c>
      <c r="H78" s="171" t="s">
        <v>275</v>
      </c>
    </row>
    <row r="79" spans="1:8">
      <c r="A79" s="170" t="s">
        <v>441</v>
      </c>
      <c r="B79" s="192">
        <v>41353</v>
      </c>
      <c r="C79" s="192">
        <v>41836</v>
      </c>
      <c r="D79" s="192">
        <v>42932</v>
      </c>
      <c r="E79" s="190">
        <v>50</v>
      </c>
      <c r="F79" s="170" t="s">
        <v>442</v>
      </c>
      <c r="G79" s="190"/>
      <c r="H79" s="170" t="s">
        <v>266</v>
      </c>
    </row>
    <row r="80" spans="1:8">
      <c r="A80" s="171" t="s">
        <v>443</v>
      </c>
      <c r="B80" s="193">
        <v>41354</v>
      </c>
      <c r="C80" s="193">
        <v>41684</v>
      </c>
      <c r="D80" s="193">
        <v>42780</v>
      </c>
      <c r="E80" s="184">
        <v>99</v>
      </c>
      <c r="F80" s="171" t="s">
        <v>444</v>
      </c>
      <c r="G80" s="171" t="s">
        <v>445</v>
      </c>
      <c r="H80" s="171" t="s">
        <v>266</v>
      </c>
    </row>
    <row r="81" spans="1:8">
      <c r="A81" s="170" t="s">
        <v>446</v>
      </c>
      <c r="B81" s="192">
        <v>40368</v>
      </c>
      <c r="C81" s="192">
        <v>40632</v>
      </c>
      <c r="D81" s="192">
        <v>42459</v>
      </c>
      <c r="E81" s="190">
        <v>85</v>
      </c>
      <c r="F81" s="170" t="s">
        <v>447</v>
      </c>
      <c r="G81" s="190"/>
      <c r="H81" s="170" t="s">
        <v>275</v>
      </c>
    </row>
    <row r="82" spans="1:8">
      <c r="A82" s="171" t="s">
        <v>448</v>
      </c>
      <c r="B82" s="193">
        <v>38931</v>
      </c>
      <c r="C82" s="193">
        <v>39860</v>
      </c>
      <c r="D82" s="193">
        <v>41686</v>
      </c>
      <c r="E82" s="184">
        <v>46</v>
      </c>
      <c r="F82" s="171" t="s">
        <v>449</v>
      </c>
      <c r="G82" s="171" t="s">
        <v>450</v>
      </c>
      <c r="H82" s="171" t="s">
        <v>275</v>
      </c>
    </row>
    <row r="83" spans="1:8" ht="22.5">
      <c r="A83" s="170" t="s">
        <v>451</v>
      </c>
      <c r="B83" s="192">
        <v>35552</v>
      </c>
      <c r="C83" s="192">
        <v>35794</v>
      </c>
      <c r="D83" s="192">
        <v>45430</v>
      </c>
      <c r="E83" s="190">
        <v>2</v>
      </c>
      <c r="F83" s="170" t="s">
        <v>452</v>
      </c>
      <c r="G83" s="170" t="s">
        <v>453</v>
      </c>
      <c r="H83" s="170" t="s">
        <v>305</v>
      </c>
    </row>
    <row r="84" spans="1:8">
      <c r="A84" s="171" t="s">
        <v>454</v>
      </c>
      <c r="B84" s="193">
        <v>40519</v>
      </c>
      <c r="C84" s="193">
        <v>40941</v>
      </c>
      <c r="D84" s="193">
        <v>42768</v>
      </c>
      <c r="E84" s="184">
        <v>31.5</v>
      </c>
      <c r="F84" s="171" t="s">
        <v>455</v>
      </c>
      <c r="G84" s="171" t="s">
        <v>456</v>
      </c>
      <c r="H84" s="171" t="s">
        <v>275</v>
      </c>
    </row>
    <row r="85" spans="1:8">
      <c r="A85" s="170" t="s">
        <v>457</v>
      </c>
      <c r="B85" s="192">
        <v>38377</v>
      </c>
      <c r="C85" s="192">
        <v>38420</v>
      </c>
      <c r="D85" s="192">
        <v>45725</v>
      </c>
      <c r="E85" s="190">
        <v>4</v>
      </c>
      <c r="F85" s="170" t="s">
        <v>366</v>
      </c>
      <c r="G85" s="170" t="s">
        <v>367</v>
      </c>
      <c r="H85" s="170" t="s">
        <v>305</v>
      </c>
    </row>
    <row r="86" spans="1:8">
      <c r="A86" s="171" t="s">
        <v>458</v>
      </c>
      <c r="B86" s="193">
        <v>40667</v>
      </c>
      <c r="C86" s="193">
        <v>40898</v>
      </c>
      <c r="D86" s="193">
        <v>42725</v>
      </c>
      <c r="E86" s="184">
        <v>125</v>
      </c>
      <c r="F86" s="171" t="s">
        <v>459</v>
      </c>
      <c r="G86" s="171" t="s">
        <v>460</v>
      </c>
      <c r="H86" s="171" t="s">
        <v>275</v>
      </c>
    </row>
    <row r="87" spans="1:8">
      <c r="A87" s="170" t="s">
        <v>461</v>
      </c>
      <c r="B87" s="192">
        <v>38530</v>
      </c>
      <c r="C87" s="192">
        <v>38624</v>
      </c>
      <c r="D87" s="192">
        <v>42276</v>
      </c>
      <c r="E87" s="190">
        <v>117</v>
      </c>
      <c r="F87" s="170" t="s">
        <v>462</v>
      </c>
      <c r="G87" s="190"/>
      <c r="H87" s="170" t="s">
        <v>305</v>
      </c>
    </row>
    <row r="88" spans="1:8">
      <c r="A88" s="171" t="s">
        <v>463</v>
      </c>
      <c r="B88" s="193">
        <v>40084</v>
      </c>
      <c r="C88" s="193">
        <v>40627</v>
      </c>
      <c r="D88" s="193">
        <v>44280</v>
      </c>
      <c r="E88" s="184">
        <v>167</v>
      </c>
      <c r="F88" s="171" t="s">
        <v>464</v>
      </c>
      <c r="G88" s="171" t="s">
        <v>203</v>
      </c>
      <c r="H88" s="171" t="s">
        <v>305</v>
      </c>
    </row>
    <row r="89" spans="1:8">
      <c r="A89" s="170" t="s">
        <v>465</v>
      </c>
      <c r="B89" s="192">
        <v>39556</v>
      </c>
      <c r="C89" s="192">
        <v>39601</v>
      </c>
      <c r="D89" s="192">
        <v>43253</v>
      </c>
      <c r="E89" s="190">
        <v>1</v>
      </c>
      <c r="F89" s="170" t="s">
        <v>466</v>
      </c>
      <c r="G89" s="190"/>
      <c r="H89" s="170" t="s">
        <v>305</v>
      </c>
    </row>
    <row r="90" spans="1:8">
      <c r="A90" s="170" t="s">
        <v>467</v>
      </c>
      <c r="B90" s="192">
        <v>39744</v>
      </c>
      <c r="C90" s="192">
        <v>40410</v>
      </c>
      <c r="D90" s="192">
        <v>42236</v>
      </c>
      <c r="E90" s="190">
        <v>128</v>
      </c>
      <c r="F90" s="170" t="s">
        <v>343</v>
      </c>
      <c r="G90" s="170" t="s">
        <v>344</v>
      </c>
      <c r="H90" s="170" t="s">
        <v>275</v>
      </c>
    </row>
    <row r="91" spans="1:8" ht="22.5">
      <c r="A91" s="171" t="s">
        <v>468</v>
      </c>
      <c r="B91" s="193">
        <v>39949</v>
      </c>
      <c r="C91" s="193">
        <v>40065</v>
      </c>
      <c r="D91" s="193">
        <v>43717</v>
      </c>
      <c r="E91" s="184">
        <v>15</v>
      </c>
      <c r="F91" s="171" t="s">
        <v>469</v>
      </c>
      <c r="G91" s="184"/>
      <c r="H91" s="171" t="s">
        <v>305</v>
      </c>
    </row>
    <row r="92" spans="1:8">
      <c r="A92" s="171" t="s">
        <v>470</v>
      </c>
      <c r="B92" s="193">
        <v>40997</v>
      </c>
      <c r="C92" s="193">
        <v>41401</v>
      </c>
      <c r="D92" s="193">
        <v>45053</v>
      </c>
      <c r="E92" s="184">
        <v>5</v>
      </c>
      <c r="F92" s="171" t="s">
        <v>471</v>
      </c>
      <c r="G92" s="184"/>
      <c r="H92" s="171" t="s">
        <v>305</v>
      </c>
    </row>
    <row r="93" spans="1:8">
      <c r="A93" s="171" t="s">
        <v>472</v>
      </c>
      <c r="B93" s="193">
        <v>39014</v>
      </c>
      <c r="C93" s="193">
        <v>39065</v>
      </c>
      <c r="D93" s="193">
        <v>46370</v>
      </c>
      <c r="E93" s="184">
        <v>3.53</v>
      </c>
      <c r="F93" s="171" t="s">
        <v>473</v>
      </c>
      <c r="G93" s="171" t="s">
        <v>205</v>
      </c>
      <c r="H93" s="171" t="s">
        <v>305</v>
      </c>
    </row>
    <row r="94" spans="1:8" ht="22.5">
      <c r="A94" s="170" t="s">
        <v>474</v>
      </c>
      <c r="B94" s="192">
        <v>41205</v>
      </c>
      <c r="C94" s="192">
        <v>41807</v>
      </c>
      <c r="D94" s="192">
        <v>42903</v>
      </c>
      <c r="E94" s="190">
        <v>64</v>
      </c>
      <c r="F94" s="170" t="s">
        <v>475</v>
      </c>
      <c r="G94" s="190"/>
      <c r="H94" s="170" t="s">
        <v>266</v>
      </c>
    </row>
    <row r="95" spans="1:8">
      <c r="A95" s="171" t="s">
        <v>476</v>
      </c>
      <c r="B95" s="193">
        <v>39804</v>
      </c>
      <c r="C95" s="193">
        <v>40694</v>
      </c>
      <c r="D95" s="193">
        <v>42521</v>
      </c>
      <c r="E95" s="184">
        <v>119</v>
      </c>
      <c r="F95" s="171" t="s">
        <v>477</v>
      </c>
      <c r="G95" s="171" t="s">
        <v>478</v>
      </c>
      <c r="H95" s="171" t="s">
        <v>275</v>
      </c>
    </row>
    <row r="96" spans="1:8">
      <c r="A96" s="170" t="s">
        <v>479</v>
      </c>
      <c r="B96" s="192">
        <v>40540</v>
      </c>
      <c r="C96" s="192">
        <v>40925</v>
      </c>
      <c r="D96" s="192">
        <v>42021</v>
      </c>
      <c r="E96" s="190">
        <v>50</v>
      </c>
      <c r="F96" s="170" t="s">
        <v>449</v>
      </c>
      <c r="G96" s="170" t="s">
        <v>450</v>
      </c>
      <c r="H96" s="170" t="s">
        <v>275</v>
      </c>
    </row>
    <row r="97" spans="1:8">
      <c r="A97" s="171" t="s">
        <v>480</v>
      </c>
      <c r="B97" s="193">
        <v>41614</v>
      </c>
      <c r="C97" s="193">
        <v>41333</v>
      </c>
      <c r="D97" s="193">
        <v>42428</v>
      </c>
      <c r="E97" s="184">
        <v>165</v>
      </c>
      <c r="F97" s="171" t="s">
        <v>481</v>
      </c>
      <c r="G97" s="184"/>
      <c r="H97" s="171" t="s">
        <v>266</v>
      </c>
    </row>
    <row r="98" spans="1:8">
      <c r="A98" s="170" t="s">
        <v>482</v>
      </c>
      <c r="B98" s="192">
        <v>39632</v>
      </c>
      <c r="C98" s="192">
        <v>40553</v>
      </c>
      <c r="D98" s="192">
        <v>43110</v>
      </c>
      <c r="E98" s="190">
        <v>150</v>
      </c>
      <c r="F98" s="170" t="s">
        <v>483</v>
      </c>
      <c r="G98" s="170" t="s">
        <v>484</v>
      </c>
      <c r="H98" s="170" t="s">
        <v>275</v>
      </c>
    </row>
    <row r="99" spans="1:8" ht="22.5">
      <c r="A99" s="171" t="s">
        <v>485</v>
      </c>
      <c r="B99" s="193">
        <v>41330</v>
      </c>
      <c r="C99" s="193">
        <v>41498</v>
      </c>
      <c r="D99" s="193">
        <v>42959</v>
      </c>
      <c r="E99" s="184">
        <v>60</v>
      </c>
      <c r="F99" s="171" t="s">
        <v>335</v>
      </c>
      <c r="G99" s="184"/>
      <c r="H99" s="171" t="s">
        <v>325</v>
      </c>
    </row>
    <row r="100" spans="1:8">
      <c r="A100" s="170" t="s">
        <v>486</v>
      </c>
      <c r="B100" s="192">
        <v>38393</v>
      </c>
      <c r="C100" s="192">
        <v>38657</v>
      </c>
      <c r="D100" s="192">
        <v>42309</v>
      </c>
      <c r="E100" s="190">
        <v>13</v>
      </c>
      <c r="F100" s="170" t="s">
        <v>366</v>
      </c>
      <c r="G100" s="170" t="s">
        <v>367</v>
      </c>
      <c r="H100" s="170" t="s">
        <v>305</v>
      </c>
    </row>
    <row r="101" spans="1:8" ht="22.5">
      <c r="A101" s="171" t="s">
        <v>487</v>
      </c>
      <c r="B101" s="193">
        <v>40364</v>
      </c>
      <c r="C101" s="193">
        <v>41059</v>
      </c>
      <c r="D101" s="193">
        <v>44711</v>
      </c>
      <c r="E101" s="184">
        <v>7</v>
      </c>
      <c r="F101" s="171" t="s">
        <v>488</v>
      </c>
      <c r="G101" s="184"/>
      <c r="H101" s="171" t="s">
        <v>305</v>
      </c>
    </row>
    <row r="102" spans="1:8">
      <c r="A102" s="170" t="s">
        <v>489</v>
      </c>
      <c r="B102" s="192">
        <v>38393</v>
      </c>
      <c r="C102" s="192">
        <v>38657</v>
      </c>
      <c r="D102" s="192">
        <v>42309</v>
      </c>
      <c r="E102" s="190">
        <v>31</v>
      </c>
      <c r="F102" s="170" t="s">
        <v>366</v>
      </c>
      <c r="G102" s="170" t="s">
        <v>367</v>
      </c>
      <c r="H102" s="170" t="s">
        <v>305</v>
      </c>
    </row>
    <row r="103" spans="1:8" ht="22.5">
      <c r="A103" s="171" t="s">
        <v>490</v>
      </c>
      <c r="B103" s="193">
        <v>39868</v>
      </c>
      <c r="C103" s="193">
        <v>40008</v>
      </c>
      <c r="D103" s="193">
        <v>43660</v>
      </c>
      <c r="E103" s="184">
        <v>115</v>
      </c>
      <c r="F103" s="171" t="s">
        <v>419</v>
      </c>
      <c r="G103" s="184"/>
      <c r="H103" s="171" t="s">
        <v>305</v>
      </c>
    </row>
    <row r="104" spans="1:8" ht="22.5">
      <c r="A104" s="170" t="s">
        <v>491</v>
      </c>
      <c r="B104" s="192">
        <v>40079</v>
      </c>
      <c r="C104" s="192">
        <v>40603</v>
      </c>
      <c r="D104" s="192">
        <v>44256</v>
      </c>
      <c r="E104" s="190">
        <v>3.74</v>
      </c>
      <c r="F104" s="170" t="s">
        <v>492</v>
      </c>
      <c r="G104" s="190"/>
      <c r="H104" s="170" t="s">
        <v>305</v>
      </c>
    </row>
    <row r="105" spans="1:8" ht="22.5">
      <c r="A105" s="171" t="s">
        <v>493</v>
      </c>
      <c r="B105" s="193">
        <v>40590</v>
      </c>
      <c r="C105" s="193">
        <v>40758</v>
      </c>
      <c r="D105" s="193">
        <v>44411</v>
      </c>
      <c r="E105" s="184">
        <v>0.5</v>
      </c>
      <c r="F105" s="171" t="s">
        <v>494</v>
      </c>
      <c r="G105" s="184"/>
      <c r="H105" s="171" t="s">
        <v>305</v>
      </c>
    </row>
    <row r="106" spans="1:8">
      <c r="A106" s="170" t="s">
        <v>495</v>
      </c>
      <c r="B106" s="192">
        <v>41354</v>
      </c>
      <c r="C106" s="192">
        <v>41512</v>
      </c>
      <c r="D106" s="192">
        <v>42973</v>
      </c>
      <c r="E106" s="190">
        <v>10</v>
      </c>
      <c r="F106" s="170" t="s">
        <v>496</v>
      </c>
      <c r="G106" s="170" t="s">
        <v>497</v>
      </c>
      <c r="H106" s="170" t="s">
        <v>301</v>
      </c>
    </row>
    <row r="107" spans="1:8">
      <c r="A107" s="171" t="s">
        <v>498</v>
      </c>
      <c r="B107" s="193">
        <v>40200</v>
      </c>
      <c r="C107" s="193">
        <v>40823</v>
      </c>
      <c r="D107" s="193">
        <v>42284</v>
      </c>
      <c r="E107" s="184">
        <v>10</v>
      </c>
      <c r="F107" s="171" t="s">
        <v>499</v>
      </c>
      <c r="G107" s="184"/>
      <c r="H107" s="171" t="s">
        <v>301</v>
      </c>
    </row>
    <row r="108" spans="1:8">
      <c r="A108" s="170" t="s">
        <v>500</v>
      </c>
      <c r="B108" s="192">
        <v>41407</v>
      </c>
      <c r="C108" s="192">
        <v>41687</v>
      </c>
      <c r="D108" s="192">
        <v>43148</v>
      </c>
      <c r="E108" s="190">
        <v>10</v>
      </c>
      <c r="F108" s="170" t="s">
        <v>501</v>
      </c>
      <c r="G108" s="170" t="s">
        <v>502</v>
      </c>
      <c r="H108" s="170" t="s">
        <v>301</v>
      </c>
    </row>
    <row r="109" spans="1:8" ht="22.5">
      <c r="A109" s="171" t="s">
        <v>503</v>
      </c>
      <c r="B109" s="193">
        <v>41352</v>
      </c>
      <c r="C109" s="193">
        <v>41730</v>
      </c>
      <c r="D109" s="193">
        <v>45383</v>
      </c>
      <c r="E109" s="184">
        <v>9</v>
      </c>
      <c r="F109" s="171" t="s">
        <v>504</v>
      </c>
      <c r="G109" s="171" t="s">
        <v>505</v>
      </c>
      <c r="H109" s="171" t="s">
        <v>305</v>
      </c>
    </row>
    <row r="110" spans="1:8">
      <c r="A110" s="170" t="s">
        <v>506</v>
      </c>
      <c r="B110" s="192">
        <v>40870</v>
      </c>
      <c r="C110" s="192">
        <v>41215</v>
      </c>
      <c r="D110" s="192">
        <v>42676</v>
      </c>
      <c r="E110" s="190">
        <v>10</v>
      </c>
      <c r="F110" s="170" t="s">
        <v>507</v>
      </c>
      <c r="G110" s="190"/>
      <c r="H110" s="170" t="s">
        <v>301</v>
      </c>
    </row>
    <row r="111" spans="1:8" ht="22.5">
      <c r="A111" s="171" t="s">
        <v>508</v>
      </c>
      <c r="B111" s="193">
        <v>40353</v>
      </c>
      <c r="C111" s="193">
        <v>40632</v>
      </c>
      <c r="D111" s="193">
        <v>42093</v>
      </c>
      <c r="E111" s="184">
        <v>10</v>
      </c>
      <c r="F111" s="171" t="s">
        <v>509</v>
      </c>
      <c r="G111" s="184"/>
      <c r="H111" s="171" t="s">
        <v>301</v>
      </c>
    </row>
    <row r="112" spans="1:8">
      <c r="A112" s="170" t="s">
        <v>510</v>
      </c>
      <c r="B112" s="192">
        <v>40102</v>
      </c>
      <c r="C112" s="192">
        <v>40689</v>
      </c>
      <c r="D112" s="192">
        <v>42150</v>
      </c>
      <c r="E112" s="190">
        <v>10</v>
      </c>
      <c r="F112" s="170" t="s">
        <v>511</v>
      </c>
      <c r="G112" s="170" t="s">
        <v>512</v>
      </c>
      <c r="H112" s="170" t="s">
        <v>301</v>
      </c>
    </row>
    <row r="113" spans="1:8">
      <c r="A113" s="171" t="s">
        <v>513</v>
      </c>
      <c r="B113" s="193">
        <v>41221</v>
      </c>
      <c r="C113" s="193">
        <v>41479</v>
      </c>
      <c r="D113" s="193">
        <v>42940</v>
      </c>
      <c r="E113" s="184">
        <v>10</v>
      </c>
      <c r="F113" s="171" t="s">
        <v>335</v>
      </c>
      <c r="G113" s="184"/>
      <c r="H113" s="171" t="s">
        <v>301</v>
      </c>
    </row>
    <row r="114" spans="1:8" ht="22.5">
      <c r="A114" s="170" t="s">
        <v>514</v>
      </c>
      <c r="B114" s="192">
        <v>41352</v>
      </c>
      <c r="C114" s="192">
        <v>41768</v>
      </c>
      <c r="D114" s="192">
        <v>45421</v>
      </c>
      <c r="E114" s="190">
        <v>13</v>
      </c>
      <c r="F114" s="170" t="s">
        <v>504</v>
      </c>
      <c r="G114" s="170" t="s">
        <v>505</v>
      </c>
      <c r="H114" s="170" t="s">
        <v>305</v>
      </c>
    </row>
    <row r="115" spans="1:8" ht="22.5">
      <c r="A115" s="171" t="s">
        <v>515</v>
      </c>
      <c r="B115" s="193">
        <v>38468</v>
      </c>
      <c r="C115" s="193">
        <v>39220</v>
      </c>
      <c r="D115" s="193">
        <v>42873</v>
      </c>
      <c r="E115" s="184">
        <v>0.8</v>
      </c>
      <c r="F115" s="171" t="s">
        <v>452</v>
      </c>
      <c r="G115" s="171" t="s">
        <v>453</v>
      </c>
      <c r="H115" s="171" t="s">
        <v>305</v>
      </c>
    </row>
    <row r="116" spans="1:8" ht="22.5">
      <c r="A116" s="170" t="s">
        <v>516</v>
      </c>
      <c r="B116" s="192">
        <v>38149</v>
      </c>
      <c r="C116" s="192">
        <v>38474</v>
      </c>
      <c r="D116" s="192">
        <v>42126</v>
      </c>
      <c r="E116" s="190">
        <v>16</v>
      </c>
      <c r="F116" s="170" t="s">
        <v>517</v>
      </c>
      <c r="G116" s="190"/>
      <c r="H116" s="170" t="s">
        <v>305</v>
      </c>
    </row>
    <row r="117" spans="1:8" ht="22.5">
      <c r="A117" s="171" t="s">
        <v>518</v>
      </c>
      <c r="B117" s="193">
        <v>39987</v>
      </c>
      <c r="C117" s="193">
        <v>40070</v>
      </c>
      <c r="D117" s="193">
        <v>43722</v>
      </c>
      <c r="E117" s="184">
        <v>4</v>
      </c>
      <c r="F117" s="171" t="s">
        <v>492</v>
      </c>
      <c r="G117" s="184"/>
      <c r="H117" s="171" t="s">
        <v>305</v>
      </c>
    </row>
    <row r="118" spans="1:8" ht="22.5">
      <c r="A118" s="170" t="s">
        <v>519</v>
      </c>
      <c r="B118" s="192">
        <v>39584</v>
      </c>
      <c r="C118" s="192">
        <v>40065</v>
      </c>
      <c r="D118" s="192">
        <v>43717</v>
      </c>
      <c r="E118" s="190">
        <v>0.52</v>
      </c>
      <c r="F118" s="170" t="s">
        <v>469</v>
      </c>
      <c r="G118" s="190"/>
      <c r="H118" s="170" t="s">
        <v>305</v>
      </c>
    </row>
    <row r="119" spans="1:8">
      <c r="A119" s="171" t="s">
        <v>520</v>
      </c>
      <c r="B119" s="193">
        <v>38287</v>
      </c>
      <c r="C119" s="193">
        <v>38407</v>
      </c>
      <c r="D119" s="193">
        <v>42059</v>
      </c>
      <c r="E119" s="184">
        <v>8</v>
      </c>
      <c r="F119" s="171" t="s">
        <v>521</v>
      </c>
      <c r="G119" s="184"/>
      <c r="H119" s="171" t="s">
        <v>305</v>
      </c>
    </row>
    <row r="120" spans="1:8" ht="22.5">
      <c r="A120" s="170" t="s">
        <v>522</v>
      </c>
      <c r="B120" s="192">
        <v>40535</v>
      </c>
      <c r="C120" s="192">
        <v>41187</v>
      </c>
      <c r="D120" s="192">
        <v>44839</v>
      </c>
      <c r="E120" s="190">
        <v>185</v>
      </c>
      <c r="F120" s="170" t="s">
        <v>523</v>
      </c>
      <c r="G120" s="170" t="s">
        <v>524</v>
      </c>
      <c r="H120" s="170" t="s">
        <v>305</v>
      </c>
    </row>
    <row r="121" spans="1:8" ht="22.5">
      <c r="A121" s="171" t="s">
        <v>525</v>
      </c>
      <c r="B121" s="193">
        <v>40239</v>
      </c>
      <c r="C121" s="193">
        <v>39969</v>
      </c>
      <c r="D121" s="193">
        <v>43621</v>
      </c>
      <c r="E121" s="184">
        <v>417</v>
      </c>
      <c r="F121" s="171" t="s">
        <v>526</v>
      </c>
      <c r="G121" s="171" t="s">
        <v>527</v>
      </c>
      <c r="H121" s="171" t="s">
        <v>305</v>
      </c>
    </row>
    <row r="122" spans="1:8">
      <c r="A122" s="170" t="s">
        <v>528</v>
      </c>
      <c r="B122" s="192">
        <v>40941</v>
      </c>
      <c r="C122" s="192">
        <v>41074</v>
      </c>
      <c r="D122" s="192">
        <v>44726</v>
      </c>
      <c r="E122" s="190">
        <v>10</v>
      </c>
      <c r="F122" s="170" t="s">
        <v>529</v>
      </c>
      <c r="G122" s="170" t="s">
        <v>530</v>
      </c>
      <c r="H122" s="170" t="s">
        <v>305</v>
      </c>
    </row>
    <row r="123" spans="1:8" ht="22.5">
      <c r="A123" s="171" t="s">
        <v>531</v>
      </c>
      <c r="B123" s="193">
        <v>40560</v>
      </c>
      <c r="C123" s="193">
        <v>41092</v>
      </c>
      <c r="D123" s="193">
        <v>44744</v>
      </c>
      <c r="E123" s="184">
        <v>0.34</v>
      </c>
      <c r="F123" s="171" t="s">
        <v>532</v>
      </c>
      <c r="G123" s="171" t="s">
        <v>533</v>
      </c>
      <c r="H123" s="171" t="s">
        <v>305</v>
      </c>
    </row>
    <row r="124" spans="1:8">
      <c r="A124" s="170" t="s">
        <v>534</v>
      </c>
      <c r="B124" s="192">
        <v>40088</v>
      </c>
      <c r="C124" s="192">
        <v>41100</v>
      </c>
      <c r="D124" s="192">
        <v>44752</v>
      </c>
      <c r="E124" s="190">
        <v>143</v>
      </c>
      <c r="F124" s="170" t="s">
        <v>464</v>
      </c>
      <c r="G124" s="170" t="s">
        <v>203</v>
      </c>
      <c r="H124" s="170" t="s">
        <v>305</v>
      </c>
    </row>
    <row r="125" spans="1:8" ht="22.5">
      <c r="A125" s="171" t="s">
        <v>535</v>
      </c>
      <c r="B125" s="193">
        <v>39507</v>
      </c>
      <c r="C125" s="193">
        <v>39737</v>
      </c>
      <c r="D125" s="193">
        <v>43389</v>
      </c>
      <c r="E125" s="184">
        <v>3</v>
      </c>
      <c r="F125" s="171" t="s">
        <v>536</v>
      </c>
      <c r="G125" s="171" t="s">
        <v>537</v>
      </c>
      <c r="H125" s="171" t="s">
        <v>305</v>
      </c>
    </row>
    <row r="126" spans="1:8" ht="22.5">
      <c r="A126" s="170" t="s">
        <v>538</v>
      </c>
      <c r="B126" s="192">
        <v>40016</v>
      </c>
      <c r="C126" s="192">
        <v>40259</v>
      </c>
      <c r="D126" s="192">
        <v>43912</v>
      </c>
      <c r="E126" s="190">
        <v>84.32</v>
      </c>
      <c r="F126" s="170" t="s">
        <v>539</v>
      </c>
      <c r="G126" s="170" t="s">
        <v>540</v>
      </c>
      <c r="H126" s="170" t="s">
        <v>305</v>
      </c>
    </row>
    <row r="127" spans="1:8" ht="22.5">
      <c r="A127" s="171" t="s">
        <v>541</v>
      </c>
      <c r="B127" s="193">
        <v>39427</v>
      </c>
      <c r="C127" s="193">
        <v>39566</v>
      </c>
      <c r="D127" s="193">
        <v>43218</v>
      </c>
      <c r="E127" s="184">
        <v>2.25</v>
      </c>
      <c r="F127" s="171" t="s">
        <v>542</v>
      </c>
      <c r="G127" s="184"/>
      <c r="H127" s="171" t="s">
        <v>305</v>
      </c>
    </row>
    <row r="128" spans="1:8" ht="22.5">
      <c r="A128" s="170" t="s">
        <v>543</v>
      </c>
      <c r="B128" s="192">
        <v>40066</v>
      </c>
      <c r="C128" s="192">
        <v>40257</v>
      </c>
      <c r="D128" s="192">
        <v>43910</v>
      </c>
      <c r="E128" s="190">
        <v>8.5</v>
      </c>
      <c r="F128" s="170" t="s">
        <v>504</v>
      </c>
      <c r="G128" s="170" t="s">
        <v>505</v>
      </c>
      <c r="H128" s="170" t="s">
        <v>305</v>
      </c>
    </row>
    <row r="129" spans="1:8" ht="22.5">
      <c r="A129" s="171" t="s">
        <v>544</v>
      </c>
      <c r="B129" s="193">
        <v>40914</v>
      </c>
      <c r="C129" s="193">
        <v>41088</v>
      </c>
      <c r="D129" s="193">
        <v>44740</v>
      </c>
      <c r="E129" s="184">
        <v>4</v>
      </c>
      <c r="F129" s="171" t="s">
        <v>545</v>
      </c>
      <c r="G129" s="184"/>
      <c r="H129" s="171" t="s">
        <v>305</v>
      </c>
    </row>
    <row r="130" spans="1:8" ht="22.5">
      <c r="A130" s="170" t="s">
        <v>546</v>
      </c>
      <c r="B130" s="192">
        <v>40609</v>
      </c>
      <c r="C130" s="192">
        <v>41065</v>
      </c>
      <c r="D130" s="192">
        <v>41795</v>
      </c>
      <c r="E130" s="190">
        <v>8</v>
      </c>
      <c r="F130" s="170" t="s">
        <v>481</v>
      </c>
      <c r="G130" s="190"/>
      <c r="H130" s="170" t="s">
        <v>297</v>
      </c>
    </row>
    <row r="131" spans="1:8">
      <c r="A131" s="171" t="s">
        <v>547</v>
      </c>
      <c r="B131" s="193">
        <v>39059</v>
      </c>
      <c r="C131" s="193">
        <v>39737</v>
      </c>
      <c r="D131" s="193">
        <v>43389</v>
      </c>
      <c r="E131" s="184">
        <v>10.210000000000001</v>
      </c>
      <c r="F131" s="171" t="s">
        <v>548</v>
      </c>
      <c r="G131" s="184"/>
      <c r="H131" s="171" t="s">
        <v>305</v>
      </c>
    </row>
    <row r="132" spans="1:8">
      <c r="A132" s="170" t="s">
        <v>549</v>
      </c>
      <c r="B132" s="192">
        <v>40734</v>
      </c>
      <c r="C132" s="192">
        <v>41100</v>
      </c>
      <c r="D132" s="192">
        <v>44752</v>
      </c>
      <c r="E132" s="190">
        <v>432</v>
      </c>
      <c r="F132" s="170" t="s">
        <v>464</v>
      </c>
      <c r="G132" s="170" t="s">
        <v>203</v>
      </c>
      <c r="H132" s="170" t="s">
        <v>305</v>
      </c>
    </row>
    <row r="133" spans="1:8">
      <c r="A133" s="171" t="s">
        <v>550</v>
      </c>
      <c r="B133" s="193">
        <v>38589</v>
      </c>
      <c r="C133" s="193">
        <v>40064</v>
      </c>
      <c r="D133" s="193">
        <v>43716</v>
      </c>
      <c r="E133" s="184">
        <v>231</v>
      </c>
      <c r="F133" s="171" t="s">
        <v>318</v>
      </c>
      <c r="G133" s="171" t="s">
        <v>319</v>
      </c>
      <c r="H133" s="171" t="s">
        <v>305</v>
      </c>
    </row>
    <row r="134" spans="1:8">
      <c r="A134" s="170" t="s">
        <v>551</v>
      </c>
      <c r="B134" s="192">
        <v>40428</v>
      </c>
      <c r="C134" s="192">
        <v>41082</v>
      </c>
      <c r="D134" s="192">
        <v>44734</v>
      </c>
      <c r="E134" s="190">
        <v>26</v>
      </c>
      <c r="F134" s="170" t="s">
        <v>552</v>
      </c>
      <c r="G134" s="170" t="s">
        <v>553</v>
      </c>
      <c r="H134" s="170" t="s">
        <v>305</v>
      </c>
    </row>
    <row r="135" spans="1:8">
      <c r="A135" s="171" t="s">
        <v>554</v>
      </c>
      <c r="B135" s="193">
        <v>40497</v>
      </c>
      <c r="C135" s="193">
        <v>40603</v>
      </c>
      <c r="D135" s="193">
        <v>44256</v>
      </c>
      <c r="E135" s="184">
        <v>9</v>
      </c>
      <c r="F135" s="171" t="s">
        <v>555</v>
      </c>
      <c r="G135" s="184"/>
      <c r="H135" s="171" t="s">
        <v>305</v>
      </c>
    </row>
    <row r="136" spans="1:8">
      <c r="A136" s="170" t="s">
        <v>556</v>
      </c>
      <c r="B136" s="192">
        <v>40977</v>
      </c>
      <c r="C136" s="192">
        <v>41246</v>
      </c>
      <c r="D136" s="192">
        <v>44898</v>
      </c>
      <c r="E136" s="190">
        <v>20</v>
      </c>
      <c r="F136" s="170" t="s">
        <v>557</v>
      </c>
      <c r="G136" s="190"/>
      <c r="H136" s="170" t="s">
        <v>305</v>
      </c>
    </row>
    <row r="137" spans="1:8" ht="22.5">
      <c r="A137" s="171" t="s">
        <v>558</v>
      </c>
      <c r="B137" s="193">
        <v>41716</v>
      </c>
      <c r="C137" s="193">
        <v>41962</v>
      </c>
      <c r="D137" s="193">
        <v>43423</v>
      </c>
      <c r="E137" s="184">
        <v>8</v>
      </c>
      <c r="F137" s="171" t="s">
        <v>559</v>
      </c>
      <c r="G137" s="171" t="s">
        <v>560</v>
      </c>
      <c r="H137" s="171" t="s">
        <v>325</v>
      </c>
    </row>
    <row r="138" spans="1:8" ht="22.5">
      <c r="A138" s="170" t="s">
        <v>561</v>
      </c>
      <c r="B138" s="192">
        <v>40763</v>
      </c>
      <c r="C138" s="192">
        <v>41191</v>
      </c>
      <c r="D138" s="192">
        <v>44843</v>
      </c>
      <c r="E138" s="190">
        <v>160</v>
      </c>
      <c r="F138" s="170" t="s">
        <v>562</v>
      </c>
      <c r="G138" s="190"/>
      <c r="H138" s="170" t="s">
        <v>305</v>
      </c>
    </row>
    <row r="139" spans="1:8">
      <c r="A139" s="171" t="s">
        <v>563</v>
      </c>
      <c r="B139" s="193">
        <v>41324</v>
      </c>
      <c r="C139" s="193">
        <v>41855</v>
      </c>
      <c r="D139" s="193">
        <v>43316</v>
      </c>
      <c r="E139" s="184">
        <v>10</v>
      </c>
      <c r="F139" s="171" t="s">
        <v>564</v>
      </c>
      <c r="G139" s="184"/>
      <c r="H139" s="171" t="s">
        <v>301</v>
      </c>
    </row>
    <row r="140" spans="1:8" ht="22.5">
      <c r="A140" s="170" t="s">
        <v>565</v>
      </c>
      <c r="B140" s="192">
        <v>39884</v>
      </c>
      <c r="C140" s="192">
        <v>41129</v>
      </c>
      <c r="D140" s="192">
        <v>42590</v>
      </c>
      <c r="E140" s="190">
        <v>10</v>
      </c>
      <c r="F140" s="170" t="s">
        <v>369</v>
      </c>
      <c r="G140" s="190"/>
      <c r="H140" s="170" t="s">
        <v>301</v>
      </c>
    </row>
    <row r="141" spans="1:8">
      <c r="A141" s="171" t="s">
        <v>566</v>
      </c>
      <c r="B141" s="193">
        <v>38490</v>
      </c>
      <c r="C141" s="193">
        <v>38659</v>
      </c>
      <c r="D141" s="193">
        <v>42311</v>
      </c>
      <c r="E141" s="184">
        <v>2</v>
      </c>
      <c r="F141" s="171" t="s">
        <v>567</v>
      </c>
      <c r="G141" s="171" t="s">
        <v>568</v>
      </c>
      <c r="H141" s="171" t="s">
        <v>305</v>
      </c>
    </row>
    <row r="142" spans="1:8">
      <c r="A142" s="170" t="s">
        <v>569</v>
      </c>
      <c r="B142" s="192">
        <v>40343</v>
      </c>
      <c r="C142" s="192">
        <v>40442</v>
      </c>
      <c r="D142" s="192">
        <v>44095</v>
      </c>
      <c r="E142" s="190">
        <v>18</v>
      </c>
      <c r="F142" s="170" t="s">
        <v>570</v>
      </c>
      <c r="G142" s="170" t="s">
        <v>571</v>
      </c>
      <c r="H142" s="170" t="s">
        <v>305</v>
      </c>
    </row>
    <row r="143" spans="1:8">
      <c r="A143" s="171" t="s">
        <v>572</v>
      </c>
      <c r="B143" s="193">
        <v>40365</v>
      </c>
      <c r="C143" s="193">
        <v>40800</v>
      </c>
      <c r="D143" s="193">
        <v>44453</v>
      </c>
      <c r="E143" s="184">
        <v>10</v>
      </c>
      <c r="F143" s="171" t="s">
        <v>573</v>
      </c>
      <c r="G143" s="184"/>
      <c r="H143" s="171" t="s">
        <v>305</v>
      </c>
    </row>
    <row r="144" spans="1:8">
      <c r="A144" s="170" t="s">
        <v>574</v>
      </c>
      <c r="B144" s="192">
        <v>41170</v>
      </c>
      <c r="C144" s="192">
        <v>41971</v>
      </c>
      <c r="D144" s="192">
        <v>43432</v>
      </c>
      <c r="E144" s="190">
        <v>10</v>
      </c>
      <c r="F144" s="170" t="s">
        <v>575</v>
      </c>
      <c r="G144" s="190"/>
      <c r="H144" s="170" t="s">
        <v>301</v>
      </c>
    </row>
    <row r="145" spans="1:8" ht="22.5">
      <c r="A145" s="171" t="s">
        <v>576</v>
      </c>
      <c r="B145" s="193">
        <v>41842</v>
      </c>
      <c r="C145" s="193">
        <v>42004</v>
      </c>
      <c r="D145" s="193">
        <v>43465</v>
      </c>
      <c r="E145" s="184">
        <v>10</v>
      </c>
      <c r="F145" s="171" t="s">
        <v>427</v>
      </c>
      <c r="G145" s="171" t="s">
        <v>428</v>
      </c>
      <c r="H145" s="171" t="s">
        <v>301</v>
      </c>
    </row>
    <row r="146" spans="1:8">
      <c r="A146" s="171" t="s">
        <v>577</v>
      </c>
      <c r="B146" s="193">
        <v>41330</v>
      </c>
      <c r="C146" s="193">
        <v>42004</v>
      </c>
      <c r="D146" s="193">
        <v>43100</v>
      </c>
      <c r="E146" s="184">
        <v>8</v>
      </c>
      <c r="F146" s="171" t="s">
        <v>552</v>
      </c>
      <c r="G146" s="171" t="s">
        <v>553</v>
      </c>
      <c r="H146" s="171" t="s">
        <v>278</v>
      </c>
    </row>
    <row r="147" spans="1:8">
      <c r="A147" s="170" t="s">
        <v>578</v>
      </c>
      <c r="B147" s="192">
        <v>39707</v>
      </c>
      <c r="C147" s="192">
        <v>40140</v>
      </c>
      <c r="D147" s="192">
        <v>42331</v>
      </c>
      <c r="E147" s="190">
        <v>8</v>
      </c>
      <c r="F147" s="170" t="s">
        <v>579</v>
      </c>
      <c r="G147" s="190"/>
      <c r="H147" s="170" t="s">
        <v>261</v>
      </c>
    </row>
    <row r="148" spans="1:8">
      <c r="A148" s="171" t="s">
        <v>580</v>
      </c>
      <c r="B148" s="193">
        <v>41117</v>
      </c>
      <c r="C148" s="193">
        <v>41729</v>
      </c>
      <c r="D148" s="193">
        <v>42825</v>
      </c>
      <c r="E148" s="184">
        <v>8</v>
      </c>
      <c r="F148" s="171" t="s">
        <v>581</v>
      </c>
      <c r="G148" s="171" t="s">
        <v>582</v>
      </c>
      <c r="H148" s="171" t="s">
        <v>278</v>
      </c>
    </row>
    <row r="149" spans="1:8">
      <c r="A149" s="171" t="s">
        <v>583</v>
      </c>
      <c r="B149" s="193">
        <v>40765</v>
      </c>
      <c r="C149" s="193">
        <v>40849</v>
      </c>
      <c r="D149" s="193">
        <v>51807</v>
      </c>
      <c r="E149" s="184">
        <v>430</v>
      </c>
      <c r="F149" s="171" t="s">
        <v>584</v>
      </c>
      <c r="G149" s="184"/>
      <c r="H149" s="171" t="s">
        <v>258</v>
      </c>
    </row>
    <row r="150" spans="1:8">
      <c r="A150" s="170" t="s">
        <v>585</v>
      </c>
      <c r="B150" s="192">
        <v>40102</v>
      </c>
      <c r="C150" s="192">
        <v>40214</v>
      </c>
      <c r="D150" s="192">
        <v>51171</v>
      </c>
      <c r="E150" s="190">
        <v>242.5</v>
      </c>
      <c r="F150" s="170" t="s">
        <v>586</v>
      </c>
      <c r="G150" s="190"/>
      <c r="H150" s="170" t="s">
        <v>258</v>
      </c>
    </row>
    <row r="151" spans="1:8">
      <c r="A151" s="171" t="s">
        <v>587</v>
      </c>
      <c r="B151" s="193">
        <v>40953</v>
      </c>
      <c r="C151" s="193">
        <v>40989</v>
      </c>
      <c r="D151" s="193">
        <v>51946</v>
      </c>
      <c r="E151" s="184">
        <v>16.100000000000001</v>
      </c>
      <c r="F151" s="171" t="s">
        <v>588</v>
      </c>
      <c r="G151" s="171" t="s">
        <v>207</v>
      </c>
      <c r="H151" s="171" t="s">
        <v>258</v>
      </c>
    </row>
    <row r="152" spans="1:8" ht="22.5">
      <c r="A152" s="170" t="s">
        <v>589</v>
      </c>
      <c r="B152" s="192">
        <v>34284</v>
      </c>
      <c r="C152" s="192">
        <v>34547</v>
      </c>
      <c r="D152" s="192">
        <v>45505</v>
      </c>
      <c r="E152" s="190">
        <v>187</v>
      </c>
      <c r="F152" s="170" t="s">
        <v>590</v>
      </c>
      <c r="G152" s="170" t="s">
        <v>197</v>
      </c>
      <c r="H152" s="170" t="s">
        <v>258</v>
      </c>
    </row>
    <row r="153" spans="1:8">
      <c r="A153" s="171" t="s">
        <v>591</v>
      </c>
      <c r="B153" s="193">
        <v>36546</v>
      </c>
      <c r="C153" s="193">
        <v>36581</v>
      </c>
      <c r="D153" s="193">
        <v>47539</v>
      </c>
      <c r="E153" s="184">
        <v>211.98</v>
      </c>
      <c r="F153" s="171" t="s">
        <v>592</v>
      </c>
      <c r="G153" s="184"/>
      <c r="H153" s="171" t="s">
        <v>258</v>
      </c>
    </row>
    <row r="154" spans="1:8">
      <c r="A154" s="170" t="s">
        <v>593</v>
      </c>
      <c r="B154" s="192">
        <v>40682</v>
      </c>
      <c r="C154" s="192">
        <v>40739</v>
      </c>
      <c r="D154" s="192">
        <v>51697</v>
      </c>
      <c r="E154" s="190">
        <v>212</v>
      </c>
      <c r="F154" s="170" t="s">
        <v>594</v>
      </c>
      <c r="G154" s="190"/>
      <c r="H154" s="170" t="s">
        <v>258</v>
      </c>
    </row>
    <row r="155" spans="1:8">
      <c r="A155" s="171" t="s">
        <v>595</v>
      </c>
      <c r="B155" s="193">
        <v>34600</v>
      </c>
      <c r="C155" s="193">
        <v>34663</v>
      </c>
      <c r="D155" s="193">
        <v>45621</v>
      </c>
      <c r="E155" s="184">
        <v>2.0099999999999998</v>
      </c>
      <c r="F155" s="171" t="s">
        <v>596</v>
      </c>
      <c r="G155" s="184"/>
      <c r="H155" s="171" t="s">
        <v>258</v>
      </c>
    </row>
    <row r="156" spans="1:8">
      <c r="A156" s="170" t="s">
        <v>597</v>
      </c>
      <c r="B156" s="192">
        <v>35215</v>
      </c>
      <c r="C156" s="192">
        <v>35580</v>
      </c>
      <c r="D156" s="192">
        <v>46537</v>
      </c>
      <c r="E156" s="190">
        <v>100</v>
      </c>
      <c r="F156" s="170" t="s">
        <v>598</v>
      </c>
      <c r="G156" s="190"/>
      <c r="H156" s="170" t="s">
        <v>258</v>
      </c>
    </row>
    <row r="157" spans="1:8">
      <c r="A157" s="171" t="s">
        <v>599</v>
      </c>
      <c r="B157" s="193">
        <v>40651</v>
      </c>
      <c r="C157" s="193">
        <v>41082</v>
      </c>
      <c r="D157" s="193">
        <v>42177</v>
      </c>
      <c r="E157" s="184">
        <v>142</v>
      </c>
      <c r="F157" s="171" t="s">
        <v>318</v>
      </c>
      <c r="G157" s="171" t="s">
        <v>319</v>
      </c>
      <c r="H157" s="171" t="s">
        <v>266</v>
      </c>
    </row>
    <row r="158" spans="1:8">
      <c r="A158" s="170" t="s">
        <v>600</v>
      </c>
      <c r="B158" s="192">
        <v>40459</v>
      </c>
      <c r="C158" s="192">
        <v>41512</v>
      </c>
      <c r="D158" s="192">
        <v>42608</v>
      </c>
      <c r="E158" s="190">
        <v>120</v>
      </c>
      <c r="F158" s="170" t="s">
        <v>601</v>
      </c>
      <c r="G158" s="170" t="s">
        <v>602</v>
      </c>
      <c r="H158" s="170" t="s">
        <v>266</v>
      </c>
    </row>
    <row r="159" spans="1:8">
      <c r="A159" s="171" t="s">
        <v>603</v>
      </c>
      <c r="B159" s="193">
        <v>41346</v>
      </c>
      <c r="C159" s="193">
        <v>41439</v>
      </c>
      <c r="D159" s="193">
        <v>42535</v>
      </c>
      <c r="E159" s="184">
        <v>100</v>
      </c>
      <c r="F159" s="171" t="s">
        <v>604</v>
      </c>
      <c r="G159" s="184"/>
      <c r="H159" s="171" t="s">
        <v>266</v>
      </c>
    </row>
    <row r="160" spans="1:8">
      <c r="A160" s="170" t="s">
        <v>605</v>
      </c>
      <c r="B160" s="192">
        <v>41541</v>
      </c>
      <c r="C160" s="192">
        <v>41803</v>
      </c>
      <c r="D160" s="192">
        <v>52761</v>
      </c>
      <c r="E160" s="190">
        <v>52</v>
      </c>
      <c r="F160" s="170" t="s">
        <v>606</v>
      </c>
      <c r="G160" s="170" t="s">
        <v>215</v>
      </c>
      <c r="H160" s="170" t="s">
        <v>258</v>
      </c>
    </row>
    <row r="161" spans="1:8">
      <c r="A161" s="171" t="s">
        <v>607</v>
      </c>
      <c r="B161" s="193">
        <v>41289</v>
      </c>
      <c r="C161" s="193">
        <v>41493</v>
      </c>
      <c r="D161" s="193">
        <v>42589</v>
      </c>
      <c r="E161" s="184">
        <v>28</v>
      </c>
      <c r="F161" s="171" t="s">
        <v>608</v>
      </c>
      <c r="G161" s="184"/>
      <c r="H161" s="171" t="s">
        <v>266</v>
      </c>
    </row>
    <row r="162" spans="1:8">
      <c r="A162" s="170" t="s">
        <v>609</v>
      </c>
      <c r="B162" s="192">
        <v>40336</v>
      </c>
      <c r="C162" s="192">
        <v>40606</v>
      </c>
      <c r="D162" s="192">
        <v>41702</v>
      </c>
      <c r="E162" s="190">
        <v>60</v>
      </c>
      <c r="F162" s="170" t="s">
        <v>335</v>
      </c>
      <c r="G162" s="190"/>
      <c r="H162" s="170" t="s">
        <v>275</v>
      </c>
    </row>
    <row r="163" spans="1:8">
      <c r="A163" s="171" t="s">
        <v>610</v>
      </c>
      <c r="B163" s="193">
        <v>40456</v>
      </c>
      <c r="C163" s="193">
        <v>41073</v>
      </c>
      <c r="D163" s="193">
        <v>42168</v>
      </c>
      <c r="E163" s="184">
        <v>75</v>
      </c>
      <c r="F163" s="171" t="s">
        <v>611</v>
      </c>
      <c r="G163" s="184"/>
      <c r="H163" s="171" t="s">
        <v>266</v>
      </c>
    </row>
    <row r="164" spans="1:8">
      <c r="A164" s="170" t="s">
        <v>612</v>
      </c>
      <c r="B164" s="192">
        <v>40583</v>
      </c>
      <c r="C164" s="192">
        <v>41082</v>
      </c>
      <c r="D164" s="192">
        <v>42177</v>
      </c>
      <c r="E164" s="190">
        <v>160</v>
      </c>
      <c r="F164" s="170" t="s">
        <v>613</v>
      </c>
      <c r="G164" s="190"/>
      <c r="H164" s="170" t="s">
        <v>266</v>
      </c>
    </row>
    <row r="165" spans="1:8" ht="45">
      <c r="A165" s="171" t="s">
        <v>614</v>
      </c>
      <c r="B165" s="193">
        <v>40000</v>
      </c>
      <c r="C165" s="193">
        <v>40632</v>
      </c>
      <c r="D165" s="193">
        <v>41728</v>
      </c>
      <c r="E165" s="184">
        <v>140</v>
      </c>
      <c r="F165" s="171" t="s">
        <v>615</v>
      </c>
      <c r="G165" s="184"/>
      <c r="H165" s="171" t="s">
        <v>275</v>
      </c>
    </row>
    <row r="166" spans="1:8" ht="22.5">
      <c r="A166" s="170" t="s">
        <v>616</v>
      </c>
      <c r="B166" s="192">
        <v>40470</v>
      </c>
      <c r="C166" s="192">
        <v>41088</v>
      </c>
      <c r="D166" s="192">
        <v>42183</v>
      </c>
      <c r="E166" s="190">
        <v>136</v>
      </c>
      <c r="F166" s="170" t="s">
        <v>617</v>
      </c>
      <c r="G166" s="170" t="s">
        <v>618</v>
      </c>
      <c r="H166" s="170" t="s">
        <v>266</v>
      </c>
    </row>
    <row r="167" spans="1:8">
      <c r="A167" s="171" t="s">
        <v>619</v>
      </c>
      <c r="B167" s="193">
        <v>40898</v>
      </c>
      <c r="C167" s="193">
        <v>41446</v>
      </c>
      <c r="D167" s="193">
        <v>42542</v>
      </c>
      <c r="E167" s="184">
        <v>50</v>
      </c>
      <c r="F167" s="171" t="s">
        <v>620</v>
      </c>
      <c r="G167" s="171" t="s">
        <v>621</v>
      </c>
      <c r="H167" s="171" t="s">
        <v>266</v>
      </c>
    </row>
    <row r="168" spans="1:8">
      <c r="A168" s="170" t="s">
        <v>622</v>
      </c>
      <c r="B168" s="192">
        <v>40823</v>
      </c>
      <c r="C168" s="192">
        <v>41486</v>
      </c>
      <c r="D168" s="192">
        <v>42582</v>
      </c>
      <c r="E168" s="190">
        <v>11</v>
      </c>
      <c r="F168" s="170" t="s">
        <v>623</v>
      </c>
      <c r="G168" s="170" t="s">
        <v>624</v>
      </c>
      <c r="H168" s="170" t="s">
        <v>266</v>
      </c>
    </row>
    <row r="169" spans="1:8" ht="22.5">
      <c r="A169" s="171" t="s">
        <v>625</v>
      </c>
      <c r="B169" s="193">
        <v>40493</v>
      </c>
      <c r="C169" s="193">
        <v>41190</v>
      </c>
      <c r="D169" s="193">
        <v>43016</v>
      </c>
      <c r="E169" s="184">
        <v>48</v>
      </c>
      <c r="F169" s="171" t="s">
        <v>626</v>
      </c>
      <c r="G169" s="171" t="s">
        <v>627</v>
      </c>
      <c r="H169" s="171" t="s">
        <v>266</v>
      </c>
    </row>
    <row r="170" spans="1:8">
      <c r="A170" s="171" t="s">
        <v>628</v>
      </c>
      <c r="B170" s="193">
        <v>40493</v>
      </c>
      <c r="C170" s="193">
        <v>41190</v>
      </c>
      <c r="D170" s="193">
        <v>42285</v>
      </c>
      <c r="E170" s="184">
        <v>186</v>
      </c>
      <c r="F170" s="171" t="s">
        <v>410</v>
      </c>
      <c r="G170" s="184"/>
      <c r="H170" s="171" t="s">
        <v>266</v>
      </c>
    </row>
    <row r="171" spans="1:8">
      <c r="A171" s="170" t="s">
        <v>629</v>
      </c>
      <c r="B171" s="192">
        <v>40570</v>
      </c>
      <c r="C171" s="192">
        <v>41089</v>
      </c>
      <c r="D171" s="192">
        <v>42915</v>
      </c>
      <c r="E171" s="190">
        <v>48</v>
      </c>
      <c r="F171" s="170" t="s">
        <v>630</v>
      </c>
      <c r="G171" s="170" t="s">
        <v>631</v>
      </c>
      <c r="H171" s="170" t="s">
        <v>275</v>
      </c>
    </row>
    <row r="172" spans="1:8" ht="22.5">
      <c r="A172" s="171" t="s">
        <v>632</v>
      </c>
      <c r="B172" s="193">
        <v>32815</v>
      </c>
      <c r="C172" s="193">
        <v>33180</v>
      </c>
      <c r="D172" s="193">
        <v>44138</v>
      </c>
      <c r="E172" s="184">
        <v>8</v>
      </c>
      <c r="F172" s="171" t="s">
        <v>633</v>
      </c>
      <c r="G172" s="171" t="s">
        <v>634</v>
      </c>
      <c r="H172" s="171" t="s">
        <v>258</v>
      </c>
    </row>
    <row r="173" spans="1:8">
      <c r="A173" s="170" t="s">
        <v>635</v>
      </c>
      <c r="B173" s="192">
        <v>41046</v>
      </c>
      <c r="C173" s="192">
        <v>41263</v>
      </c>
      <c r="D173" s="192">
        <v>52220</v>
      </c>
      <c r="E173" s="190">
        <v>40</v>
      </c>
      <c r="F173" s="170" t="s">
        <v>636</v>
      </c>
      <c r="G173" s="170" t="s">
        <v>637</v>
      </c>
      <c r="H173" s="170" t="s">
        <v>258</v>
      </c>
    </row>
    <row r="174" spans="1:8">
      <c r="A174" s="171" t="s">
        <v>638</v>
      </c>
      <c r="B174" s="193">
        <v>35066</v>
      </c>
      <c r="C174" s="193">
        <v>35173</v>
      </c>
      <c r="D174" s="193">
        <v>46130</v>
      </c>
      <c r="E174" s="184">
        <v>60</v>
      </c>
      <c r="F174" s="171" t="s">
        <v>639</v>
      </c>
      <c r="G174" s="184"/>
      <c r="H174" s="171" t="s">
        <v>258</v>
      </c>
    </row>
    <row r="175" spans="1:8">
      <c r="A175" s="170" t="s">
        <v>640</v>
      </c>
      <c r="B175" s="192">
        <v>40718</v>
      </c>
      <c r="C175" s="192">
        <v>41071</v>
      </c>
      <c r="D175" s="192">
        <v>42166</v>
      </c>
      <c r="E175" s="190">
        <v>58</v>
      </c>
      <c r="F175" s="170" t="s">
        <v>641</v>
      </c>
      <c r="G175" s="170" t="s">
        <v>642</v>
      </c>
      <c r="H175" s="170" t="s">
        <v>266</v>
      </c>
    </row>
    <row r="176" spans="1:8">
      <c r="A176" s="171" t="s">
        <v>643</v>
      </c>
      <c r="B176" s="193">
        <v>41438</v>
      </c>
      <c r="C176" s="193">
        <v>41493</v>
      </c>
      <c r="D176" s="193">
        <v>42589</v>
      </c>
      <c r="E176" s="184">
        <v>65</v>
      </c>
      <c r="F176" s="171" t="s">
        <v>644</v>
      </c>
      <c r="G176" s="184"/>
      <c r="H176" s="171" t="s">
        <v>266</v>
      </c>
    </row>
    <row r="177" spans="1:8" ht="33.75">
      <c r="A177" s="170" t="s">
        <v>645</v>
      </c>
      <c r="B177" s="192">
        <v>40469</v>
      </c>
      <c r="C177" s="192">
        <v>41103</v>
      </c>
      <c r="D177" s="192">
        <v>42198</v>
      </c>
      <c r="E177" s="190">
        <v>320</v>
      </c>
      <c r="F177" s="170" t="s">
        <v>646</v>
      </c>
      <c r="G177" s="170" t="s">
        <v>647</v>
      </c>
      <c r="H177" s="170" t="s">
        <v>275</v>
      </c>
    </row>
    <row r="178" spans="1:8">
      <c r="A178" s="171" t="s">
        <v>648</v>
      </c>
      <c r="B178" s="193">
        <v>40651</v>
      </c>
      <c r="C178" s="193">
        <v>41082</v>
      </c>
      <c r="D178" s="193">
        <v>42177</v>
      </c>
      <c r="E178" s="184">
        <v>187</v>
      </c>
      <c r="F178" s="171" t="s">
        <v>318</v>
      </c>
      <c r="G178" s="171" t="s">
        <v>319</v>
      </c>
      <c r="H178" s="171" t="s">
        <v>288</v>
      </c>
    </row>
    <row r="179" spans="1:8" ht="22.5">
      <c r="A179" s="170" t="s">
        <v>649</v>
      </c>
      <c r="B179" s="192">
        <v>41463</v>
      </c>
      <c r="C179" s="192">
        <v>41683</v>
      </c>
      <c r="D179" s="192">
        <v>52640</v>
      </c>
      <c r="E179" s="190">
        <v>250</v>
      </c>
      <c r="F179" s="170" t="s">
        <v>650</v>
      </c>
      <c r="G179" s="190"/>
      <c r="H179" s="170" t="s">
        <v>258</v>
      </c>
    </row>
    <row r="180" spans="1:8">
      <c r="A180" s="171" t="s">
        <v>651</v>
      </c>
      <c r="B180" s="193">
        <v>40234</v>
      </c>
      <c r="C180" s="193">
        <v>40590</v>
      </c>
      <c r="D180" s="193">
        <v>41686</v>
      </c>
      <c r="E180" s="184">
        <v>31</v>
      </c>
      <c r="F180" s="171" t="s">
        <v>652</v>
      </c>
      <c r="G180" s="184"/>
      <c r="H180" s="171" t="s">
        <v>275</v>
      </c>
    </row>
    <row r="181" spans="1:8" ht="22.5">
      <c r="A181" s="170" t="s">
        <v>653</v>
      </c>
      <c r="B181" s="192">
        <v>35600</v>
      </c>
      <c r="C181" s="192">
        <v>35779</v>
      </c>
      <c r="D181" s="192">
        <v>46736</v>
      </c>
      <c r="E181" s="190">
        <v>113</v>
      </c>
      <c r="F181" s="170" t="s">
        <v>654</v>
      </c>
      <c r="G181" s="190"/>
      <c r="H181" s="170" t="s">
        <v>258</v>
      </c>
    </row>
    <row r="182" spans="1:8" ht="22.5">
      <c r="A182" s="171" t="s">
        <v>655</v>
      </c>
      <c r="B182" s="193">
        <v>40455</v>
      </c>
      <c r="C182" s="193">
        <v>41102</v>
      </c>
      <c r="D182" s="193">
        <v>42197</v>
      </c>
      <c r="E182" s="184">
        <v>45</v>
      </c>
      <c r="F182" s="171" t="s">
        <v>656</v>
      </c>
      <c r="G182" s="184"/>
      <c r="H182" s="171" t="s">
        <v>266</v>
      </c>
    </row>
    <row r="183" spans="1:8">
      <c r="A183" s="170" t="s">
        <v>657</v>
      </c>
      <c r="B183" s="192">
        <v>41352</v>
      </c>
      <c r="C183" s="192">
        <v>41684</v>
      </c>
      <c r="D183" s="192">
        <v>42780</v>
      </c>
      <c r="E183" s="190">
        <v>85</v>
      </c>
      <c r="F183" s="170" t="s">
        <v>658</v>
      </c>
      <c r="G183" s="190"/>
      <c r="H183" s="170" t="s">
        <v>266</v>
      </c>
    </row>
    <row r="184" spans="1:8">
      <c r="A184" s="171" t="s">
        <v>659</v>
      </c>
      <c r="B184" s="193">
        <v>40379</v>
      </c>
      <c r="C184" s="193">
        <v>40969</v>
      </c>
      <c r="D184" s="193">
        <v>42064</v>
      </c>
      <c r="E184" s="184">
        <v>385</v>
      </c>
      <c r="F184" s="171" t="s">
        <v>660</v>
      </c>
      <c r="G184" s="184"/>
      <c r="H184" s="171" t="s">
        <v>275</v>
      </c>
    </row>
    <row r="185" spans="1:8">
      <c r="A185" s="170" t="s">
        <v>661</v>
      </c>
      <c r="B185" s="192">
        <v>41081</v>
      </c>
      <c r="C185" s="192">
        <v>41836</v>
      </c>
      <c r="D185" s="192">
        <v>42932</v>
      </c>
      <c r="E185" s="190">
        <v>24</v>
      </c>
      <c r="F185" s="170" t="s">
        <v>662</v>
      </c>
      <c r="G185" s="190"/>
      <c r="H185" s="170" t="s">
        <v>266</v>
      </c>
    </row>
    <row r="186" spans="1:8">
      <c r="A186" s="171" t="s">
        <v>663</v>
      </c>
      <c r="B186" s="193">
        <v>40470</v>
      </c>
      <c r="C186" s="193">
        <v>40940</v>
      </c>
      <c r="D186" s="193">
        <v>42036</v>
      </c>
      <c r="E186" s="184">
        <v>264</v>
      </c>
      <c r="F186" s="171" t="s">
        <v>664</v>
      </c>
      <c r="G186" s="184"/>
      <c r="H186" s="171" t="s">
        <v>275</v>
      </c>
    </row>
    <row r="187" spans="1:8">
      <c r="A187" s="170" t="s">
        <v>665</v>
      </c>
      <c r="B187" s="192">
        <v>40205</v>
      </c>
      <c r="C187" s="192">
        <v>40598</v>
      </c>
      <c r="D187" s="192">
        <v>42424</v>
      </c>
      <c r="E187" s="190">
        <v>230</v>
      </c>
      <c r="F187" s="170" t="s">
        <v>630</v>
      </c>
      <c r="G187" s="170" t="s">
        <v>631</v>
      </c>
      <c r="H187" s="170" t="s">
        <v>275</v>
      </c>
    </row>
    <row r="188" spans="1:8">
      <c r="A188" s="171" t="s">
        <v>666</v>
      </c>
      <c r="B188" s="193">
        <v>40640</v>
      </c>
      <c r="C188" s="193">
        <v>40989</v>
      </c>
      <c r="D188" s="193">
        <v>42815</v>
      </c>
      <c r="E188" s="184">
        <v>100</v>
      </c>
      <c r="F188" s="171" t="s">
        <v>290</v>
      </c>
      <c r="G188" s="171" t="s">
        <v>291</v>
      </c>
      <c r="H188" s="171" t="s">
        <v>275</v>
      </c>
    </row>
    <row r="189" spans="1:8">
      <c r="A189" s="170" t="s">
        <v>667</v>
      </c>
      <c r="B189" s="192">
        <v>40547</v>
      </c>
      <c r="C189" s="192">
        <v>41058</v>
      </c>
      <c r="D189" s="192">
        <v>42153</v>
      </c>
      <c r="E189" s="190">
        <v>60</v>
      </c>
      <c r="F189" s="170" t="s">
        <v>668</v>
      </c>
      <c r="G189" s="190"/>
      <c r="H189" s="170" t="s">
        <v>275</v>
      </c>
    </row>
    <row r="190" spans="1:8">
      <c r="A190" s="171" t="s">
        <v>669</v>
      </c>
      <c r="B190" s="193">
        <v>40473</v>
      </c>
      <c r="C190" s="193">
        <v>41058</v>
      </c>
      <c r="D190" s="193">
        <v>42153</v>
      </c>
      <c r="E190" s="184">
        <v>65</v>
      </c>
      <c r="F190" s="171" t="s">
        <v>670</v>
      </c>
      <c r="G190" s="184"/>
      <c r="H190" s="171" t="s">
        <v>275</v>
      </c>
    </row>
    <row r="191" spans="1:8">
      <c r="A191" s="170" t="s">
        <v>671</v>
      </c>
      <c r="B191" s="192">
        <v>40473</v>
      </c>
      <c r="C191" s="192">
        <v>41058</v>
      </c>
      <c r="D191" s="192">
        <v>42153</v>
      </c>
      <c r="E191" s="190">
        <v>150</v>
      </c>
      <c r="F191" s="170" t="s">
        <v>670</v>
      </c>
      <c r="G191" s="190"/>
      <c r="H191" s="170" t="s">
        <v>275</v>
      </c>
    </row>
    <row r="192" spans="1:8">
      <c r="A192" s="171" t="s">
        <v>672</v>
      </c>
      <c r="B192" s="193">
        <v>40346</v>
      </c>
      <c r="C192" s="193">
        <v>40578</v>
      </c>
      <c r="D192" s="193">
        <v>42404</v>
      </c>
      <c r="E192" s="184">
        <v>110</v>
      </c>
      <c r="F192" s="171" t="s">
        <v>673</v>
      </c>
      <c r="G192" s="184"/>
      <c r="H192" s="171" t="s">
        <v>275</v>
      </c>
    </row>
    <row r="193" spans="1:8" ht="22.5">
      <c r="A193" s="170" t="s">
        <v>674</v>
      </c>
      <c r="B193" s="192">
        <v>40135</v>
      </c>
      <c r="C193" s="192">
        <v>40590</v>
      </c>
      <c r="D193" s="192">
        <v>42416</v>
      </c>
      <c r="E193" s="190">
        <v>250</v>
      </c>
      <c r="F193" s="170" t="s">
        <v>675</v>
      </c>
      <c r="G193" s="190"/>
      <c r="H193" s="170" t="s">
        <v>275</v>
      </c>
    </row>
    <row r="194" spans="1:8">
      <c r="A194" s="171" t="s">
        <v>676</v>
      </c>
      <c r="B194" s="193">
        <v>40547</v>
      </c>
      <c r="C194" s="193">
        <v>41068</v>
      </c>
      <c r="D194" s="193">
        <v>42163</v>
      </c>
      <c r="E194" s="184">
        <v>98</v>
      </c>
      <c r="F194" s="171" t="s">
        <v>677</v>
      </c>
      <c r="G194" s="184"/>
      <c r="H194" s="171" t="s">
        <v>275</v>
      </c>
    </row>
    <row r="195" spans="1:8">
      <c r="A195" s="170" t="s">
        <v>678</v>
      </c>
      <c r="B195" s="192">
        <v>40471</v>
      </c>
      <c r="C195" s="192">
        <v>41068</v>
      </c>
      <c r="D195" s="192">
        <v>42163</v>
      </c>
      <c r="E195" s="190">
        <v>262</v>
      </c>
      <c r="F195" s="170" t="s">
        <v>679</v>
      </c>
      <c r="G195" s="190"/>
      <c r="H195" s="170" t="s">
        <v>288</v>
      </c>
    </row>
    <row r="196" spans="1:8">
      <c r="A196" s="171" t="s">
        <v>680</v>
      </c>
      <c r="B196" s="193">
        <v>40493</v>
      </c>
      <c r="C196" s="193">
        <v>41190</v>
      </c>
      <c r="D196" s="193">
        <v>43016</v>
      </c>
      <c r="E196" s="184">
        <v>89</v>
      </c>
      <c r="F196" s="171" t="s">
        <v>410</v>
      </c>
      <c r="G196" s="184"/>
      <c r="H196" s="171" t="s">
        <v>266</v>
      </c>
    </row>
    <row r="197" spans="1:8">
      <c r="A197" s="170" t="s">
        <v>681</v>
      </c>
      <c r="B197" s="192">
        <v>40451</v>
      </c>
      <c r="C197" s="192">
        <v>40631</v>
      </c>
      <c r="D197" s="192">
        <v>41727</v>
      </c>
      <c r="E197" s="190">
        <v>78</v>
      </c>
      <c r="F197" s="170" t="s">
        <v>682</v>
      </c>
      <c r="G197" s="190"/>
      <c r="H197" s="170" t="s">
        <v>275</v>
      </c>
    </row>
    <row r="198" spans="1:8" ht="22.5">
      <c r="A198" s="171" t="s">
        <v>683</v>
      </c>
      <c r="B198" s="193">
        <v>40135</v>
      </c>
      <c r="C198" s="193">
        <v>40590</v>
      </c>
      <c r="D198" s="193">
        <v>41686</v>
      </c>
      <c r="E198" s="184">
        <v>250</v>
      </c>
      <c r="F198" s="171" t="s">
        <v>675</v>
      </c>
      <c r="G198" s="184"/>
      <c r="H198" s="171" t="s">
        <v>275</v>
      </c>
    </row>
    <row r="199" spans="1:8">
      <c r="A199" s="170" t="s">
        <v>684</v>
      </c>
      <c r="B199" s="192">
        <v>40491</v>
      </c>
      <c r="C199" s="192">
        <v>40969</v>
      </c>
      <c r="D199" s="192">
        <v>42064</v>
      </c>
      <c r="E199" s="190">
        <v>110</v>
      </c>
      <c r="F199" s="170" t="s">
        <v>685</v>
      </c>
      <c r="G199" s="190"/>
      <c r="H199" s="170" t="s">
        <v>275</v>
      </c>
    </row>
    <row r="200" spans="1:8">
      <c r="A200" s="171" t="s">
        <v>686</v>
      </c>
      <c r="B200" s="193">
        <v>40493</v>
      </c>
      <c r="C200" s="193">
        <v>41190</v>
      </c>
      <c r="D200" s="193">
        <v>43016</v>
      </c>
      <c r="E200" s="184">
        <v>106</v>
      </c>
      <c r="F200" s="171" t="s">
        <v>410</v>
      </c>
      <c r="G200" s="184"/>
      <c r="H200" s="171" t="s">
        <v>266</v>
      </c>
    </row>
    <row r="201" spans="1:8">
      <c r="A201" s="170" t="s">
        <v>687</v>
      </c>
      <c r="B201" s="192">
        <v>40463</v>
      </c>
      <c r="C201" s="192">
        <v>40672</v>
      </c>
      <c r="D201" s="192">
        <v>41768</v>
      </c>
      <c r="E201" s="190">
        <v>109</v>
      </c>
      <c r="F201" s="170" t="s">
        <v>688</v>
      </c>
      <c r="G201" s="190"/>
      <c r="H201" s="170" t="s">
        <v>275</v>
      </c>
    </row>
    <row r="202" spans="1:8">
      <c r="A202" s="171" t="s">
        <v>689</v>
      </c>
      <c r="B202" s="193">
        <v>40568</v>
      </c>
      <c r="C202" s="193">
        <v>41093</v>
      </c>
      <c r="D202" s="193">
        <v>42919</v>
      </c>
      <c r="E202" s="184">
        <v>105</v>
      </c>
      <c r="F202" s="171" t="s">
        <v>690</v>
      </c>
      <c r="G202" s="184"/>
      <c r="H202" s="171" t="s">
        <v>266</v>
      </c>
    </row>
    <row r="203" spans="1:8" ht="33.75">
      <c r="A203" s="170" t="s">
        <v>691</v>
      </c>
      <c r="B203" s="192">
        <v>40227</v>
      </c>
      <c r="C203" s="192">
        <v>41103</v>
      </c>
      <c r="D203" s="192">
        <v>42929</v>
      </c>
      <c r="E203" s="190">
        <v>594</v>
      </c>
      <c r="F203" s="170" t="s">
        <v>646</v>
      </c>
      <c r="G203" s="170" t="s">
        <v>647</v>
      </c>
      <c r="H203" s="170" t="s">
        <v>275</v>
      </c>
    </row>
    <row r="204" spans="1:8">
      <c r="A204" s="171" t="s">
        <v>692</v>
      </c>
      <c r="B204" s="193">
        <v>40515</v>
      </c>
      <c r="C204" s="193">
        <v>41103</v>
      </c>
      <c r="D204" s="193">
        <v>42929</v>
      </c>
      <c r="E204" s="184">
        <v>57</v>
      </c>
      <c r="F204" s="171" t="s">
        <v>693</v>
      </c>
      <c r="G204" s="171" t="s">
        <v>694</v>
      </c>
      <c r="H204" s="171" t="s">
        <v>275</v>
      </c>
    </row>
    <row r="205" spans="1:8" ht="33.75">
      <c r="A205" s="170" t="s">
        <v>695</v>
      </c>
      <c r="B205" s="192">
        <v>40535</v>
      </c>
      <c r="C205" s="192">
        <v>40984</v>
      </c>
      <c r="D205" s="192">
        <v>42810</v>
      </c>
      <c r="E205" s="190">
        <v>52</v>
      </c>
      <c r="F205" s="170" t="s">
        <v>696</v>
      </c>
      <c r="G205" s="170" t="s">
        <v>697</v>
      </c>
      <c r="H205" s="170" t="s">
        <v>275</v>
      </c>
    </row>
    <row r="206" spans="1:8">
      <c r="A206" s="171" t="s">
        <v>698</v>
      </c>
      <c r="B206" s="193">
        <v>40633</v>
      </c>
      <c r="C206" s="193">
        <v>40969</v>
      </c>
      <c r="D206" s="193">
        <v>42795</v>
      </c>
      <c r="E206" s="184">
        <v>46</v>
      </c>
      <c r="F206" s="171" t="s">
        <v>455</v>
      </c>
      <c r="G206" s="171" t="s">
        <v>456</v>
      </c>
      <c r="H206" s="171" t="s">
        <v>275</v>
      </c>
    </row>
    <row r="207" spans="1:8">
      <c r="A207" s="170" t="s">
        <v>699</v>
      </c>
      <c r="B207" s="192">
        <v>40722</v>
      </c>
      <c r="C207" s="192">
        <v>41113</v>
      </c>
      <c r="D207" s="192">
        <v>42939</v>
      </c>
      <c r="E207" s="190">
        <v>33</v>
      </c>
      <c r="F207" s="170" t="s">
        <v>700</v>
      </c>
      <c r="G207" s="190"/>
      <c r="H207" s="170" t="s">
        <v>266</v>
      </c>
    </row>
    <row r="208" spans="1:8">
      <c r="A208" s="171" t="s">
        <v>701</v>
      </c>
      <c r="B208" s="193">
        <v>40729</v>
      </c>
      <c r="C208" s="193">
        <v>41068</v>
      </c>
      <c r="D208" s="193">
        <v>42894</v>
      </c>
      <c r="E208" s="184">
        <v>105</v>
      </c>
      <c r="F208" s="171" t="s">
        <v>702</v>
      </c>
      <c r="G208" s="184"/>
      <c r="H208" s="171" t="s">
        <v>275</v>
      </c>
    </row>
    <row r="209" spans="1:8">
      <c r="A209" s="170" t="s">
        <v>703</v>
      </c>
      <c r="B209" s="192">
        <v>40442</v>
      </c>
      <c r="C209" s="192">
        <v>40590</v>
      </c>
      <c r="D209" s="192">
        <v>42416</v>
      </c>
      <c r="E209" s="190">
        <v>250</v>
      </c>
      <c r="F209" s="170" t="s">
        <v>704</v>
      </c>
      <c r="G209" s="170" t="s">
        <v>705</v>
      </c>
      <c r="H209" s="170" t="s">
        <v>275</v>
      </c>
    </row>
    <row r="210" spans="1:8">
      <c r="A210" s="171" t="s">
        <v>706</v>
      </c>
      <c r="B210" s="193">
        <v>40730</v>
      </c>
      <c r="C210" s="193">
        <v>40940</v>
      </c>
      <c r="D210" s="193">
        <v>42036</v>
      </c>
      <c r="E210" s="184">
        <v>162</v>
      </c>
      <c r="F210" s="171" t="s">
        <v>664</v>
      </c>
      <c r="G210" s="184"/>
      <c r="H210" s="171" t="s">
        <v>275</v>
      </c>
    </row>
    <row r="211" spans="1:8">
      <c r="A211" s="170" t="s">
        <v>707</v>
      </c>
      <c r="B211" s="192">
        <v>40204</v>
      </c>
      <c r="C211" s="192">
        <v>40598</v>
      </c>
      <c r="D211" s="192">
        <v>42424</v>
      </c>
      <c r="E211" s="190">
        <v>236</v>
      </c>
      <c r="F211" s="170" t="s">
        <v>630</v>
      </c>
      <c r="G211" s="170" t="s">
        <v>631</v>
      </c>
      <c r="H211" s="170" t="s">
        <v>275</v>
      </c>
    </row>
    <row r="212" spans="1:8">
      <c r="A212" s="171" t="s">
        <v>708</v>
      </c>
      <c r="B212" s="193">
        <v>39513</v>
      </c>
      <c r="C212" s="193">
        <v>40630</v>
      </c>
      <c r="D212" s="193">
        <v>41726</v>
      </c>
      <c r="E212" s="184">
        <v>40</v>
      </c>
      <c r="F212" s="171" t="s">
        <v>709</v>
      </c>
      <c r="G212" s="184"/>
      <c r="H212" s="171" t="s">
        <v>275</v>
      </c>
    </row>
    <row r="213" spans="1:8">
      <c r="A213" s="170" t="s">
        <v>710</v>
      </c>
      <c r="B213" s="192">
        <v>41352</v>
      </c>
      <c r="C213" s="192">
        <v>41674</v>
      </c>
      <c r="D213" s="192">
        <v>42770</v>
      </c>
      <c r="E213" s="190">
        <v>55</v>
      </c>
      <c r="F213" s="170" t="s">
        <v>658</v>
      </c>
      <c r="G213" s="190"/>
      <c r="H213" s="170" t="s">
        <v>266</v>
      </c>
    </row>
    <row r="214" spans="1:8">
      <c r="A214" s="171" t="s">
        <v>711</v>
      </c>
      <c r="B214" s="193">
        <v>40730</v>
      </c>
      <c r="C214" s="193">
        <v>41733</v>
      </c>
      <c r="D214" s="193">
        <v>42829</v>
      </c>
      <c r="E214" s="184">
        <v>342</v>
      </c>
      <c r="F214" s="171" t="s">
        <v>712</v>
      </c>
      <c r="G214" s="184"/>
      <c r="H214" s="171" t="s">
        <v>266</v>
      </c>
    </row>
    <row r="215" spans="1:8">
      <c r="A215" s="170" t="s">
        <v>713</v>
      </c>
      <c r="B215" s="192">
        <v>40255</v>
      </c>
      <c r="C215" s="192">
        <v>40590</v>
      </c>
      <c r="D215" s="192">
        <v>42416</v>
      </c>
      <c r="E215" s="190">
        <v>589</v>
      </c>
      <c r="F215" s="170" t="s">
        <v>290</v>
      </c>
      <c r="G215" s="170" t="s">
        <v>291</v>
      </c>
      <c r="H215" s="170" t="s">
        <v>275</v>
      </c>
    </row>
    <row r="216" spans="1:8">
      <c r="A216" s="171" t="s">
        <v>714</v>
      </c>
      <c r="B216" s="193">
        <v>40396</v>
      </c>
      <c r="C216" s="193">
        <v>41516</v>
      </c>
      <c r="D216" s="193">
        <v>42612</v>
      </c>
      <c r="E216" s="184">
        <v>18</v>
      </c>
      <c r="F216" s="171" t="s">
        <v>715</v>
      </c>
      <c r="G216" s="184"/>
      <c r="H216" s="171" t="s">
        <v>266</v>
      </c>
    </row>
    <row r="217" spans="1:8">
      <c r="A217" s="170" t="s">
        <v>716</v>
      </c>
      <c r="B217" s="192">
        <v>40203</v>
      </c>
      <c r="C217" s="192">
        <v>41080</v>
      </c>
      <c r="D217" s="192">
        <v>42175</v>
      </c>
      <c r="E217" s="190">
        <v>72.48</v>
      </c>
      <c r="F217" s="170" t="s">
        <v>717</v>
      </c>
      <c r="G217" s="170" t="s">
        <v>222</v>
      </c>
      <c r="H217" s="170" t="s">
        <v>275</v>
      </c>
    </row>
    <row r="218" spans="1:8" ht="22.5">
      <c r="A218" s="171" t="s">
        <v>718</v>
      </c>
      <c r="B218" s="193">
        <v>40164</v>
      </c>
      <c r="C218" s="193">
        <v>40801</v>
      </c>
      <c r="D218" s="193">
        <v>41897</v>
      </c>
      <c r="E218" s="184">
        <v>21</v>
      </c>
      <c r="F218" s="171" t="s">
        <v>719</v>
      </c>
      <c r="G218" s="184"/>
      <c r="H218" s="171" t="s">
        <v>275</v>
      </c>
    </row>
    <row r="219" spans="1:8">
      <c r="A219" s="170" t="s">
        <v>720</v>
      </c>
      <c r="B219" s="192">
        <v>40094</v>
      </c>
      <c r="C219" s="192">
        <v>41082</v>
      </c>
      <c r="D219" s="192">
        <v>42177</v>
      </c>
      <c r="E219" s="190">
        <v>144</v>
      </c>
      <c r="F219" s="170" t="s">
        <v>721</v>
      </c>
      <c r="G219" s="170" t="s">
        <v>722</v>
      </c>
      <c r="H219" s="170" t="s">
        <v>275</v>
      </c>
    </row>
    <row r="220" spans="1:8">
      <c r="A220" s="171" t="s">
        <v>723</v>
      </c>
      <c r="B220" s="193">
        <v>39850</v>
      </c>
      <c r="C220" s="193">
        <v>40682</v>
      </c>
      <c r="D220" s="193">
        <v>41778</v>
      </c>
      <c r="E220" s="184">
        <v>28</v>
      </c>
      <c r="F220" s="171" t="s">
        <v>724</v>
      </c>
      <c r="G220" s="184"/>
      <c r="H220" s="171" t="s">
        <v>275</v>
      </c>
    </row>
    <row r="221" spans="1:8">
      <c r="A221" s="170" t="s">
        <v>725</v>
      </c>
      <c r="B221" s="192">
        <v>39883</v>
      </c>
      <c r="C221" s="192">
        <v>40632</v>
      </c>
      <c r="D221" s="192">
        <v>41728</v>
      </c>
      <c r="E221" s="190">
        <v>71</v>
      </c>
      <c r="F221" s="170" t="s">
        <v>726</v>
      </c>
      <c r="G221" s="170" t="s">
        <v>727</v>
      </c>
      <c r="H221" s="170" t="s">
        <v>275</v>
      </c>
    </row>
    <row r="222" spans="1:8">
      <c r="A222" s="171" t="s">
        <v>728</v>
      </c>
      <c r="B222" s="193">
        <v>40151</v>
      </c>
      <c r="C222" s="193">
        <v>40632</v>
      </c>
      <c r="D222" s="193">
        <v>41728</v>
      </c>
      <c r="E222" s="184">
        <v>20</v>
      </c>
      <c r="F222" s="171" t="s">
        <v>729</v>
      </c>
      <c r="G222" s="184"/>
      <c r="H222" s="171" t="s">
        <v>275</v>
      </c>
    </row>
    <row r="223" spans="1:8" ht="22.5">
      <c r="A223" s="170" t="s">
        <v>730</v>
      </c>
      <c r="B223" s="192">
        <v>39862</v>
      </c>
      <c r="C223" s="192">
        <v>40753</v>
      </c>
      <c r="D223" s="192">
        <v>41849</v>
      </c>
      <c r="E223" s="190">
        <v>42.5</v>
      </c>
      <c r="F223" s="170" t="s">
        <v>731</v>
      </c>
      <c r="G223" s="190"/>
      <c r="H223" s="170" t="s">
        <v>275</v>
      </c>
    </row>
    <row r="224" spans="1:8" ht="22.5">
      <c r="A224" s="171" t="s">
        <v>732</v>
      </c>
      <c r="B224" s="193">
        <v>40260</v>
      </c>
      <c r="C224" s="193">
        <v>40632</v>
      </c>
      <c r="D224" s="193">
        <v>41728</v>
      </c>
      <c r="E224" s="184">
        <v>115</v>
      </c>
      <c r="F224" s="171" t="s">
        <v>733</v>
      </c>
      <c r="G224" s="171" t="s">
        <v>734</v>
      </c>
      <c r="H224" s="171" t="s">
        <v>275</v>
      </c>
    </row>
    <row r="225" spans="1:8">
      <c r="A225" s="170" t="s">
        <v>735</v>
      </c>
      <c r="B225" s="192">
        <v>40337</v>
      </c>
      <c r="C225" s="192">
        <v>40581</v>
      </c>
      <c r="D225" s="192">
        <v>41677</v>
      </c>
      <c r="E225" s="190">
        <v>530</v>
      </c>
      <c r="F225" s="170" t="s">
        <v>736</v>
      </c>
      <c r="G225" s="170" t="s">
        <v>705</v>
      </c>
      <c r="H225" s="170" t="s">
        <v>275</v>
      </c>
    </row>
    <row r="226" spans="1:8">
      <c r="A226" s="171" t="s">
        <v>737</v>
      </c>
      <c r="B226" s="193">
        <v>39885</v>
      </c>
      <c r="C226" s="193">
        <v>40632</v>
      </c>
      <c r="D226" s="193">
        <v>41728</v>
      </c>
      <c r="E226" s="184">
        <v>67.400000000000006</v>
      </c>
      <c r="F226" s="171" t="s">
        <v>738</v>
      </c>
      <c r="G226" s="171" t="s">
        <v>739</v>
      </c>
      <c r="H226" s="171" t="s">
        <v>275</v>
      </c>
    </row>
    <row r="227" spans="1:8">
      <c r="A227" s="170" t="s">
        <v>740</v>
      </c>
      <c r="B227" s="192">
        <v>39960</v>
      </c>
      <c r="C227" s="192">
        <v>40682</v>
      </c>
      <c r="D227" s="192">
        <v>41778</v>
      </c>
      <c r="E227" s="190">
        <v>150</v>
      </c>
      <c r="F227" s="170" t="s">
        <v>408</v>
      </c>
      <c r="G227" s="170" t="s">
        <v>224</v>
      </c>
      <c r="H227" s="170" t="s">
        <v>275</v>
      </c>
    </row>
    <row r="228" spans="1:8">
      <c r="A228" s="171" t="s">
        <v>741</v>
      </c>
      <c r="B228" s="193">
        <v>40346</v>
      </c>
      <c r="C228" s="193">
        <v>40631</v>
      </c>
      <c r="D228" s="193">
        <v>41727</v>
      </c>
      <c r="E228" s="184">
        <v>136</v>
      </c>
      <c r="F228" s="171" t="s">
        <v>664</v>
      </c>
      <c r="G228" s="184"/>
      <c r="H228" s="171" t="s">
        <v>275</v>
      </c>
    </row>
    <row r="229" spans="1:8" ht="22.5">
      <c r="A229" s="170" t="s">
        <v>742</v>
      </c>
      <c r="B229" s="192">
        <v>39701</v>
      </c>
      <c r="C229" s="192">
        <v>40682</v>
      </c>
      <c r="D229" s="192">
        <v>41778</v>
      </c>
      <c r="E229" s="190">
        <v>58</v>
      </c>
      <c r="F229" s="170" t="s">
        <v>743</v>
      </c>
      <c r="G229" s="190"/>
      <c r="H229" s="170" t="s">
        <v>275</v>
      </c>
    </row>
    <row r="230" spans="1:8">
      <c r="A230" s="171" t="s">
        <v>744</v>
      </c>
      <c r="B230" s="193">
        <v>38881</v>
      </c>
      <c r="C230" s="193">
        <v>40708</v>
      </c>
      <c r="D230" s="193">
        <v>42535</v>
      </c>
      <c r="E230" s="184">
        <v>250</v>
      </c>
      <c r="F230" s="171" t="s">
        <v>745</v>
      </c>
      <c r="G230" s="184"/>
      <c r="H230" s="171" t="s">
        <v>275</v>
      </c>
    </row>
    <row r="231" spans="1:8">
      <c r="A231" s="170" t="s">
        <v>746</v>
      </c>
      <c r="B231" s="192">
        <v>39883</v>
      </c>
      <c r="C231" s="192">
        <v>41333</v>
      </c>
      <c r="D231" s="192">
        <v>42428</v>
      </c>
      <c r="E231" s="190">
        <v>114</v>
      </c>
      <c r="F231" s="170" t="s">
        <v>747</v>
      </c>
      <c r="G231" s="190"/>
      <c r="H231" s="170" t="s">
        <v>266</v>
      </c>
    </row>
    <row r="232" spans="1:8">
      <c r="A232" s="171" t="s">
        <v>748</v>
      </c>
      <c r="B232" s="193">
        <v>38820</v>
      </c>
      <c r="C232" s="193">
        <v>41073</v>
      </c>
      <c r="D232" s="193">
        <v>42168</v>
      </c>
      <c r="E232" s="184">
        <v>84</v>
      </c>
      <c r="F232" s="171" t="s">
        <v>749</v>
      </c>
      <c r="G232" s="184"/>
      <c r="H232" s="171" t="s">
        <v>275</v>
      </c>
    </row>
    <row r="233" spans="1:8" ht="22.5">
      <c r="A233" s="170" t="s">
        <v>750</v>
      </c>
      <c r="B233" s="192">
        <v>40821</v>
      </c>
      <c r="C233" s="192">
        <v>41809</v>
      </c>
      <c r="D233" s="192">
        <v>42905</v>
      </c>
      <c r="E233" s="190">
        <v>21</v>
      </c>
      <c r="F233" s="170" t="s">
        <v>751</v>
      </c>
      <c r="G233" s="190"/>
      <c r="H233" s="170" t="s">
        <v>266</v>
      </c>
    </row>
    <row r="234" spans="1:8">
      <c r="A234" s="171" t="s">
        <v>752</v>
      </c>
      <c r="B234" s="193">
        <v>40988</v>
      </c>
      <c r="C234" s="193">
        <v>41823</v>
      </c>
      <c r="D234" s="193">
        <v>42919</v>
      </c>
      <c r="E234" s="184">
        <v>55</v>
      </c>
      <c r="F234" s="171" t="s">
        <v>410</v>
      </c>
      <c r="G234" s="184"/>
      <c r="H234" s="171" t="s">
        <v>266</v>
      </c>
    </row>
    <row r="235" spans="1:8">
      <c r="A235" s="170" t="s">
        <v>753</v>
      </c>
      <c r="B235" s="192">
        <v>39363</v>
      </c>
      <c r="C235" s="192">
        <v>40316</v>
      </c>
      <c r="D235" s="192">
        <v>42873</v>
      </c>
      <c r="E235" s="190">
        <v>108</v>
      </c>
      <c r="F235" s="170" t="s">
        <v>455</v>
      </c>
      <c r="G235" s="170" t="s">
        <v>456</v>
      </c>
      <c r="H235" s="170" t="s">
        <v>275</v>
      </c>
    </row>
    <row r="236" spans="1:8">
      <c r="A236" s="171" t="s">
        <v>754</v>
      </c>
      <c r="B236" s="193">
        <v>39589</v>
      </c>
      <c r="C236" s="193">
        <v>39770</v>
      </c>
      <c r="D236" s="193">
        <v>42692</v>
      </c>
      <c r="E236" s="184">
        <v>112</v>
      </c>
      <c r="F236" s="171" t="s">
        <v>459</v>
      </c>
      <c r="G236" s="171" t="s">
        <v>460</v>
      </c>
      <c r="H236" s="171" t="s">
        <v>275</v>
      </c>
    </row>
    <row r="237" spans="1:8" ht="22.5">
      <c r="A237" s="170" t="s">
        <v>755</v>
      </c>
      <c r="B237" s="192">
        <v>39967</v>
      </c>
      <c r="C237" s="192">
        <v>40941</v>
      </c>
      <c r="D237" s="192">
        <v>42037</v>
      </c>
      <c r="E237" s="190">
        <v>44</v>
      </c>
      <c r="F237" s="170" t="s">
        <v>617</v>
      </c>
      <c r="G237" s="170" t="s">
        <v>618</v>
      </c>
      <c r="H237" s="170" t="s">
        <v>275</v>
      </c>
    </row>
    <row r="238" spans="1:8" ht="22.5">
      <c r="A238" s="171" t="s">
        <v>756</v>
      </c>
      <c r="B238" s="193">
        <v>40182</v>
      </c>
      <c r="C238" s="193">
        <v>41059</v>
      </c>
      <c r="D238" s="193">
        <v>42154</v>
      </c>
      <c r="E238" s="184">
        <v>19</v>
      </c>
      <c r="F238" s="171" t="s">
        <v>757</v>
      </c>
      <c r="G238" s="171" t="s">
        <v>758</v>
      </c>
      <c r="H238" s="171" t="s">
        <v>275</v>
      </c>
    </row>
    <row r="239" spans="1:8">
      <c r="A239" s="170" t="s">
        <v>759</v>
      </c>
      <c r="B239" s="192">
        <v>40095</v>
      </c>
      <c r="C239" s="192">
        <v>41295</v>
      </c>
      <c r="D239" s="192">
        <v>43121</v>
      </c>
      <c r="E239" s="190">
        <v>120</v>
      </c>
      <c r="F239" s="170" t="s">
        <v>760</v>
      </c>
      <c r="G239" s="190"/>
      <c r="H239" s="170" t="s">
        <v>266</v>
      </c>
    </row>
    <row r="240" spans="1:8" ht="22.5">
      <c r="A240" s="171" t="s">
        <v>761</v>
      </c>
      <c r="B240" s="193">
        <v>38986</v>
      </c>
      <c r="C240" s="193">
        <v>40746</v>
      </c>
      <c r="D240" s="193">
        <v>42573</v>
      </c>
      <c r="E240" s="184">
        <v>950</v>
      </c>
      <c r="F240" s="171" t="s">
        <v>762</v>
      </c>
      <c r="G240" s="171" t="s">
        <v>213</v>
      </c>
      <c r="H240" s="171" t="s">
        <v>275</v>
      </c>
    </row>
    <row r="241" spans="1:8" ht="33.75">
      <c r="A241" s="170" t="s">
        <v>763</v>
      </c>
      <c r="B241" s="192">
        <v>40308</v>
      </c>
      <c r="C241" s="192">
        <v>40708</v>
      </c>
      <c r="D241" s="192">
        <v>41804</v>
      </c>
      <c r="E241" s="190">
        <v>215</v>
      </c>
      <c r="F241" s="170" t="s">
        <v>764</v>
      </c>
      <c r="G241" s="170" t="s">
        <v>765</v>
      </c>
      <c r="H241" s="170" t="s">
        <v>275</v>
      </c>
    </row>
    <row r="242" spans="1:8">
      <c r="A242" s="171" t="s">
        <v>766</v>
      </c>
      <c r="B242" s="193">
        <v>40108</v>
      </c>
      <c r="C242" s="193">
        <v>40687</v>
      </c>
      <c r="D242" s="193">
        <v>42514</v>
      </c>
      <c r="E242" s="184">
        <v>66.41</v>
      </c>
      <c r="F242" s="171" t="s">
        <v>307</v>
      </c>
      <c r="G242" s="171" t="s">
        <v>308</v>
      </c>
      <c r="H242" s="171" t="s">
        <v>275</v>
      </c>
    </row>
    <row r="243" spans="1:8">
      <c r="A243" s="170" t="s">
        <v>767</v>
      </c>
      <c r="B243" s="192">
        <v>39185</v>
      </c>
      <c r="C243" s="192">
        <v>40735</v>
      </c>
      <c r="D243" s="192">
        <v>42562</v>
      </c>
      <c r="E243" s="190">
        <v>150</v>
      </c>
      <c r="F243" s="170" t="s">
        <v>768</v>
      </c>
      <c r="G243" s="190"/>
      <c r="H243" s="170" t="s">
        <v>275</v>
      </c>
    </row>
    <row r="244" spans="1:8">
      <c r="A244" s="171" t="s">
        <v>769</v>
      </c>
      <c r="B244" s="193">
        <v>40142</v>
      </c>
      <c r="C244" s="193">
        <v>40592</v>
      </c>
      <c r="D244" s="193">
        <v>42418</v>
      </c>
      <c r="E244" s="184">
        <v>260</v>
      </c>
      <c r="F244" s="171" t="s">
        <v>770</v>
      </c>
      <c r="G244" s="184"/>
      <c r="H244" s="171" t="s">
        <v>275</v>
      </c>
    </row>
    <row r="245" spans="1:8">
      <c r="A245" s="170" t="s">
        <v>771</v>
      </c>
      <c r="B245" s="192">
        <v>38622</v>
      </c>
      <c r="C245" s="192">
        <v>38931</v>
      </c>
      <c r="D245" s="192">
        <v>42218</v>
      </c>
      <c r="E245" s="190">
        <v>75</v>
      </c>
      <c r="F245" s="170" t="s">
        <v>772</v>
      </c>
      <c r="G245" s="170" t="s">
        <v>773</v>
      </c>
      <c r="H245" s="170" t="s">
        <v>275</v>
      </c>
    </row>
    <row r="246" spans="1:8">
      <c r="A246" s="171" t="s">
        <v>774</v>
      </c>
      <c r="B246" s="193">
        <v>38751</v>
      </c>
      <c r="C246" s="193">
        <v>41061</v>
      </c>
      <c r="D246" s="193">
        <v>42887</v>
      </c>
      <c r="E246" s="184">
        <v>128</v>
      </c>
      <c r="F246" s="171" t="s">
        <v>775</v>
      </c>
      <c r="G246" s="171" t="s">
        <v>776</v>
      </c>
      <c r="H246" s="171" t="s">
        <v>275</v>
      </c>
    </row>
    <row r="247" spans="1:8">
      <c r="A247" s="170" t="s">
        <v>777</v>
      </c>
      <c r="B247" s="192">
        <v>39104</v>
      </c>
      <c r="C247" s="192">
        <v>41103</v>
      </c>
      <c r="D247" s="192">
        <v>42198</v>
      </c>
      <c r="E247" s="190">
        <v>93</v>
      </c>
      <c r="F247" s="170" t="s">
        <v>778</v>
      </c>
      <c r="G247" s="170" t="s">
        <v>779</v>
      </c>
      <c r="H247" s="170" t="s">
        <v>275</v>
      </c>
    </row>
    <row r="248" spans="1:8">
      <c r="A248" s="171" t="s">
        <v>780</v>
      </c>
      <c r="B248" s="193">
        <v>39864</v>
      </c>
      <c r="C248" s="193">
        <v>41059</v>
      </c>
      <c r="D248" s="193">
        <v>42154</v>
      </c>
      <c r="E248" s="184">
        <v>110</v>
      </c>
      <c r="F248" s="171" t="s">
        <v>781</v>
      </c>
      <c r="G248" s="184"/>
      <c r="H248" s="171" t="s">
        <v>275</v>
      </c>
    </row>
    <row r="249" spans="1:8">
      <c r="A249" s="170" t="s">
        <v>782</v>
      </c>
      <c r="B249" s="192">
        <v>40954</v>
      </c>
      <c r="C249" s="192">
        <v>41674</v>
      </c>
      <c r="D249" s="192">
        <v>42770</v>
      </c>
      <c r="E249" s="190">
        <v>45</v>
      </c>
      <c r="F249" s="170" t="s">
        <v>783</v>
      </c>
      <c r="G249" s="190"/>
      <c r="H249" s="170" t="s">
        <v>266</v>
      </c>
    </row>
    <row r="250" spans="1:8">
      <c r="A250" s="171" t="s">
        <v>784</v>
      </c>
      <c r="B250" s="193">
        <v>40954</v>
      </c>
      <c r="C250" s="193">
        <v>41674</v>
      </c>
      <c r="D250" s="193">
        <v>42770</v>
      </c>
      <c r="E250" s="184">
        <v>28</v>
      </c>
      <c r="F250" s="171" t="s">
        <v>783</v>
      </c>
      <c r="G250" s="184"/>
      <c r="H250" s="171" t="s">
        <v>266</v>
      </c>
    </row>
    <row r="251" spans="1:8">
      <c r="A251" s="170" t="s">
        <v>785</v>
      </c>
      <c r="B251" s="192">
        <v>41303</v>
      </c>
      <c r="C251" s="192">
        <v>41836</v>
      </c>
      <c r="D251" s="192">
        <v>42932</v>
      </c>
      <c r="E251" s="190">
        <v>85</v>
      </c>
      <c r="F251" s="170" t="s">
        <v>693</v>
      </c>
      <c r="G251" s="170" t="s">
        <v>694</v>
      </c>
      <c r="H251" s="170" t="s">
        <v>266</v>
      </c>
    </row>
    <row r="252" spans="1:8">
      <c r="A252" s="171" t="s">
        <v>786</v>
      </c>
      <c r="B252" s="193">
        <v>41213</v>
      </c>
      <c r="C252" s="193">
        <v>41695</v>
      </c>
      <c r="D252" s="193">
        <v>42791</v>
      </c>
      <c r="E252" s="184">
        <v>400</v>
      </c>
      <c r="F252" s="171" t="s">
        <v>693</v>
      </c>
      <c r="G252" s="171" t="s">
        <v>694</v>
      </c>
      <c r="H252" s="171" t="s">
        <v>288</v>
      </c>
    </row>
    <row r="253" spans="1:8" ht="22.5">
      <c r="A253" s="170" t="s">
        <v>787</v>
      </c>
      <c r="B253" s="192">
        <v>40998</v>
      </c>
      <c r="C253" s="192">
        <v>41684</v>
      </c>
      <c r="D253" s="192">
        <v>42780</v>
      </c>
      <c r="E253" s="190">
        <v>100</v>
      </c>
      <c r="F253" s="170" t="s">
        <v>788</v>
      </c>
      <c r="G253" s="190"/>
      <c r="H253" s="170" t="s">
        <v>266</v>
      </c>
    </row>
    <row r="254" spans="1:8">
      <c r="A254" s="171" t="s">
        <v>789</v>
      </c>
      <c r="B254" s="193">
        <v>40938</v>
      </c>
      <c r="C254" s="193">
        <v>41808</v>
      </c>
      <c r="D254" s="193">
        <v>42904</v>
      </c>
      <c r="E254" s="184">
        <v>50</v>
      </c>
      <c r="F254" s="171" t="s">
        <v>790</v>
      </c>
      <c r="G254" s="171" t="s">
        <v>791</v>
      </c>
      <c r="H254" s="171" t="s">
        <v>266</v>
      </c>
    </row>
    <row r="255" spans="1:8">
      <c r="A255" s="170" t="s">
        <v>792</v>
      </c>
      <c r="B255" s="192">
        <v>41326</v>
      </c>
      <c r="C255" s="192">
        <v>41512</v>
      </c>
      <c r="D255" s="192">
        <v>42608</v>
      </c>
      <c r="E255" s="190">
        <v>741</v>
      </c>
      <c r="F255" s="170" t="s">
        <v>793</v>
      </c>
      <c r="G255" s="190"/>
      <c r="H255" s="170" t="s">
        <v>288</v>
      </c>
    </row>
    <row r="256" spans="1:8">
      <c r="A256" s="171" t="s">
        <v>794</v>
      </c>
      <c r="B256" s="193">
        <v>41107</v>
      </c>
      <c r="C256" s="193">
        <v>41767</v>
      </c>
      <c r="D256" s="193">
        <v>42863</v>
      </c>
      <c r="E256" s="184">
        <v>308</v>
      </c>
      <c r="F256" s="171" t="s">
        <v>795</v>
      </c>
      <c r="G256" s="184"/>
      <c r="H256" s="171" t="s">
        <v>288</v>
      </c>
    </row>
    <row r="257" spans="1:8">
      <c r="A257" s="170" t="s">
        <v>796</v>
      </c>
      <c r="B257" s="192">
        <v>40305</v>
      </c>
      <c r="C257" s="192">
        <v>40597</v>
      </c>
      <c r="D257" s="192">
        <v>43154</v>
      </c>
      <c r="E257" s="190">
        <v>125</v>
      </c>
      <c r="F257" s="170" t="s">
        <v>797</v>
      </c>
      <c r="G257" s="170" t="s">
        <v>798</v>
      </c>
      <c r="H257" s="170" t="s">
        <v>275</v>
      </c>
    </row>
    <row r="258" spans="1:8">
      <c r="A258" s="171" t="s">
        <v>799</v>
      </c>
      <c r="B258" s="193">
        <v>40364</v>
      </c>
      <c r="C258" s="193">
        <v>40631</v>
      </c>
      <c r="D258" s="193">
        <v>41727</v>
      </c>
      <c r="E258" s="194">
        <v>1750</v>
      </c>
      <c r="F258" s="171" t="s">
        <v>664</v>
      </c>
      <c r="G258" s="184"/>
      <c r="H258" s="171" t="s">
        <v>275</v>
      </c>
    </row>
    <row r="259" spans="1:8">
      <c r="A259" s="170" t="s">
        <v>800</v>
      </c>
      <c r="B259" s="192">
        <v>40045</v>
      </c>
      <c r="C259" s="192">
        <v>40438</v>
      </c>
      <c r="D259" s="192">
        <v>42264</v>
      </c>
      <c r="E259" s="190">
        <v>196.24</v>
      </c>
      <c r="F259" s="170" t="s">
        <v>477</v>
      </c>
      <c r="G259" s="170" t="s">
        <v>478</v>
      </c>
      <c r="H259" s="170" t="s">
        <v>275</v>
      </c>
    </row>
    <row r="260" spans="1:8">
      <c r="A260" s="171" t="s">
        <v>801</v>
      </c>
      <c r="B260" s="193">
        <v>40823</v>
      </c>
      <c r="C260" s="193">
        <v>41730</v>
      </c>
      <c r="D260" s="193">
        <v>42826</v>
      </c>
      <c r="E260" s="184">
        <v>60.73</v>
      </c>
      <c r="F260" s="171" t="s">
        <v>433</v>
      </c>
      <c r="G260" s="171" t="s">
        <v>210</v>
      </c>
      <c r="H260" s="171" t="s">
        <v>266</v>
      </c>
    </row>
    <row r="261" spans="1:8">
      <c r="A261" s="170" t="s">
        <v>802</v>
      </c>
      <c r="B261" s="192">
        <v>41040</v>
      </c>
      <c r="C261" s="192">
        <v>41486</v>
      </c>
      <c r="D261" s="192">
        <v>42582</v>
      </c>
      <c r="E261" s="190">
        <v>88</v>
      </c>
      <c r="F261" s="170" t="s">
        <v>803</v>
      </c>
      <c r="G261" s="170" t="s">
        <v>804</v>
      </c>
      <c r="H261" s="170" t="s">
        <v>266</v>
      </c>
    </row>
    <row r="262" spans="1:8">
      <c r="A262" s="171" t="s">
        <v>805</v>
      </c>
      <c r="B262" s="193">
        <v>41179</v>
      </c>
      <c r="C262" s="193">
        <v>41486</v>
      </c>
      <c r="D262" s="193">
        <v>42582</v>
      </c>
      <c r="E262" s="184">
        <v>100</v>
      </c>
      <c r="F262" s="171" t="s">
        <v>803</v>
      </c>
      <c r="G262" s="171" t="s">
        <v>804</v>
      </c>
      <c r="H262" s="171" t="s">
        <v>266</v>
      </c>
    </row>
    <row r="263" spans="1:8" ht="22.5">
      <c r="A263" s="170" t="s">
        <v>806</v>
      </c>
      <c r="B263" s="192">
        <v>41129</v>
      </c>
      <c r="C263" s="192">
        <v>41674</v>
      </c>
      <c r="D263" s="192">
        <v>42770</v>
      </c>
      <c r="E263" s="190">
        <v>100</v>
      </c>
      <c r="F263" s="170" t="s">
        <v>807</v>
      </c>
      <c r="G263" s="190"/>
      <c r="H263" s="170" t="s">
        <v>266</v>
      </c>
    </row>
    <row r="264" spans="1:8">
      <c r="A264" s="171" t="s">
        <v>808</v>
      </c>
      <c r="B264" s="193">
        <v>41270</v>
      </c>
      <c r="C264" s="193">
        <v>41446</v>
      </c>
      <c r="D264" s="193">
        <v>42542</v>
      </c>
      <c r="E264" s="184">
        <v>100</v>
      </c>
      <c r="F264" s="171" t="s">
        <v>809</v>
      </c>
      <c r="G264" s="171" t="s">
        <v>810</v>
      </c>
      <c r="H264" s="171" t="s">
        <v>266</v>
      </c>
    </row>
    <row r="265" spans="1:8">
      <c r="A265" s="170" t="s">
        <v>811</v>
      </c>
      <c r="B265" s="192">
        <v>40029</v>
      </c>
      <c r="C265" s="192">
        <v>40480</v>
      </c>
      <c r="D265" s="192">
        <v>42306</v>
      </c>
      <c r="E265" s="190">
        <v>106</v>
      </c>
      <c r="F265" s="170" t="s">
        <v>690</v>
      </c>
      <c r="G265" s="190"/>
      <c r="H265" s="170" t="s">
        <v>275</v>
      </c>
    </row>
    <row r="266" spans="1:8">
      <c r="A266" s="171" t="s">
        <v>812</v>
      </c>
      <c r="B266" s="193">
        <v>41179</v>
      </c>
      <c r="C266" s="193">
        <v>41486</v>
      </c>
      <c r="D266" s="193">
        <v>42582</v>
      </c>
      <c r="E266" s="184">
        <v>32</v>
      </c>
      <c r="F266" s="171" t="s">
        <v>803</v>
      </c>
      <c r="G266" s="171" t="s">
        <v>804</v>
      </c>
      <c r="H266" s="171" t="s">
        <v>266</v>
      </c>
    </row>
    <row r="267" spans="1:8">
      <c r="A267" s="170" t="s">
        <v>813</v>
      </c>
      <c r="B267" s="192">
        <v>40134</v>
      </c>
      <c r="C267" s="192">
        <v>40480</v>
      </c>
      <c r="D267" s="192">
        <v>43037</v>
      </c>
      <c r="E267" s="190">
        <v>30</v>
      </c>
      <c r="F267" s="170" t="s">
        <v>814</v>
      </c>
      <c r="G267" s="190"/>
      <c r="H267" s="170" t="s">
        <v>275</v>
      </c>
    </row>
    <row r="268" spans="1:8">
      <c r="A268" s="171" t="s">
        <v>815</v>
      </c>
      <c r="B268" s="193">
        <v>41179</v>
      </c>
      <c r="C268" s="193">
        <v>41486</v>
      </c>
      <c r="D268" s="193">
        <v>42582</v>
      </c>
      <c r="E268" s="184">
        <v>60</v>
      </c>
      <c r="F268" s="171" t="s">
        <v>803</v>
      </c>
      <c r="G268" s="171" t="s">
        <v>804</v>
      </c>
      <c r="H268" s="171" t="s">
        <v>266</v>
      </c>
    </row>
    <row r="269" spans="1:8">
      <c r="A269" s="170" t="s">
        <v>816</v>
      </c>
      <c r="B269" s="192">
        <v>40974</v>
      </c>
      <c r="C269" s="192">
        <v>41674</v>
      </c>
      <c r="D269" s="192">
        <v>42770</v>
      </c>
      <c r="E269" s="190">
        <v>95</v>
      </c>
      <c r="F269" s="170" t="s">
        <v>690</v>
      </c>
      <c r="G269" s="190"/>
      <c r="H269" s="170" t="s">
        <v>266</v>
      </c>
    </row>
    <row r="270" spans="1:8">
      <c r="A270" s="171" t="s">
        <v>817</v>
      </c>
      <c r="B270" s="193">
        <v>41226</v>
      </c>
      <c r="C270" s="193">
        <v>41486</v>
      </c>
      <c r="D270" s="193">
        <v>42582</v>
      </c>
      <c r="E270" s="184">
        <v>95</v>
      </c>
      <c r="F270" s="171" t="s">
        <v>803</v>
      </c>
      <c r="G270" s="171" t="s">
        <v>804</v>
      </c>
      <c r="H270" s="171" t="s">
        <v>266</v>
      </c>
    </row>
    <row r="271" spans="1:8">
      <c r="A271" s="170" t="s">
        <v>818</v>
      </c>
      <c r="B271" s="192">
        <v>39856</v>
      </c>
      <c r="C271" s="192">
        <v>40301</v>
      </c>
      <c r="D271" s="192">
        <v>42858</v>
      </c>
      <c r="E271" s="190">
        <v>158</v>
      </c>
      <c r="F271" s="170" t="s">
        <v>819</v>
      </c>
      <c r="G271" s="170" t="s">
        <v>820</v>
      </c>
      <c r="H271" s="170" t="s">
        <v>275</v>
      </c>
    </row>
    <row r="272" spans="1:8">
      <c r="A272" s="171" t="s">
        <v>821</v>
      </c>
      <c r="B272" s="193">
        <v>40308</v>
      </c>
      <c r="C272" s="193">
        <v>40597</v>
      </c>
      <c r="D272" s="193">
        <v>42423</v>
      </c>
      <c r="E272" s="184">
        <v>67</v>
      </c>
      <c r="F272" s="171" t="s">
        <v>797</v>
      </c>
      <c r="G272" s="171" t="s">
        <v>798</v>
      </c>
      <c r="H272" s="171" t="s">
        <v>275</v>
      </c>
    </row>
    <row r="273" spans="1:8">
      <c r="A273" s="170" t="s">
        <v>822</v>
      </c>
      <c r="B273" s="192">
        <v>40436</v>
      </c>
      <c r="C273" s="192">
        <v>40603</v>
      </c>
      <c r="D273" s="192">
        <v>42430</v>
      </c>
      <c r="E273" s="190">
        <v>254</v>
      </c>
      <c r="F273" s="170" t="s">
        <v>823</v>
      </c>
      <c r="G273" s="170" t="s">
        <v>824</v>
      </c>
      <c r="H273" s="170" t="s">
        <v>275</v>
      </c>
    </row>
    <row r="274" spans="1:8">
      <c r="A274" s="171" t="s">
        <v>825</v>
      </c>
      <c r="B274" s="193">
        <v>40963</v>
      </c>
      <c r="C274" s="193">
        <v>41683</v>
      </c>
      <c r="D274" s="193">
        <v>42779</v>
      </c>
      <c r="E274" s="184">
        <v>80</v>
      </c>
      <c r="F274" s="171" t="s">
        <v>483</v>
      </c>
      <c r="G274" s="171" t="s">
        <v>484</v>
      </c>
      <c r="H274" s="171" t="s">
        <v>266</v>
      </c>
    </row>
    <row r="275" spans="1:8">
      <c r="A275" s="170" t="s">
        <v>826</v>
      </c>
      <c r="B275" s="192">
        <v>39917</v>
      </c>
      <c r="C275" s="192">
        <v>40316</v>
      </c>
      <c r="D275" s="192">
        <v>42142</v>
      </c>
      <c r="E275" s="190">
        <v>80</v>
      </c>
      <c r="F275" s="170" t="s">
        <v>827</v>
      </c>
      <c r="G275" s="190"/>
      <c r="H275" s="170" t="s">
        <v>275</v>
      </c>
    </row>
    <row r="276" spans="1:8" ht="22.5">
      <c r="A276" s="171" t="s">
        <v>828</v>
      </c>
      <c r="B276" s="193">
        <v>39694</v>
      </c>
      <c r="C276" s="193">
        <v>40227</v>
      </c>
      <c r="D276" s="193">
        <v>42053</v>
      </c>
      <c r="E276" s="184">
        <v>250</v>
      </c>
      <c r="F276" s="171" t="s">
        <v>829</v>
      </c>
      <c r="G276" s="171" t="s">
        <v>830</v>
      </c>
      <c r="H276" s="171" t="s">
        <v>275</v>
      </c>
    </row>
    <row r="277" spans="1:8">
      <c r="A277" s="170" t="s">
        <v>831</v>
      </c>
      <c r="B277" s="192">
        <v>38952</v>
      </c>
      <c r="C277" s="192">
        <v>40260</v>
      </c>
      <c r="D277" s="192">
        <v>42086</v>
      </c>
      <c r="E277" s="190">
        <v>150</v>
      </c>
      <c r="F277" s="170" t="s">
        <v>832</v>
      </c>
      <c r="G277" s="190"/>
      <c r="H277" s="170" t="s">
        <v>275</v>
      </c>
    </row>
    <row r="278" spans="1:8">
      <c r="A278" s="171" t="s">
        <v>833</v>
      </c>
      <c r="B278" s="193">
        <v>40625</v>
      </c>
      <c r="C278" s="193">
        <v>41460</v>
      </c>
      <c r="D278" s="193">
        <v>42556</v>
      </c>
      <c r="E278" s="184">
        <v>45</v>
      </c>
      <c r="F278" s="171" t="s">
        <v>834</v>
      </c>
      <c r="G278" s="171" t="s">
        <v>835</v>
      </c>
      <c r="H278" s="171" t="s">
        <v>266</v>
      </c>
    </row>
    <row r="279" spans="1:8">
      <c r="A279" s="170" t="s">
        <v>836</v>
      </c>
      <c r="B279" s="192">
        <v>40884</v>
      </c>
      <c r="C279" s="192">
        <v>41493</v>
      </c>
      <c r="D279" s="192">
        <v>42589</v>
      </c>
      <c r="E279" s="190">
        <v>126</v>
      </c>
      <c r="F279" s="170" t="s">
        <v>837</v>
      </c>
      <c r="G279" s="190"/>
      <c r="H279" s="170" t="s">
        <v>288</v>
      </c>
    </row>
    <row r="280" spans="1:8">
      <c r="A280" s="171" t="s">
        <v>838</v>
      </c>
      <c r="B280" s="193">
        <v>41366</v>
      </c>
      <c r="C280" s="193">
        <v>41674</v>
      </c>
      <c r="D280" s="193">
        <v>42770</v>
      </c>
      <c r="E280" s="184">
        <v>100</v>
      </c>
      <c r="F280" s="171" t="s">
        <v>483</v>
      </c>
      <c r="G280" s="171" t="s">
        <v>484</v>
      </c>
      <c r="H280" s="171" t="s">
        <v>266</v>
      </c>
    </row>
    <row r="281" spans="1:8">
      <c r="A281" s="170" t="s">
        <v>839</v>
      </c>
      <c r="B281" s="192">
        <v>41199</v>
      </c>
      <c r="C281" s="192">
        <v>41486</v>
      </c>
      <c r="D281" s="192">
        <v>42582</v>
      </c>
      <c r="E281" s="190">
        <v>27.5</v>
      </c>
      <c r="F281" s="170" t="s">
        <v>803</v>
      </c>
      <c r="G281" s="170" t="s">
        <v>804</v>
      </c>
      <c r="H281" s="170" t="s">
        <v>266</v>
      </c>
    </row>
    <row r="282" spans="1:8">
      <c r="A282" s="171" t="s">
        <v>840</v>
      </c>
      <c r="B282" s="193">
        <v>40414</v>
      </c>
      <c r="C282" s="193">
        <v>40631</v>
      </c>
      <c r="D282" s="193">
        <v>41727</v>
      </c>
      <c r="E282" s="194">
        <v>2910</v>
      </c>
      <c r="F282" s="171" t="s">
        <v>664</v>
      </c>
      <c r="G282" s="184"/>
      <c r="H282" s="171" t="s">
        <v>275</v>
      </c>
    </row>
    <row r="283" spans="1:8" ht="22.5">
      <c r="A283" s="170" t="s">
        <v>841</v>
      </c>
      <c r="B283" s="192">
        <v>39504</v>
      </c>
      <c r="C283" s="192">
        <v>40032</v>
      </c>
      <c r="D283" s="192">
        <v>42589</v>
      </c>
      <c r="E283" s="190">
        <v>122</v>
      </c>
      <c r="F283" s="170" t="s">
        <v>341</v>
      </c>
      <c r="G283" s="190"/>
      <c r="H283" s="170" t="s">
        <v>275</v>
      </c>
    </row>
    <row r="284" spans="1:8">
      <c r="A284" s="171" t="s">
        <v>842</v>
      </c>
      <c r="B284" s="193">
        <v>40227</v>
      </c>
      <c r="C284" s="193">
        <v>40669</v>
      </c>
      <c r="D284" s="193">
        <v>41765</v>
      </c>
      <c r="E284" s="184">
        <v>447.63</v>
      </c>
      <c r="F284" s="171" t="s">
        <v>843</v>
      </c>
      <c r="G284" s="184"/>
      <c r="H284" s="171" t="s">
        <v>275</v>
      </c>
    </row>
    <row r="285" spans="1:8" ht="22.5">
      <c r="A285" s="170" t="s">
        <v>844</v>
      </c>
      <c r="B285" s="192">
        <v>38145</v>
      </c>
      <c r="C285" s="192">
        <v>39912</v>
      </c>
      <c r="D285" s="192">
        <v>42469</v>
      </c>
      <c r="E285" s="190">
        <v>24</v>
      </c>
      <c r="F285" s="170" t="s">
        <v>845</v>
      </c>
      <c r="G285" s="170" t="s">
        <v>846</v>
      </c>
      <c r="H285" s="170" t="s">
        <v>275</v>
      </c>
    </row>
    <row r="286" spans="1:8" ht="22.5">
      <c r="A286" s="171" t="s">
        <v>847</v>
      </c>
      <c r="B286" s="193">
        <v>39688</v>
      </c>
      <c r="C286" s="193">
        <v>40035</v>
      </c>
      <c r="D286" s="193">
        <v>42592</v>
      </c>
      <c r="E286" s="184">
        <v>113</v>
      </c>
      <c r="F286" s="171" t="s">
        <v>848</v>
      </c>
      <c r="G286" s="171" t="s">
        <v>849</v>
      </c>
      <c r="H286" s="171" t="s">
        <v>275</v>
      </c>
    </row>
    <row r="287" spans="1:8">
      <c r="A287" s="170" t="s">
        <v>850</v>
      </c>
      <c r="B287" s="192">
        <v>39853</v>
      </c>
      <c r="C287" s="192">
        <v>40337</v>
      </c>
      <c r="D287" s="192">
        <v>42894</v>
      </c>
      <c r="E287" s="190">
        <v>24</v>
      </c>
      <c r="F287" s="170" t="s">
        <v>290</v>
      </c>
      <c r="G287" s="170" t="s">
        <v>291</v>
      </c>
      <c r="H287" s="170" t="s">
        <v>275</v>
      </c>
    </row>
    <row r="288" spans="1:8">
      <c r="A288" s="171" t="s">
        <v>851</v>
      </c>
      <c r="B288" s="193">
        <v>39645</v>
      </c>
      <c r="C288" s="193">
        <v>40001</v>
      </c>
      <c r="D288" s="193">
        <v>42558</v>
      </c>
      <c r="E288" s="184">
        <v>42</v>
      </c>
      <c r="F288" s="171" t="s">
        <v>852</v>
      </c>
      <c r="G288" s="171" t="s">
        <v>853</v>
      </c>
      <c r="H288" s="171" t="s">
        <v>275</v>
      </c>
    </row>
    <row r="289" spans="1:8" ht="22.5">
      <c r="A289" s="170" t="s">
        <v>854</v>
      </c>
      <c r="B289" s="192">
        <v>39645</v>
      </c>
      <c r="C289" s="192">
        <v>40406</v>
      </c>
      <c r="D289" s="192">
        <v>42232</v>
      </c>
      <c r="E289" s="190">
        <v>75</v>
      </c>
      <c r="F289" s="170" t="s">
        <v>421</v>
      </c>
      <c r="G289" s="170" t="s">
        <v>422</v>
      </c>
      <c r="H289" s="170" t="s">
        <v>275</v>
      </c>
    </row>
    <row r="290" spans="1:8" ht="33.75">
      <c r="A290" s="171" t="s">
        <v>855</v>
      </c>
      <c r="B290" s="193">
        <v>38821</v>
      </c>
      <c r="C290" s="193">
        <v>40317</v>
      </c>
      <c r="D290" s="193">
        <v>42143</v>
      </c>
      <c r="E290" s="184">
        <v>147</v>
      </c>
      <c r="F290" s="171" t="s">
        <v>856</v>
      </c>
      <c r="G290" s="184"/>
      <c r="H290" s="171" t="s">
        <v>275</v>
      </c>
    </row>
    <row r="291" spans="1:8">
      <c r="A291" s="170" t="s">
        <v>857</v>
      </c>
      <c r="B291" s="192">
        <v>38474</v>
      </c>
      <c r="C291" s="192">
        <v>39132</v>
      </c>
      <c r="D291" s="192">
        <v>42054</v>
      </c>
      <c r="E291" s="190">
        <v>75</v>
      </c>
      <c r="F291" s="170" t="s">
        <v>797</v>
      </c>
      <c r="G291" s="170" t="s">
        <v>798</v>
      </c>
      <c r="H291" s="170" t="s">
        <v>275</v>
      </c>
    </row>
    <row r="292" spans="1:8">
      <c r="A292" s="171" t="s">
        <v>858</v>
      </c>
      <c r="B292" s="193">
        <v>39960</v>
      </c>
      <c r="C292" s="193">
        <v>40357</v>
      </c>
      <c r="D292" s="193">
        <v>42183</v>
      </c>
      <c r="E292" s="184">
        <v>198</v>
      </c>
      <c r="F292" s="171" t="s">
        <v>408</v>
      </c>
      <c r="G292" s="171" t="s">
        <v>224</v>
      </c>
      <c r="H292" s="171" t="s">
        <v>275</v>
      </c>
    </row>
    <row r="293" spans="1:8">
      <c r="A293" s="170" t="s">
        <v>859</v>
      </c>
      <c r="B293" s="192">
        <v>38819</v>
      </c>
      <c r="C293" s="192">
        <v>40387</v>
      </c>
      <c r="D293" s="192">
        <v>42944</v>
      </c>
      <c r="E293" s="190">
        <v>48.9</v>
      </c>
      <c r="F293" s="170" t="s">
        <v>483</v>
      </c>
      <c r="G293" s="170" t="s">
        <v>484</v>
      </c>
      <c r="H293" s="170" t="s">
        <v>275</v>
      </c>
    </row>
    <row r="294" spans="1:8">
      <c r="A294" s="171" t="s">
        <v>860</v>
      </c>
      <c r="B294" s="193">
        <v>39224</v>
      </c>
      <c r="C294" s="193">
        <v>40044</v>
      </c>
      <c r="D294" s="193">
        <v>42601</v>
      </c>
      <c r="E294" s="184">
        <v>44.46</v>
      </c>
      <c r="F294" s="171" t="s">
        <v>408</v>
      </c>
      <c r="G294" s="171" t="s">
        <v>224</v>
      </c>
      <c r="H294" s="171" t="s">
        <v>275</v>
      </c>
    </row>
    <row r="295" spans="1:8" ht="22.5">
      <c r="A295" s="170" t="s">
        <v>861</v>
      </c>
      <c r="B295" s="192">
        <v>39535</v>
      </c>
      <c r="C295" s="192">
        <v>39861</v>
      </c>
      <c r="D295" s="192">
        <v>42417</v>
      </c>
      <c r="E295" s="190">
        <v>143</v>
      </c>
      <c r="F295" s="170" t="s">
        <v>862</v>
      </c>
      <c r="G295" s="170" t="s">
        <v>863</v>
      </c>
      <c r="H295" s="170" t="s">
        <v>275</v>
      </c>
    </row>
    <row r="296" spans="1:8">
      <c r="A296" s="171" t="s">
        <v>864</v>
      </c>
      <c r="B296" s="193">
        <v>39176</v>
      </c>
      <c r="C296" s="193">
        <v>40098</v>
      </c>
      <c r="D296" s="193">
        <v>41924</v>
      </c>
      <c r="E296" s="184">
        <v>150</v>
      </c>
      <c r="F296" s="171" t="s">
        <v>865</v>
      </c>
      <c r="G296" s="184"/>
      <c r="H296" s="171" t="s">
        <v>275</v>
      </c>
    </row>
    <row r="297" spans="1:8">
      <c r="A297" s="170" t="s">
        <v>866</v>
      </c>
      <c r="B297" s="192">
        <v>39668</v>
      </c>
      <c r="C297" s="192">
        <v>39912</v>
      </c>
      <c r="D297" s="192">
        <v>42469</v>
      </c>
      <c r="E297" s="190">
        <v>149</v>
      </c>
      <c r="F297" s="170" t="s">
        <v>867</v>
      </c>
      <c r="G297" s="170" t="s">
        <v>868</v>
      </c>
      <c r="H297" s="170" t="s">
        <v>275</v>
      </c>
    </row>
    <row r="298" spans="1:8">
      <c r="A298" s="171" t="s">
        <v>869</v>
      </c>
      <c r="B298" s="193">
        <v>40001</v>
      </c>
      <c r="C298" s="193">
        <v>40406</v>
      </c>
      <c r="D298" s="193">
        <v>42963</v>
      </c>
      <c r="E298" s="184">
        <v>66</v>
      </c>
      <c r="F298" s="171" t="s">
        <v>870</v>
      </c>
      <c r="G298" s="171" t="s">
        <v>871</v>
      </c>
      <c r="H298" s="171" t="s">
        <v>275</v>
      </c>
    </row>
    <row r="299" spans="1:8">
      <c r="A299" s="170" t="s">
        <v>872</v>
      </c>
      <c r="B299" s="192">
        <v>39828</v>
      </c>
      <c r="C299" s="192">
        <v>40392</v>
      </c>
      <c r="D299" s="192">
        <v>42218</v>
      </c>
      <c r="E299" s="190">
        <v>171</v>
      </c>
      <c r="F299" s="170" t="s">
        <v>873</v>
      </c>
      <c r="G299" s="190"/>
      <c r="H299" s="170" t="s">
        <v>275</v>
      </c>
    </row>
    <row r="300" spans="1:8">
      <c r="A300" s="171" t="s">
        <v>874</v>
      </c>
      <c r="B300" s="193">
        <v>40029</v>
      </c>
      <c r="C300" s="193">
        <v>40357</v>
      </c>
      <c r="D300" s="193">
        <v>42914</v>
      </c>
      <c r="E300" s="184">
        <v>156</v>
      </c>
      <c r="F300" s="171" t="s">
        <v>408</v>
      </c>
      <c r="G300" s="171" t="s">
        <v>224</v>
      </c>
      <c r="H300" s="171" t="s">
        <v>275</v>
      </c>
    </row>
    <row r="301" spans="1:8">
      <c r="A301" s="170" t="s">
        <v>875</v>
      </c>
      <c r="B301" s="192">
        <v>39965</v>
      </c>
      <c r="C301" s="192">
        <v>40140</v>
      </c>
      <c r="D301" s="192">
        <v>42697</v>
      </c>
      <c r="E301" s="190">
        <v>68</v>
      </c>
      <c r="F301" s="170" t="s">
        <v>459</v>
      </c>
      <c r="G301" s="170" t="s">
        <v>460</v>
      </c>
      <c r="H301" s="170" t="s">
        <v>275</v>
      </c>
    </row>
    <row r="302" spans="1:8">
      <c r="A302" s="171" t="s">
        <v>876</v>
      </c>
      <c r="B302" s="193">
        <v>39624</v>
      </c>
      <c r="C302" s="193">
        <v>39912</v>
      </c>
      <c r="D302" s="193">
        <v>42834</v>
      </c>
      <c r="E302" s="184">
        <v>23.2</v>
      </c>
      <c r="F302" s="171" t="s">
        <v>877</v>
      </c>
      <c r="G302" s="171" t="s">
        <v>878</v>
      </c>
      <c r="H302" s="171" t="s">
        <v>275</v>
      </c>
    </row>
    <row r="303" spans="1:8">
      <c r="A303" s="170" t="s">
        <v>879</v>
      </c>
      <c r="B303" s="192">
        <v>39577</v>
      </c>
      <c r="C303" s="192">
        <v>39891</v>
      </c>
      <c r="D303" s="192">
        <v>41717</v>
      </c>
      <c r="E303" s="190">
        <v>104</v>
      </c>
      <c r="F303" s="170" t="s">
        <v>880</v>
      </c>
      <c r="G303" s="190"/>
      <c r="H303" s="170" t="s">
        <v>275</v>
      </c>
    </row>
    <row r="304" spans="1:8">
      <c r="A304" s="171" t="s">
        <v>881</v>
      </c>
      <c r="B304" s="193">
        <v>38218</v>
      </c>
      <c r="C304" s="193">
        <v>39254</v>
      </c>
      <c r="D304" s="193">
        <v>42176</v>
      </c>
      <c r="E304" s="184">
        <v>40.5</v>
      </c>
      <c r="F304" s="171" t="s">
        <v>882</v>
      </c>
      <c r="G304" s="171" t="s">
        <v>883</v>
      </c>
      <c r="H304" s="171" t="s">
        <v>275</v>
      </c>
    </row>
    <row r="305" spans="1:8" ht="22.5">
      <c r="A305" s="170" t="s">
        <v>884</v>
      </c>
      <c r="B305" s="192">
        <v>39164</v>
      </c>
      <c r="C305" s="192">
        <v>39770</v>
      </c>
      <c r="D305" s="192">
        <v>42692</v>
      </c>
      <c r="E305" s="190">
        <v>30</v>
      </c>
      <c r="F305" s="170" t="s">
        <v>885</v>
      </c>
      <c r="G305" s="190"/>
      <c r="H305" s="170" t="s">
        <v>275</v>
      </c>
    </row>
    <row r="306" spans="1:8" ht="33.75">
      <c r="A306" s="171" t="s">
        <v>886</v>
      </c>
      <c r="B306" s="193">
        <v>40387</v>
      </c>
      <c r="C306" s="193">
        <v>40696</v>
      </c>
      <c r="D306" s="193">
        <v>41792</v>
      </c>
      <c r="E306" s="184">
        <v>230</v>
      </c>
      <c r="F306" s="171" t="s">
        <v>764</v>
      </c>
      <c r="G306" s="171" t="s">
        <v>765</v>
      </c>
      <c r="H306" s="171" t="s">
        <v>275</v>
      </c>
    </row>
    <row r="307" spans="1:8">
      <c r="A307" s="170" t="s">
        <v>887</v>
      </c>
      <c r="B307" s="192">
        <v>40196</v>
      </c>
      <c r="C307" s="192">
        <v>40630</v>
      </c>
      <c r="D307" s="192">
        <v>41726</v>
      </c>
      <c r="E307" s="190">
        <v>119</v>
      </c>
      <c r="F307" s="170" t="s">
        <v>501</v>
      </c>
      <c r="G307" s="170" t="s">
        <v>502</v>
      </c>
      <c r="H307" s="170" t="s">
        <v>275</v>
      </c>
    </row>
    <row r="308" spans="1:8">
      <c r="A308" s="171" t="s">
        <v>888</v>
      </c>
      <c r="B308" s="193">
        <v>39741</v>
      </c>
      <c r="C308" s="193">
        <v>40731</v>
      </c>
      <c r="D308" s="193">
        <v>42558</v>
      </c>
      <c r="E308" s="184">
        <v>143</v>
      </c>
      <c r="F308" s="171" t="s">
        <v>889</v>
      </c>
      <c r="G308" s="184"/>
      <c r="H308" s="171" t="s">
        <v>275</v>
      </c>
    </row>
    <row r="309" spans="1:8">
      <c r="A309" s="170" t="s">
        <v>890</v>
      </c>
      <c r="B309" s="192">
        <v>38456</v>
      </c>
      <c r="C309" s="192">
        <v>38588</v>
      </c>
      <c r="D309" s="192">
        <v>41875</v>
      </c>
      <c r="E309" s="190">
        <v>33</v>
      </c>
      <c r="F309" s="170" t="s">
        <v>772</v>
      </c>
      <c r="G309" s="170" t="s">
        <v>773</v>
      </c>
      <c r="H309" s="170" t="s">
        <v>275</v>
      </c>
    </row>
    <row r="310" spans="1:8" ht="22.5">
      <c r="A310" s="171" t="s">
        <v>891</v>
      </c>
      <c r="B310" s="193">
        <v>40954</v>
      </c>
      <c r="C310" s="193">
        <v>41291</v>
      </c>
      <c r="D310" s="193">
        <v>42386</v>
      </c>
      <c r="E310" s="184">
        <v>11</v>
      </c>
      <c r="F310" s="171" t="s">
        <v>360</v>
      </c>
      <c r="G310" s="184"/>
      <c r="H310" s="171" t="s">
        <v>266</v>
      </c>
    </row>
    <row r="311" spans="1:8">
      <c r="A311" s="170" t="s">
        <v>892</v>
      </c>
      <c r="B311" s="192">
        <v>40963</v>
      </c>
      <c r="C311" s="192">
        <v>41674</v>
      </c>
      <c r="D311" s="192">
        <v>42770</v>
      </c>
      <c r="E311" s="190">
        <v>95</v>
      </c>
      <c r="F311" s="170" t="s">
        <v>483</v>
      </c>
      <c r="G311" s="170" t="s">
        <v>484</v>
      </c>
      <c r="H311" s="170" t="s">
        <v>266</v>
      </c>
    </row>
    <row r="312" spans="1:8">
      <c r="A312" s="171" t="s">
        <v>893</v>
      </c>
      <c r="B312" s="193">
        <v>39168</v>
      </c>
      <c r="C312" s="193">
        <v>40955</v>
      </c>
      <c r="D312" s="193">
        <v>42051</v>
      </c>
      <c r="E312" s="184">
        <v>101.4</v>
      </c>
      <c r="F312" s="171" t="s">
        <v>894</v>
      </c>
      <c r="G312" s="184"/>
      <c r="H312" s="171" t="s">
        <v>275</v>
      </c>
    </row>
    <row r="313" spans="1:8" ht="22.5">
      <c r="A313" s="170" t="s">
        <v>895</v>
      </c>
      <c r="B313" s="192">
        <v>41114</v>
      </c>
      <c r="C313" s="192">
        <v>41680</v>
      </c>
      <c r="D313" s="192">
        <v>42776</v>
      </c>
      <c r="E313" s="190">
        <v>91</v>
      </c>
      <c r="F313" s="170" t="s">
        <v>807</v>
      </c>
      <c r="G313" s="190"/>
      <c r="H313" s="170" t="s">
        <v>266</v>
      </c>
    </row>
    <row r="314" spans="1:8">
      <c r="A314" s="171" t="s">
        <v>896</v>
      </c>
      <c r="B314" s="193">
        <v>41352</v>
      </c>
      <c r="C314" s="193">
        <v>41689</v>
      </c>
      <c r="D314" s="193">
        <v>42785</v>
      </c>
      <c r="E314" s="184">
        <v>60</v>
      </c>
      <c r="F314" s="171" t="s">
        <v>658</v>
      </c>
      <c r="G314" s="184"/>
      <c r="H314" s="171" t="s">
        <v>266</v>
      </c>
    </row>
    <row r="315" spans="1:8">
      <c r="A315" s="170" t="s">
        <v>897</v>
      </c>
      <c r="B315" s="192">
        <v>40207</v>
      </c>
      <c r="C315" s="192">
        <v>40753</v>
      </c>
      <c r="D315" s="192">
        <v>41849</v>
      </c>
      <c r="E315" s="190">
        <v>93</v>
      </c>
      <c r="F315" s="170" t="s">
        <v>898</v>
      </c>
      <c r="G315" s="190"/>
      <c r="H315" s="170" t="s">
        <v>275</v>
      </c>
    </row>
    <row r="316" spans="1:8">
      <c r="A316" s="171" t="s">
        <v>899</v>
      </c>
      <c r="B316" s="193">
        <v>38608</v>
      </c>
      <c r="C316" s="193">
        <v>39658</v>
      </c>
      <c r="D316" s="193">
        <v>42580</v>
      </c>
      <c r="E316" s="184">
        <v>125</v>
      </c>
      <c r="F316" s="171" t="s">
        <v>900</v>
      </c>
      <c r="G316" s="171" t="s">
        <v>901</v>
      </c>
      <c r="H316" s="171" t="s">
        <v>275</v>
      </c>
    </row>
    <row r="317" spans="1:8" ht="33.75">
      <c r="A317" s="170" t="s">
        <v>902</v>
      </c>
      <c r="B317" s="192">
        <v>39346</v>
      </c>
      <c r="C317" s="192">
        <v>40322</v>
      </c>
      <c r="D317" s="192">
        <v>42148</v>
      </c>
      <c r="E317" s="190">
        <v>150</v>
      </c>
      <c r="F317" s="170" t="s">
        <v>903</v>
      </c>
      <c r="G317" s="190"/>
      <c r="H317" s="170" t="s">
        <v>275</v>
      </c>
    </row>
    <row r="318" spans="1:8">
      <c r="A318" s="171" t="s">
        <v>904</v>
      </c>
      <c r="B318" s="193">
        <v>38572</v>
      </c>
      <c r="C318" s="193">
        <v>40302</v>
      </c>
      <c r="D318" s="193">
        <v>42128</v>
      </c>
      <c r="E318" s="184">
        <v>250</v>
      </c>
      <c r="F318" s="171" t="s">
        <v>905</v>
      </c>
      <c r="G318" s="171" t="s">
        <v>906</v>
      </c>
      <c r="H318" s="171" t="s">
        <v>275</v>
      </c>
    </row>
    <row r="319" spans="1:8">
      <c r="A319" s="170" t="s">
        <v>907</v>
      </c>
      <c r="B319" s="192">
        <v>40451</v>
      </c>
      <c r="C319" s="192">
        <v>40590</v>
      </c>
      <c r="D319" s="192">
        <v>41686</v>
      </c>
      <c r="E319" s="190">
        <v>188</v>
      </c>
      <c r="F319" s="170" t="s">
        <v>900</v>
      </c>
      <c r="G319" s="170" t="s">
        <v>901</v>
      </c>
      <c r="H319" s="170" t="s">
        <v>275</v>
      </c>
    </row>
    <row r="320" spans="1:8">
      <c r="A320" s="171" t="s">
        <v>908</v>
      </c>
      <c r="B320" s="193">
        <v>39070</v>
      </c>
      <c r="C320" s="193">
        <v>39658</v>
      </c>
      <c r="D320" s="193">
        <v>41849</v>
      </c>
      <c r="E320" s="194">
        <v>2270</v>
      </c>
      <c r="F320" s="171" t="s">
        <v>909</v>
      </c>
      <c r="G320" s="171" t="s">
        <v>705</v>
      </c>
      <c r="H320" s="171" t="s">
        <v>275</v>
      </c>
    </row>
    <row r="321" spans="1:8">
      <c r="A321" s="170" t="s">
        <v>910</v>
      </c>
      <c r="B321" s="192">
        <v>39661</v>
      </c>
      <c r="C321" s="192">
        <v>40311</v>
      </c>
      <c r="D321" s="192">
        <v>42137</v>
      </c>
      <c r="E321" s="190">
        <v>71</v>
      </c>
      <c r="F321" s="170" t="s">
        <v>797</v>
      </c>
      <c r="G321" s="170" t="s">
        <v>798</v>
      </c>
      <c r="H321" s="170" t="s">
        <v>275</v>
      </c>
    </row>
    <row r="322" spans="1:8">
      <c r="A322" s="171" t="s">
        <v>911</v>
      </c>
      <c r="B322" s="193">
        <v>40065</v>
      </c>
      <c r="C322" s="193">
        <v>40395</v>
      </c>
      <c r="D322" s="193">
        <v>42587</v>
      </c>
      <c r="E322" s="184">
        <v>219.37</v>
      </c>
      <c r="F322" s="171" t="s">
        <v>912</v>
      </c>
      <c r="G322" s="184"/>
      <c r="H322" s="171" t="s">
        <v>275</v>
      </c>
    </row>
    <row r="323" spans="1:8">
      <c r="A323" s="170" t="s">
        <v>913</v>
      </c>
      <c r="B323" s="192">
        <v>38751</v>
      </c>
      <c r="C323" s="192">
        <v>40388</v>
      </c>
      <c r="D323" s="192">
        <v>42214</v>
      </c>
      <c r="E323" s="190">
        <v>215</v>
      </c>
      <c r="F323" s="170" t="s">
        <v>914</v>
      </c>
      <c r="G323" s="190"/>
      <c r="H323" s="170" t="s">
        <v>275</v>
      </c>
    </row>
    <row r="324" spans="1:8" ht="22.5">
      <c r="A324" s="171" t="s">
        <v>915</v>
      </c>
      <c r="B324" s="193">
        <v>41233</v>
      </c>
      <c r="C324" s="193">
        <v>41731</v>
      </c>
      <c r="D324" s="193">
        <v>42827</v>
      </c>
      <c r="E324" s="184">
        <v>100</v>
      </c>
      <c r="F324" s="171" t="s">
        <v>845</v>
      </c>
      <c r="G324" s="171" t="s">
        <v>846</v>
      </c>
      <c r="H324" s="171" t="s">
        <v>266</v>
      </c>
    </row>
    <row r="325" spans="1:8">
      <c r="A325" s="170" t="s">
        <v>916</v>
      </c>
      <c r="B325" s="192">
        <v>38694</v>
      </c>
      <c r="C325" s="192">
        <v>39951</v>
      </c>
      <c r="D325" s="192">
        <v>42508</v>
      </c>
      <c r="E325" s="190">
        <v>52</v>
      </c>
      <c r="F325" s="170" t="s">
        <v>917</v>
      </c>
      <c r="G325" s="190"/>
      <c r="H325" s="170" t="s">
        <v>275</v>
      </c>
    </row>
    <row r="326" spans="1:8">
      <c r="A326" s="171" t="s">
        <v>918</v>
      </c>
      <c r="B326" s="193">
        <v>38707</v>
      </c>
      <c r="C326" s="193">
        <v>40311</v>
      </c>
      <c r="D326" s="193">
        <v>42137</v>
      </c>
      <c r="E326" s="184">
        <v>134</v>
      </c>
      <c r="F326" s="171" t="s">
        <v>900</v>
      </c>
      <c r="G326" s="171" t="s">
        <v>901</v>
      </c>
      <c r="H326" s="171" t="s">
        <v>275</v>
      </c>
    </row>
    <row r="327" spans="1:8" ht="22.5">
      <c r="A327" s="170" t="s">
        <v>919</v>
      </c>
      <c r="B327" s="192">
        <v>39706</v>
      </c>
      <c r="C327" s="192">
        <v>40746</v>
      </c>
      <c r="D327" s="192">
        <v>42573</v>
      </c>
      <c r="E327" s="195">
        <v>1053</v>
      </c>
      <c r="F327" s="170" t="s">
        <v>762</v>
      </c>
      <c r="G327" s="170" t="s">
        <v>213</v>
      </c>
      <c r="H327" s="170" t="s">
        <v>275</v>
      </c>
    </row>
    <row r="328" spans="1:8" ht="22.5">
      <c r="A328" s="171" t="s">
        <v>920</v>
      </c>
      <c r="B328" s="193">
        <v>39106</v>
      </c>
      <c r="C328" s="193">
        <v>40487</v>
      </c>
      <c r="D328" s="193">
        <v>42313</v>
      </c>
      <c r="E328" s="184">
        <v>127</v>
      </c>
      <c r="F328" s="171" t="s">
        <v>921</v>
      </c>
      <c r="G328" s="184"/>
      <c r="H328" s="171" t="s">
        <v>275</v>
      </c>
    </row>
    <row r="329" spans="1:8">
      <c r="A329" s="170" t="s">
        <v>922</v>
      </c>
      <c r="B329" s="192">
        <v>40232</v>
      </c>
      <c r="C329" s="192">
        <v>40627</v>
      </c>
      <c r="D329" s="192">
        <v>42454</v>
      </c>
      <c r="E329" s="190">
        <v>24</v>
      </c>
      <c r="F329" s="170" t="s">
        <v>905</v>
      </c>
      <c r="G329" s="170" t="s">
        <v>906</v>
      </c>
      <c r="H329" s="170" t="s">
        <v>275</v>
      </c>
    </row>
    <row r="330" spans="1:8">
      <c r="A330" s="171" t="s">
        <v>923</v>
      </c>
      <c r="B330" s="193">
        <v>39099</v>
      </c>
      <c r="C330" s="193">
        <v>39867</v>
      </c>
      <c r="D330" s="193">
        <v>41693</v>
      </c>
      <c r="E330" s="184">
        <v>220</v>
      </c>
      <c r="F330" s="171" t="s">
        <v>924</v>
      </c>
      <c r="G330" s="184"/>
      <c r="H330" s="171" t="s">
        <v>275</v>
      </c>
    </row>
    <row r="331" spans="1:8">
      <c r="A331" s="170" t="s">
        <v>925</v>
      </c>
      <c r="B331" s="192">
        <v>40512</v>
      </c>
      <c r="C331" s="192">
        <v>41351</v>
      </c>
      <c r="D331" s="192">
        <v>42447</v>
      </c>
      <c r="E331" s="190">
        <v>106</v>
      </c>
      <c r="F331" s="170" t="s">
        <v>926</v>
      </c>
      <c r="G331" s="190"/>
      <c r="H331" s="170" t="s">
        <v>275</v>
      </c>
    </row>
    <row r="332" spans="1:8">
      <c r="A332" s="171" t="s">
        <v>927</v>
      </c>
      <c r="B332" s="193">
        <v>40343</v>
      </c>
      <c r="C332" s="193">
        <v>40962</v>
      </c>
      <c r="D332" s="193">
        <v>42789</v>
      </c>
      <c r="E332" s="184">
        <v>48</v>
      </c>
      <c r="F332" s="171" t="s">
        <v>928</v>
      </c>
      <c r="G332" s="171" t="s">
        <v>929</v>
      </c>
      <c r="H332" s="171" t="s">
        <v>275</v>
      </c>
    </row>
    <row r="333" spans="1:8">
      <c r="A333" s="170" t="s">
        <v>930</v>
      </c>
      <c r="B333" s="192">
        <v>40386</v>
      </c>
      <c r="C333" s="192">
        <v>40800</v>
      </c>
      <c r="D333" s="192">
        <v>41896</v>
      </c>
      <c r="E333" s="190">
        <v>125</v>
      </c>
      <c r="F333" s="170" t="s">
        <v>931</v>
      </c>
      <c r="G333" s="190"/>
      <c r="H333" s="170" t="s">
        <v>275</v>
      </c>
    </row>
    <row r="334" spans="1:8">
      <c r="A334" s="171" t="s">
        <v>932</v>
      </c>
      <c r="B334" s="193">
        <v>38516</v>
      </c>
      <c r="C334" s="193">
        <v>39658</v>
      </c>
      <c r="D334" s="193">
        <v>42580</v>
      </c>
      <c r="E334" s="184">
        <v>125</v>
      </c>
      <c r="F334" s="171" t="s">
        <v>900</v>
      </c>
      <c r="G334" s="171" t="s">
        <v>901</v>
      </c>
      <c r="H334" s="171" t="s">
        <v>275</v>
      </c>
    </row>
    <row r="335" spans="1:8">
      <c r="A335" s="170" t="s">
        <v>933</v>
      </c>
      <c r="B335" s="192">
        <v>40451</v>
      </c>
      <c r="C335" s="192">
        <v>40590</v>
      </c>
      <c r="D335" s="192">
        <v>42416</v>
      </c>
      <c r="E335" s="190">
        <v>179</v>
      </c>
      <c r="F335" s="170" t="s">
        <v>934</v>
      </c>
      <c r="G335" s="190"/>
      <c r="H335" s="170" t="s">
        <v>275</v>
      </c>
    </row>
    <row r="336" spans="1:8">
      <c r="A336" s="171" t="s">
        <v>935</v>
      </c>
      <c r="B336" s="193">
        <v>41508</v>
      </c>
      <c r="C336" s="193">
        <v>41786</v>
      </c>
      <c r="D336" s="193">
        <v>42882</v>
      </c>
      <c r="E336" s="184">
        <v>18</v>
      </c>
      <c r="F336" s="171" t="s">
        <v>936</v>
      </c>
      <c r="G336" s="184"/>
      <c r="H336" s="171" t="s">
        <v>266</v>
      </c>
    </row>
    <row r="337" spans="1:8">
      <c r="A337" s="170" t="s">
        <v>937</v>
      </c>
      <c r="B337" s="192">
        <v>37930</v>
      </c>
      <c r="C337" s="192">
        <v>38434</v>
      </c>
      <c r="D337" s="192">
        <v>42086</v>
      </c>
      <c r="E337" s="190">
        <v>37</v>
      </c>
      <c r="F337" s="170" t="s">
        <v>307</v>
      </c>
      <c r="G337" s="170" t="s">
        <v>308</v>
      </c>
      <c r="H337" s="170" t="s">
        <v>275</v>
      </c>
    </row>
    <row r="338" spans="1:8">
      <c r="A338" s="171" t="s">
        <v>938</v>
      </c>
      <c r="B338" s="193">
        <v>41247</v>
      </c>
      <c r="C338" s="193">
        <v>41674</v>
      </c>
      <c r="D338" s="193">
        <v>42770</v>
      </c>
      <c r="E338" s="184">
        <v>48</v>
      </c>
      <c r="F338" s="171" t="s">
        <v>939</v>
      </c>
      <c r="G338" s="171" t="s">
        <v>940</v>
      </c>
      <c r="H338" s="171" t="s">
        <v>266</v>
      </c>
    </row>
    <row r="339" spans="1:8">
      <c r="A339" s="170" t="s">
        <v>941</v>
      </c>
      <c r="B339" s="192">
        <v>41354</v>
      </c>
      <c r="C339" s="192">
        <v>41855</v>
      </c>
      <c r="D339" s="192">
        <v>42951</v>
      </c>
      <c r="E339" s="190">
        <v>98</v>
      </c>
      <c r="F339" s="170" t="s">
        <v>444</v>
      </c>
      <c r="G339" s="170" t="s">
        <v>445</v>
      </c>
      <c r="H339" s="170" t="s">
        <v>266</v>
      </c>
    </row>
    <row r="340" spans="1:8" ht="22.5">
      <c r="A340" s="171" t="s">
        <v>942</v>
      </c>
      <c r="B340" s="193">
        <v>40590</v>
      </c>
      <c r="C340" s="193">
        <v>41855</v>
      </c>
      <c r="D340" s="193">
        <v>42951</v>
      </c>
      <c r="E340" s="184">
        <v>100</v>
      </c>
      <c r="F340" s="171" t="s">
        <v>943</v>
      </c>
      <c r="G340" s="184"/>
      <c r="H340" s="171" t="s">
        <v>266</v>
      </c>
    </row>
    <row r="341" spans="1:8">
      <c r="A341" s="170" t="s">
        <v>944</v>
      </c>
      <c r="B341" s="192">
        <v>41295</v>
      </c>
      <c r="C341" s="192">
        <v>41486</v>
      </c>
      <c r="D341" s="192">
        <v>42582</v>
      </c>
      <c r="E341" s="190">
        <v>90</v>
      </c>
      <c r="F341" s="170" t="s">
        <v>945</v>
      </c>
      <c r="G341" s="190"/>
      <c r="H341" s="170" t="s">
        <v>266</v>
      </c>
    </row>
    <row r="342" spans="1:8">
      <c r="A342" s="171" t="s">
        <v>946</v>
      </c>
      <c r="B342" s="193">
        <v>41155</v>
      </c>
      <c r="C342" s="193">
        <v>41446</v>
      </c>
      <c r="D342" s="193">
        <v>42542</v>
      </c>
      <c r="E342" s="184">
        <v>70</v>
      </c>
      <c r="F342" s="171" t="s">
        <v>947</v>
      </c>
      <c r="G342" s="171" t="s">
        <v>948</v>
      </c>
      <c r="H342" s="171" t="s">
        <v>266</v>
      </c>
    </row>
    <row r="343" spans="1:8" ht="22.5">
      <c r="A343" s="170" t="s">
        <v>949</v>
      </c>
      <c r="B343" s="192">
        <v>39177</v>
      </c>
      <c r="C343" s="192">
        <v>39282</v>
      </c>
      <c r="D343" s="192">
        <v>42570</v>
      </c>
      <c r="E343" s="190">
        <v>68.62</v>
      </c>
      <c r="F343" s="170" t="s">
        <v>733</v>
      </c>
      <c r="G343" s="170" t="s">
        <v>734</v>
      </c>
      <c r="H343" s="170" t="s">
        <v>275</v>
      </c>
    </row>
    <row r="344" spans="1:8">
      <c r="A344" s="171" t="s">
        <v>950</v>
      </c>
      <c r="B344" s="193">
        <v>39024</v>
      </c>
      <c r="C344" s="193">
        <v>39556</v>
      </c>
      <c r="D344" s="193">
        <v>41747</v>
      </c>
      <c r="E344" s="184">
        <v>17</v>
      </c>
      <c r="F344" s="171" t="s">
        <v>606</v>
      </c>
      <c r="G344" s="171" t="s">
        <v>215</v>
      </c>
      <c r="H344" s="171" t="s">
        <v>275</v>
      </c>
    </row>
    <row r="345" spans="1:8" ht="22.5">
      <c r="A345" s="170" t="s">
        <v>951</v>
      </c>
      <c r="B345" s="192">
        <v>38764</v>
      </c>
      <c r="C345" s="192">
        <v>39134</v>
      </c>
      <c r="D345" s="192">
        <v>42056</v>
      </c>
      <c r="E345" s="190">
        <v>510</v>
      </c>
      <c r="F345" s="170" t="s">
        <v>762</v>
      </c>
      <c r="G345" s="170" t="s">
        <v>213</v>
      </c>
      <c r="H345" s="170" t="s">
        <v>275</v>
      </c>
    </row>
    <row r="346" spans="1:8">
      <c r="A346" s="171" t="s">
        <v>952</v>
      </c>
      <c r="B346" s="193">
        <v>40451</v>
      </c>
      <c r="C346" s="193">
        <v>40590</v>
      </c>
      <c r="D346" s="193">
        <v>42416</v>
      </c>
      <c r="E346" s="184">
        <v>250</v>
      </c>
      <c r="F346" s="171" t="s">
        <v>934</v>
      </c>
      <c r="G346" s="184"/>
      <c r="H346" s="171" t="s">
        <v>275</v>
      </c>
    </row>
    <row r="347" spans="1:8">
      <c r="A347" s="170" t="s">
        <v>953</v>
      </c>
      <c r="B347" s="192">
        <v>40205</v>
      </c>
      <c r="C347" s="192">
        <v>40602</v>
      </c>
      <c r="D347" s="192">
        <v>42428</v>
      </c>
      <c r="E347" s="190">
        <v>27</v>
      </c>
      <c r="F347" s="170" t="s">
        <v>954</v>
      </c>
      <c r="G347" s="170" t="s">
        <v>955</v>
      </c>
      <c r="H347" s="170" t="s">
        <v>275</v>
      </c>
    </row>
    <row r="348" spans="1:8">
      <c r="A348" s="171" t="s">
        <v>956</v>
      </c>
      <c r="B348" s="193">
        <v>37879</v>
      </c>
      <c r="C348" s="193">
        <v>39644</v>
      </c>
      <c r="D348" s="193">
        <v>41835</v>
      </c>
      <c r="E348" s="184">
        <v>33</v>
      </c>
      <c r="F348" s="171" t="s">
        <v>957</v>
      </c>
      <c r="G348" s="184"/>
      <c r="H348" s="171" t="s">
        <v>275</v>
      </c>
    </row>
    <row r="349" spans="1:8">
      <c r="A349" s="170" t="s">
        <v>958</v>
      </c>
      <c r="B349" s="192">
        <v>38643</v>
      </c>
      <c r="C349" s="192">
        <v>39813</v>
      </c>
      <c r="D349" s="192">
        <v>42004</v>
      </c>
      <c r="E349" s="190">
        <v>65</v>
      </c>
      <c r="F349" s="170" t="s">
        <v>410</v>
      </c>
      <c r="G349" s="190"/>
      <c r="H349" s="170" t="s">
        <v>275</v>
      </c>
    </row>
    <row r="350" spans="1:8" ht="33.75">
      <c r="A350" s="171" t="s">
        <v>959</v>
      </c>
      <c r="B350" s="193">
        <v>40414</v>
      </c>
      <c r="C350" s="193">
        <v>40630</v>
      </c>
      <c r="D350" s="193">
        <v>42457</v>
      </c>
      <c r="E350" s="184">
        <v>137</v>
      </c>
      <c r="F350" s="171" t="s">
        <v>646</v>
      </c>
      <c r="G350" s="171" t="s">
        <v>647</v>
      </c>
      <c r="H350" s="171" t="s">
        <v>275</v>
      </c>
    </row>
    <row r="351" spans="1:8">
      <c r="A351" s="170" t="s">
        <v>960</v>
      </c>
      <c r="B351" s="192">
        <v>38986</v>
      </c>
      <c r="C351" s="192">
        <v>39658</v>
      </c>
      <c r="D351" s="192">
        <v>42580</v>
      </c>
      <c r="E351" s="190">
        <v>101</v>
      </c>
      <c r="F351" s="170" t="s">
        <v>961</v>
      </c>
      <c r="G351" s="190"/>
      <c r="H351" s="170" t="s">
        <v>275</v>
      </c>
    </row>
    <row r="352" spans="1:8">
      <c r="A352" s="171" t="s">
        <v>962</v>
      </c>
      <c r="B352" s="193">
        <v>38603</v>
      </c>
      <c r="C352" s="193">
        <v>39132</v>
      </c>
      <c r="D352" s="193">
        <v>42054</v>
      </c>
      <c r="E352" s="184">
        <v>73.5</v>
      </c>
      <c r="F352" s="171" t="s">
        <v>963</v>
      </c>
      <c r="G352" s="184"/>
      <c r="H352" s="171" t="s">
        <v>275</v>
      </c>
    </row>
    <row r="353" spans="1:8">
      <c r="A353" s="170" t="s">
        <v>964</v>
      </c>
      <c r="B353" s="192">
        <v>39225</v>
      </c>
      <c r="C353" s="192">
        <v>39290</v>
      </c>
      <c r="D353" s="192">
        <v>42212</v>
      </c>
      <c r="E353" s="190">
        <v>75</v>
      </c>
      <c r="F353" s="170" t="s">
        <v>965</v>
      </c>
      <c r="G353" s="190"/>
      <c r="H353" s="170" t="s">
        <v>275</v>
      </c>
    </row>
    <row r="354" spans="1:8">
      <c r="A354" s="171" t="s">
        <v>966</v>
      </c>
      <c r="B354" s="193">
        <v>38938</v>
      </c>
      <c r="C354" s="193">
        <v>40388</v>
      </c>
      <c r="D354" s="193">
        <v>42214</v>
      </c>
      <c r="E354" s="184">
        <v>174</v>
      </c>
      <c r="F354" s="171" t="s">
        <v>967</v>
      </c>
      <c r="G354" s="184"/>
      <c r="H354" s="171" t="s">
        <v>275</v>
      </c>
    </row>
    <row r="355" spans="1:8">
      <c r="A355" s="170" t="s">
        <v>968</v>
      </c>
      <c r="B355" s="192">
        <v>39332</v>
      </c>
      <c r="C355" s="192">
        <v>40070</v>
      </c>
      <c r="D355" s="192">
        <v>41896</v>
      </c>
      <c r="E355" s="190">
        <v>150</v>
      </c>
      <c r="F355" s="170" t="s">
        <v>969</v>
      </c>
      <c r="G355" s="190"/>
      <c r="H355" s="170" t="s">
        <v>275</v>
      </c>
    </row>
    <row r="356" spans="1:8" ht="22.5">
      <c r="A356" s="171" t="s">
        <v>970</v>
      </c>
      <c r="B356" s="193">
        <v>40302</v>
      </c>
      <c r="C356" s="193">
        <v>41059</v>
      </c>
      <c r="D356" s="193">
        <v>42885</v>
      </c>
      <c r="E356" s="184">
        <v>90.73</v>
      </c>
      <c r="F356" s="171" t="s">
        <v>971</v>
      </c>
      <c r="G356" s="171" t="s">
        <v>972</v>
      </c>
      <c r="H356" s="171" t="s">
        <v>266</v>
      </c>
    </row>
    <row r="357" spans="1:8">
      <c r="A357" s="170" t="s">
        <v>973</v>
      </c>
      <c r="B357" s="192">
        <v>38908</v>
      </c>
      <c r="C357" s="192">
        <v>39002</v>
      </c>
      <c r="D357" s="192">
        <v>41924</v>
      </c>
      <c r="E357" s="190">
        <v>207</v>
      </c>
      <c r="F357" s="170" t="s">
        <v>974</v>
      </c>
      <c r="G357" s="190"/>
      <c r="H357" s="170" t="s">
        <v>275</v>
      </c>
    </row>
    <row r="358" spans="1:8">
      <c r="A358" s="171" t="s">
        <v>975</v>
      </c>
      <c r="B358" s="193">
        <v>38905</v>
      </c>
      <c r="C358" s="193">
        <v>39002</v>
      </c>
      <c r="D358" s="193">
        <v>41924</v>
      </c>
      <c r="E358" s="184">
        <v>211</v>
      </c>
      <c r="F358" s="171" t="s">
        <v>974</v>
      </c>
      <c r="G358" s="184"/>
      <c r="H358" s="171" t="s">
        <v>275</v>
      </c>
    </row>
    <row r="359" spans="1:8">
      <c r="A359" s="170" t="s">
        <v>976</v>
      </c>
      <c r="B359" s="192">
        <v>40129</v>
      </c>
      <c r="C359" s="192">
        <v>40715</v>
      </c>
      <c r="D359" s="192">
        <v>42542</v>
      </c>
      <c r="E359" s="190">
        <v>166</v>
      </c>
      <c r="F359" s="170" t="s">
        <v>977</v>
      </c>
      <c r="G359" s="190"/>
      <c r="H359" s="170" t="s">
        <v>275</v>
      </c>
    </row>
    <row r="360" spans="1:8">
      <c r="A360" s="171" t="s">
        <v>978</v>
      </c>
      <c r="B360" s="193">
        <v>38938</v>
      </c>
      <c r="C360" s="193">
        <v>40388</v>
      </c>
      <c r="D360" s="193">
        <v>42214</v>
      </c>
      <c r="E360" s="184">
        <v>250</v>
      </c>
      <c r="F360" s="171" t="s">
        <v>967</v>
      </c>
      <c r="G360" s="184"/>
      <c r="H360" s="171" t="s">
        <v>275</v>
      </c>
    </row>
    <row r="361" spans="1:8">
      <c r="A361" s="170" t="s">
        <v>979</v>
      </c>
      <c r="B361" s="192">
        <v>40544</v>
      </c>
      <c r="C361" s="192">
        <v>40632</v>
      </c>
      <c r="D361" s="192">
        <v>43189</v>
      </c>
      <c r="E361" s="190">
        <v>226</v>
      </c>
      <c r="F361" s="170" t="s">
        <v>343</v>
      </c>
      <c r="G361" s="170" t="s">
        <v>344</v>
      </c>
      <c r="H361" s="170" t="s">
        <v>275</v>
      </c>
    </row>
    <row r="362" spans="1:8">
      <c r="A362" s="171" t="s">
        <v>980</v>
      </c>
      <c r="B362" s="193">
        <v>40932</v>
      </c>
      <c r="C362" s="193">
        <v>41674</v>
      </c>
      <c r="D362" s="193">
        <v>42770</v>
      </c>
      <c r="E362" s="184">
        <v>100</v>
      </c>
      <c r="F362" s="171" t="s">
        <v>483</v>
      </c>
      <c r="G362" s="171" t="s">
        <v>484</v>
      </c>
      <c r="H362" s="171" t="s">
        <v>266</v>
      </c>
    </row>
    <row r="363" spans="1:8">
      <c r="A363" s="170" t="s">
        <v>981</v>
      </c>
      <c r="B363" s="192">
        <v>41484</v>
      </c>
      <c r="C363" s="192">
        <v>41688</v>
      </c>
      <c r="D363" s="192">
        <v>42784</v>
      </c>
      <c r="E363" s="190">
        <v>23</v>
      </c>
      <c r="F363" s="170" t="s">
        <v>982</v>
      </c>
      <c r="G363" s="190"/>
      <c r="H363" s="170" t="s">
        <v>266</v>
      </c>
    </row>
    <row r="364" spans="1:8" ht="22.5">
      <c r="A364" s="171" t="s">
        <v>983</v>
      </c>
      <c r="B364" s="193">
        <v>40260</v>
      </c>
      <c r="C364" s="193">
        <v>40632</v>
      </c>
      <c r="D364" s="193">
        <v>41728</v>
      </c>
      <c r="E364" s="184">
        <v>46</v>
      </c>
      <c r="F364" s="171" t="s">
        <v>733</v>
      </c>
      <c r="G364" s="171" t="s">
        <v>734</v>
      </c>
      <c r="H364" s="171" t="s">
        <v>275</v>
      </c>
    </row>
    <row r="365" spans="1:8">
      <c r="A365" s="170" t="s">
        <v>984</v>
      </c>
      <c r="B365" s="192">
        <v>39989</v>
      </c>
      <c r="C365" s="192">
        <v>40410</v>
      </c>
      <c r="D365" s="192">
        <v>42967</v>
      </c>
      <c r="E365" s="190">
        <v>100</v>
      </c>
      <c r="F365" s="170" t="s">
        <v>717</v>
      </c>
      <c r="G365" s="170" t="s">
        <v>222</v>
      </c>
      <c r="H365" s="170" t="s">
        <v>275</v>
      </c>
    </row>
    <row r="366" spans="1:8">
      <c r="A366" s="171" t="s">
        <v>985</v>
      </c>
      <c r="B366" s="193">
        <v>40171</v>
      </c>
      <c r="C366" s="193">
        <v>40630</v>
      </c>
      <c r="D366" s="193">
        <v>42457</v>
      </c>
      <c r="E366" s="184">
        <v>113.3</v>
      </c>
      <c r="F366" s="171" t="s">
        <v>823</v>
      </c>
      <c r="G366" s="171" t="s">
        <v>824</v>
      </c>
      <c r="H366" s="171" t="s">
        <v>275</v>
      </c>
    </row>
    <row r="367" spans="1:8">
      <c r="A367" s="170" t="s">
        <v>986</v>
      </c>
      <c r="B367" s="192">
        <v>38138</v>
      </c>
      <c r="C367" s="192">
        <v>38609</v>
      </c>
      <c r="D367" s="192">
        <v>41896</v>
      </c>
      <c r="E367" s="190">
        <v>27</v>
      </c>
      <c r="F367" s="170" t="s">
        <v>987</v>
      </c>
      <c r="G367" s="170" t="s">
        <v>988</v>
      </c>
      <c r="H367" s="170" t="s">
        <v>275</v>
      </c>
    </row>
    <row r="368" spans="1:8">
      <c r="A368" s="171" t="s">
        <v>989</v>
      </c>
      <c r="B368" s="193">
        <v>39036</v>
      </c>
      <c r="C368" s="193">
        <v>39556</v>
      </c>
      <c r="D368" s="193">
        <v>42478</v>
      </c>
      <c r="E368" s="184">
        <v>78.38</v>
      </c>
      <c r="F368" s="171" t="s">
        <v>606</v>
      </c>
      <c r="G368" s="171" t="s">
        <v>215</v>
      </c>
      <c r="H368" s="171" t="s">
        <v>275</v>
      </c>
    </row>
    <row r="369" spans="1:8">
      <c r="A369" s="170" t="s">
        <v>990</v>
      </c>
      <c r="B369" s="192">
        <v>38655</v>
      </c>
      <c r="C369" s="192">
        <v>39065</v>
      </c>
      <c r="D369" s="192">
        <v>41987</v>
      </c>
      <c r="E369" s="190">
        <v>74.77</v>
      </c>
      <c r="F369" s="170" t="s">
        <v>991</v>
      </c>
      <c r="G369" s="170" t="s">
        <v>992</v>
      </c>
      <c r="H369" s="170" t="s">
        <v>275</v>
      </c>
    </row>
    <row r="370" spans="1:8" ht="22.5">
      <c r="A370" s="171" t="s">
        <v>993</v>
      </c>
      <c r="B370" s="193">
        <v>38709</v>
      </c>
      <c r="C370" s="193">
        <v>39132</v>
      </c>
      <c r="D370" s="193">
        <v>42054</v>
      </c>
      <c r="E370" s="184">
        <v>71</v>
      </c>
      <c r="F370" s="171" t="s">
        <v>994</v>
      </c>
      <c r="G370" s="184"/>
      <c r="H370" s="171" t="s">
        <v>275</v>
      </c>
    </row>
    <row r="371" spans="1:8">
      <c r="A371" s="170" t="s">
        <v>995</v>
      </c>
      <c r="B371" s="192">
        <v>38978</v>
      </c>
      <c r="C371" s="192">
        <v>39549</v>
      </c>
      <c r="D371" s="192">
        <v>42471</v>
      </c>
      <c r="E371" s="190">
        <v>50</v>
      </c>
      <c r="F371" s="170" t="s">
        <v>996</v>
      </c>
      <c r="G371" s="190"/>
      <c r="H371" s="170" t="s">
        <v>275</v>
      </c>
    </row>
    <row r="372" spans="1:8">
      <c r="A372" s="171" t="s">
        <v>997</v>
      </c>
      <c r="B372" s="193">
        <v>38077</v>
      </c>
      <c r="C372" s="193">
        <v>38624</v>
      </c>
      <c r="D372" s="193">
        <v>41911</v>
      </c>
      <c r="E372" s="184">
        <v>29</v>
      </c>
      <c r="F372" s="171" t="s">
        <v>641</v>
      </c>
      <c r="G372" s="171" t="s">
        <v>642</v>
      </c>
      <c r="H372" s="171" t="s">
        <v>275</v>
      </c>
    </row>
    <row r="373" spans="1:8">
      <c r="A373" s="170" t="s">
        <v>998</v>
      </c>
      <c r="B373" s="192">
        <v>38322</v>
      </c>
      <c r="C373" s="192">
        <v>38735</v>
      </c>
      <c r="D373" s="192">
        <v>42022</v>
      </c>
      <c r="E373" s="190">
        <v>37.5</v>
      </c>
      <c r="F373" s="170" t="s">
        <v>797</v>
      </c>
      <c r="G373" s="170" t="s">
        <v>798</v>
      </c>
      <c r="H373" s="170" t="s">
        <v>275</v>
      </c>
    </row>
    <row r="374" spans="1:8">
      <c r="A374" s="171" t="s">
        <v>999</v>
      </c>
      <c r="B374" s="193">
        <v>38923</v>
      </c>
      <c r="C374" s="193">
        <v>39658</v>
      </c>
      <c r="D374" s="193">
        <v>41849</v>
      </c>
      <c r="E374" s="184">
        <v>178</v>
      </c>
      <c r="F374" s="171" t="s">
        <v>778</v>
      </c>
      <c r="G374" s="171" t="s">
        <v>779</v>
      </c>
      <c r="H374" s="171" t="s">
        <v>275</v>
      </c>
    </row>
    <row r="375" spans="1:8">
      <c r="A375" s="170" t="s">
        <v>1000</v>
      </c>
      <c r="B375" s="192">
        <v>39221</v>
      </c>
      <c r="C375" s="192">
        <v>39644</v>
      </c>
      <c r="D375" s="192">
        <v>42566</v>
      </c>
      <c r="E375" s="190">
        <v>120</v>
      </c>
      <c r="F375" s="170" t="s">
        <v>721</v>
      </c>
      <c r="G375" s="170" t="s">
        <v>722</v>
      </c>
      <c r="H375" s="170" t="s">
        <v>275</v>
      </c>
    </row>
    <row r="376" spans="1:8">
      <c r="A376" s="171" t="s">
        <v>1001</v>
      </c>
      <c r="B376" s="193">
        <v>38819</v>
      </c>
      <c r="C376" s="193">
        <v>40632</v>
      </c>
      <c r="D376" s="193">
        <v>42459</v>
      </c>
      <c r="E376" s="184">
        <v>23</v>
      </c>
      <c r="F376" s="171" t="s">
        <v>1002</v>
      </c>
      <c r="G376" s="171" t="s">
        <v>1003</v>
      </c>
      <c r="H376" s="171" t="s">
        <v>275</v>
      </c>
    </row>
    <row r="377" spans="1:8">
      <c r="A377" s="170" t="s">
        <v>1004</v>
      </c>
      <c r="B377" s="192">
        <v>39431</v>
      </c>
      <c r="C377" s="192">
        <v>40010</v>
      </c>
      <c r="D377" s="192">
        <v>42567</v>
      </c>
      <c r="E377" s="190">
        <v>250</v>
      </c>
      <c r="F377" s="170" t="s">
        <v>1005</v>
      </c>
      <c r="G377" s="190"/>
      <c r="H377" s="170" t="s">
        <v>275</v>
      </c>
    </row>
    <row r="378" spans="1:8">
      <c r="A378" s="171" t="s">
        <v>1006</v>
      </c>
      <c r="B378" s="193">
        <v>38817</v>
      </c>
      <c r="C378" s="193">
        <v>39345</v>
      </c>
      <c r="D378" s="193">
        <v>42267</v>
      </c>
      <c r="E378" s="184">
        <v>92</v>
      </c>
      <c r="F378" s="171" t="s">
        <v>772</v>
      </c>
      <c r="G378" s="171" t="s">
        <v>773</v>
      </c>
      <c r="H378" s="171" t="s">
        <v>275</v>
      </c>
    </row>
    <row r="379" spans="1:8" ht="22.5">
      <c r="A379" s="170" t="s">
        <v>1007</v>
      </c>
      <c r="B379" s="192">
        <v>38726</v>
      </c>
      <c r="C379" s="192">
        <v>39132</v>
      </c>
      <c r="D379" s="192">
        <v>42054</v>
      </c>
      <c r="E379" s="190">
        <v>92.5</v>
      </c>
      <c r="F379" s="170" t="s">
        <v>1008</v>
      </c>
      <c r="G379" s="190"/>
      <c r="H379" s="170" t="s">
        <v>275</v>
      </c>
    </row>
    <row r="380" spans="1:8">
      <c r="A380" s="171" t="s">
        <v>1009</v>
      </c>
      <c r="B380" s="193">
        <v>38138</v>
      </c>
      <c r="C380" s="193">
        <v>38609</v>
      </c>
      <c r="D380" s="193">
        <v>41896</v>
      </c>
      <c r="E380" s="184">
        <v>38.840000000000003</v>
      </c>
      <c r="F380" s="171" t="s">
        <v>987</v>
      </c>
      <c r="G380" s="171" t="s">
        <v>988</v>
      </c>
      <c r="H380" s="171" t="s">
        <v>275</v>
      </c>
    </row>
    <row r="381" spans="1:8">
      <c r="A381" s="170" t="s">
        <v>1010</v>
      </c>
      <c r="B381" s="192">
        <v>40272</v>
      </c>
      <c r="C381" s="192">
        <v>40802</v>
      </c>
      <c r="D381" s="192">
        <v>42629</v>
      </c>
      <c r="E381" s="190">
        <v>75</v>
      </c>
      <c r="F381" s="170" t="s">
        <v>865</v>
      </c>
      <c r="G381" s="190"/>
      <c r="H381" s="170" t="s">
        <v>275</v>
      </c>
    </row>
    <row r="382" spans="1:8">
      <c r="A382" s="171" t="s">
        <v>1011</v>
      </c>
      <c r="B382" s="193">
        <v>39249</v>
      </c>
      <c r="C382" s="193">
        <v>39657</v>
      </c>
      <c r="D382" s="193">
        <v>41848</v>
      </c>
      <c r="E382" s="184">
        <v>90</v>
      </c>
      <c r="F382" s="171" t="s">
        <v>307</v>
      </c>
      <c r="G382" s="171" t="s">
        <v>308</v>
      </c>
      <c r="H382" s="171" t="s">
        <v>275</v>
      </c>
    </row>
    <row r="383" spans="1:8" ht="22.5">
      <c r="A383" s="170" t="s">
        <v>1012</v>
      </c>
      <c r="B383" s="192">
        <v>39264</v>
      </c>
      <c r="C383" s="192">
        <v>39657</v>
      </c>
      <c r="D383" s="192">
        <v>42579</v>
      </c>
      <c r="E383" s="190">
        <v>96.5</v>
      </c>
      <c r="F383" s="170" t="s">
        <v>885</v>
      </c>
      <c r="G383" s="190"/>
      <c r="H383" s="170" t="s">
        <v>275</v>
      </c>
    </row>
    <row r="384" spans="1:8">
      <c r="A384" s="171" t="s">
        <v>1013</v>
      </c>
      <c r="B384" s="193">
        <v>40028</v>
      </c>
      <c r="C384" s="193">
        <v>40632</v>
      </c>
      <c r="D384" s="193">
        <v>42459</v>
      </c>
      <c r="E384" s="184">
        <v>46</v>
      </c>
      <c r="F384" s="171" t="s">
        <v>797</v>
      </c>
      <c r="G384" s="171" t="s">
        <v>798</v>
      </c>
      <c r="H384" s="171" t="s">
        <v>275</v>
      </c>
    </row>
    <row r="385" spans="1:8">
      <c r="A385" s="170" t="s">
        <v>1014</v>
      </c>
      <c r="B385" s="192">
        <v>39777</v>
      </c>
      <c r="C385" s="192">
        <v>40632</v>
      </c>
      <c r="D385" s="192">
        <v>42459</v>
      </c>
      <c r="E385" s="190">
        <v>22</v>
      </c>
      <c r="F385" s="170" t="s">
        <v>1015</v>
      </c>
      <c r="G385" s="170" t="s">
        <v>1016</v>
      </c>
      <c r="H385" s="170" t="s">
        <v>275</v>
      </c>
    </row>
    <row r="386" spans="1:8">
      <c r="A386" s="171" t="s">
        <v>1017</v>
      </c>
      <c r="B386" s="193">
        <v>40259</v>
      </c>
      <c r="C386" s="193">
        <v>40694</v>
      </c>
      <c r="D386" s="193">
        <v>41790</v>
      </c>
      <c r="E386" s="184">
        <v>103</v>
      </c>
      <c r="F386" s="171" t="s">
        <v>477</v>
      </c>
      <c r="G386" s="171" t="s">
        <v>478</v>
      </c>
      <c r="H386" s="171" t="s">
        <v>275</v>
      </c>
    </row>
    <row r="387" spans="1:8">
      <c r="A387" s="170" t="s">
        <v>1018</v>
      </c>
      <c r="B387" s="192">
        <v>40553</v>
      </c>
      <c r="C387" s="192">
        <v>40694</v>
      </c>
      <c r="D387" s="192">
        <v>41790</v>
      </c>
      <c r="E387" s="190">
        <v>248</v>
      </c>
      <c r="F387" s="170" t="s">
        <v>477</v>
      </c>
      <c r="G387" s="170" t="s">
        <v>478</v>
      </c>
      <c r="H387" s="170" t="s">
        <v>275</v>
      </c>
    </row>
    <row r="388" spans="1:8" ht="22.5">
      <c r="A388" s="171" t="s">
        <v>1019</v>
      </c>
      <c r="B388" s="193">
        <v>41484</v>
      </c>
      <c r="C388" s="193">
        <v>41684</v>
      </c>
      <c r="D388" s="193">
        <v>42780</v>
      </c>
      <c r="E388" s="184">
        <v>100</v>
      </c>
      <c r="F388" s="171" t="s">
        <v>1020</v>
      </c>
      <c r="G388" s="184"/>
      <c r="H388" s="171" t="s">
        <v>266</v>
      </c>
    </row>
    <row r="389" spans="1:8">
      <c r="A389" s="170" t="s">
        <v>1021</v>
      </c>
      <c r="B389" s="192">
        <v>40687</v>
      </c>
      <c r="C389" s="192">
        <v>40687</v>
      </c>
      <c r="D389" s="192">
        <v>41783</v>
      </c>
      <c r="E389" s="190">
        <v>80</v>
      </c>
      <c r="F389" s="170" t="s">
        <v>307</v>
      </c>
      <c r="G389" s="170" t="s">
        <v>308</v>
      </c>
      <c r="H389" s="170" t="s">
        <v>275</v>
      </c>
    </row>
    <row r="390" spans="1:8" ht="22.5">
      <c r="A390" s="171" t="s">
        <v>1022</v>
      </c>
      <c r="B390" s="193">
        <v>40589</v>
      </c>
      <c r="C390" s="193">
        <v>40694</v>
      </c>
      <c r="D390" s="193">
        <v>42521</v>
      </c>
      <c r="E390" s="184">
        <v>123</v>
      </c>
      <c r="F390" s="171" t="s">
        <v>378</v>
      </c>
      <c r="G390" s="184"/>
      <c r="H390" s="171" t="s">
        <v>275</v>
      </c>
    </row>
    <row r="391" spans="1:8">
      <c r="A391" s="170" t="s">
        <v>1023</v>
      </c>
      <c r="B391" s="192">
        <v>41487</v>
      </c>
      <c r="C391" s="192">
        <v>41491</v>
      </c>
      <c r="D391" s="192">
        <v>42587</v>
      </c>
      <c r="E391" s="190">
        <v>100</v>
      </c>
      <c r="F391" s="170" t="s">
        <v>287</v>
      </c>
      <c r="G391" s="190"/>
      <c r="H391" s="170" t="s">
        <v>288</v>
      </c>
    </row>
    <row r="392" spans="1:8">
      <c r="A392" s="171" t="s">
        <v>1024</v>
      </c>
      <c r="B392" s="193">
        <v>41155</v>
      </c>
      <c r="C392" s="193">
        <v>41934</v>
      </c>
      <c r="D392" s="193">
        <v>43030</v>
      </c>
      <c r="E392" s="184">
        <v>42</v>
      </c>
      <c r="F392" s="171" t="s">
        <v>947</v>
      </c>
      <c r="G392" s="171" t="s">
        <v>948</v>
      </c>
      <c r="H392" s="171" t="s">
        <v>266</v>
      </c>
    </row>
    <row r="393" spans="1:8">
      <c r="A393" s="170" t="s">
        <v>1025</v>
      </c>
      <c r="B393" s="192">
        <v>39121</v>
      </c>
      <c r="C393" s="192">
        <v>40738</v>
      </c>
      <c r="D393" s="192">
        <v>41834</v>
      </c>
      <c r="E393" s="190">
        <v>51</v>
      </c>
      <c r="F393" s="170" t="s">
        <v>1026</v>
      </c>
      <c r="G393" s="170" t="s">
        <v>1027</v>
      </c>
      <c r="H393" s="170" t="s">
        <v>275</v>
      </c>
    </row>
    <row r="394" spans="1:8" ht="22.5">
      <c r="A394" s="171" t="s">
        <v>1028</v>
      </c>
      <c r="B394" s="193">
        <v>41319</v>
      </c>
      <c r="C394" s="193">
        <v>41684</v>
      </c>
      <c r="D394" s="193">
        <v>42780</v>
      </c>
      <c r="E394" s="184">
        <v>100</v>
      </c>
      <c r="F394" s="171" t="s">
        <v>1020</v>
      </c>
      <c r="G394" s="184"/>
      <c r="H394" s="171" t="s">
        <v>266</v>
      </c>
    </row>
    <row r="395" spans="1:8">
      <c r="A395" s="170" t="s">
        <v>1029</v>
      </c>
      <c r="B395" s="192">
        <v>41122</v>
      </c>
      <c r="C395" s="192">
        <v>41491</v>
      </c>
      <c r="D395" s="192">
        <v>42587</v>
      </c>
      <c r="E395" s="190">
        <v>260</v>
      </c>
      <c r="F395" s="170" t="s">
        <v>287</v>
      </c>
      <c r="G395" s="190"/>
      <c r="H395" s="170" t="s">
        <v>288</v>
      </c>
    </row>
    <row r="396" spans="1:8">
      <c r="A396" s="171" t="s">
        <v>1030</v>
      </c>
      <c r="B396" s="193">
        <v>41484</v>
      </c>
      <c r="C396" s="193">
        <v>41688</v>
      </c>
      <c r="D396" s="193">
        <v>42784</v>
      </c>
      <c r="E396" s="184">
        <v>40</v>
      </c>
      <c r="F396" s="171" t="s">
        <v>1031</v>
      </c>
      <c r="G396" s="184"/>
      <c r="H396" s="171" t="s">
        <v>266</v>
      </c>
    </row>
    <row r="397" spans="1:8">
      <c r="A397" s="170" t="s">
        <v>1032</v>
      </c>
      <c r="B397" s="192">
        <v>40898</v>
      </c>
      <c r="C397" s="192">
        <v>41835</v>
      </c>
      <c r="D397" s="192">
        <v>42931</v>
      </c>
      <c r="E397" s="190">
        <v>40</v>
      </c>
      <c r="F397" s="170" t="s">
        <v>700</v>
      </c>
      <c r="G397" s="190"/>
      <c r="H397" s="170" t="s">
        <v>266</v>
      </c>
    </row>
    <row r="398" spans="1:8">
      <c r="A398" s="171" t="s">
        <v>1033</v>
      </c>
      <c r="B398" s="193">
        <v>40568</v>
      </c>
      <c r="C398" s="193">
        <v>41060</v>
      </c>
      <c r="D398" s="193">
        <v>42155</v>
      </c>
      <c r="E398" s="184">
        <v>454</v>
      </c>
      <c r="F398" s="171" t="s">
        <v>1034</v>
      </c>
      <c r="G398" s="184"/>
      <c r="H398" s="171" t="s">
        <v>275</v>
      </c>
    </row>
    <row r="399" spans="1:8">
      <c r="A399" s="170" t="s">
        <v>1035</v>
      </c>
      <c r="B399" s="192">
        <v>41040</v>
      </c>
      <c r="C399" s="192">
        <v>41962</v>
      </c>
      <c r="D399" s="192">
        <v>43058</v>
      </c>
      <c r="E399" s="190">
        <v>11</v>
      </c>
      <c r="F399" s="170" t="s">
        <v>1036</v>
      </c>
      <c r="G399" s="190"/>
      <c r="H399" s="170" t="s">
        <v>266</v>
      </c>
    </row>
    <row r="400" spans="1:8">
      <c r="A400" s="171" t="s">
        <v>1037</v>
      </c>
      <c r="B400" s="193">
        <v>40931</v>
      </c>
      <c r="C400" s="193">
        <v>41963</v>
      </c>
      <c r="D400" s="193">
        <v>43059</v>
      </c>
      <c r="E400" s="184">
        <v>57</v>
      </c>
      <c r="F400" s="171" t="s">
        <v>1038</v>
      </c>
      <c r="G400" s="184"/>
      <c r="H400" s="171" t="s">
        <v>266</v>
      </c>
    </row>
    <row r="401" spans="1:8" ht="22.5">
      <c r="A401" s="170" t="s">
        <v>1039</v>
      </c>
      <c r="B401" s="192">
        <v>41257</v>
      </c>
      <c r="C401" s="192">
        <v>41957</v>
      </c>
      <c r="D401" s="192">
        <v>43053</v>
      </c>
      <c r="E401" s="190">
        <v>67</v>
      </c>
      <c r="F401" s="170" t="s">
        <v>1040</v>
      </c>
      <c r="G401" s="190"/>
      <c r="H401" s="170" t="s">
        <v>266</v>
      </c>
    </row>
    <row r="402" spans="1:8">
      <c r="A402" s="171" t="s">
        <v>1041</v>
      </c>
      <c r="B402" s="193">
        <v>41450</v>
      </c>
      <c r="C402" s="193">
        <v>41962</v>
      </c>
      <c r="D402" s="193">
        <v>43058</v>
      </c>
      <c r="E402" s="184">
        <v>54</v>
      </c>
      <c r="F402" s="171" t="s">
        <v>1042</v>
      </c>
      <c r="G402" s="171" t="s">
        <v>1043</v>
      </c>
      <c r="H402" s="171" t="s">
        <v>266</v>
      </c>
    </row>
    <row r="403" spans="1:8">
      <c r="A403" s="170" t="s">
        <v>1044</v>
      </c>
      <c r="B403" s="192">
        <v>40699</v>
      </c>
      <c r="C403" s="192">
        <v>40800</v>
      </c>
      <c r="D403" s="192">
        <v>41896</v>
      </c>
      <c r="E403" s="190">
        <v>50</v>
      </c>
      <c r="F403" s="170" t="s">
        <v>1045</v>
      </c>
      <c r="G403" s="190"/>
      <c r="H403" s="170" t="s">
        <v>275</v>
      </c>
    </row>
    <row r="404" spans="1:8">
      <c r="A404" s="171" t="s">
        <v>1046</v>
      </c>
      <c r="B404" s="193">
        <v>41767</v>
      </c>
      <c r="C404" s="193">
        <v>41879</v>
      </c>
      <c r="D404" s="193">
        <v>42975</v>
      </c>
      <c r="E404" s="184">
        <v>100</v>
      </c>
      <c r="F404" s="171" t="s">
        <v>307</v>
      </c>
      <c r="G404" s="171" t="s">
        <v>308</v>
      </c>
      <c r="H404" s="171" t="s">
        <v>266</v>
      </c>
    </row>
    <row r="405" spans="1:8" ht="22.5">
      <c r="A405" s="170" t="s">
        <v>1047</v>
      </c>
      <c r="B405" s="192">
        <v>41444</v>
      </c>
      <c r="C405" s="192">
        <v>41996</v>
      </c>
      <c r="D405" s="192">
        <v>43092</v>
      </c>
      <c r="E405" s="190">
        <v>20</v>
      </c>
      <c r="F405" s="170" t="s">
        <v>1048</v>
      </c>
      <c r="G405" s="190"/>
      <c r="H405" s="170" t="s">
        <v>266</v>
      </c>
    </row>
    <row r="406" spans="1:8">
      <c r="A406" s="171" t="s">
        <v>1049</v>
      </c>
      <c r="B406" s="193">
        <v>41352</v>
      </c>
      <c r="C406" s="193">
        <v>42004</v>
      </c>
      <c r="D406" s="193">
        <v>43100</v>
      </c>
      <c r="E406" s="184">
        <v>800</v>
      </c>
      <c r="F406" s="171" t="s">
        <v>1050</v>
      </c>
      <c r="G406" s="184"/>
      <c r="H406" s="171" t="s">
        <v>266</v>
      </c>
    </row>
    <row r="407" spans="1:8" ht="22.5">
      <c r="A407" s="170" t="s">
        <v>1051</v>
      </c>
      <c r="B407" s="192">
        <v>41276</v>
      </c>
      <c r="C407" s="192">
        <v>42004</v>
      </c>
      <c r="D407" s="192">
        <v>43100</v>
      </c>
      <c r="E407" s="190">
        <v>36</v>
      </c>
      <c r="F407" s="170" t="s">
        <v>1040</v>
      </c>
      <c r="G407" s="190"/>
      <c r="H407" s="170" t="s">
        <v>266</v>
      </c>
    </row>
    <row r="408" spans="1:8">
      <c r="A408" s="170" t="s">
        <v>1052</v>
      </c>
      <c r="B408" s="192">
        <v>40458</v>
      </c>
      <c r="C408" s="192">
        <v>40631</v>
      </c>
      <c r="D408" s="192">
        <v>41727</v>
      </c>
      <c r="E408" s="190">
        <v>130</v>
      </c>
      <c r="F408" s="170" t="s">
        <v>682</v>
      </c>
      <c r="G408" s="190"/>
      <c r="H408" s="170" t="s">
        <v>275</v>
      </c>
    </row>
    <row r="409" spans="1:8" ht="22.5">
      <c r="A409" s="171" t="s">
        <v>1053</v>
      </c>
      <c r="B409" s="193">
        <v>39343</v>
      </c>
      <c r="C409" s="193">
        <v>39716</v>
      </c>
      <c r="D409" s="193">
        <v>42638</v>
      </c>
      <c r="E409" s="184">
        <v>800</v>
      </c>
      <c r="F409" s="171" t="s">
        <v>1054</v>
      </c>
      <c r="G409" s="184"/>
      <c r="H409" s="171" t="s">
        <v>275</v>
      </c>
    </row>
    <row r="410" spans="1:8">
      <c r="A410" s="170" t="s">
        <v>1055</v>
      </c>
      <c r="B410" s="192">
        <v>40979</v>
      </c>
      <c r="C410" s="192">
        <v>41394</v>
      </c>
      <c r="D410" s="192">
        <v>42490</v>
      </c>
      <c r="E410" s="190">
        <v>103</v>
      </c>
      <c r="F410" s="170" t="s">
        <v>865</v>
      </c>
      <c r="G410" s="190"/>
      <c r="H410" s="170" t="s">
        <v>266</v>
      </c>
    </row>
    <row r="411" spans="1:8">
      <c r="A411" s="171" t="s">
        <v>1056</v>
      </c>
      <c r="B411" s="193">
        <v>40288</v>
      </c>
      <c r="C411" s="193">
        <v>40735</v>
      </c>
      <c r="D411" s="193">
        <v>42562</v>
      </c>
      <c r="E411" s="184">
        <v>62.5</v>
      </c>
      <c r="F411" s="171" t="s">
        <v>1057</v>
      </c>
      <c r="G411" s="171" t="s">
        <v>1058</v>
      </c>
      <c r="H411" s="171" t="s">
        <v>275</v>
      </c>
    </row>
    <row r="412" spans="1:8" ht="22.5">
      <c r="A412" s="170" t="s">
        <v>1059</v>
      </c>
      <c r="B412" s="192">
        <v>40310</v>
      </c>
      <c r="C412" s="192">
        <v>40802</v>
      </c>
      <c r="D412" s="192">
        <v>41898</v>
      </c>
      <c r="E412" s="190">
        <v>225</v>
      </c>
      <c r="F412" s="170" t="s">
        <v>845</v>
      </c>
      <c r="G412" s="170" t="s">
        <v>846</v>
      </c>
      <c r="H412" s="170" t="s">
        <v>275</v>
      </c>
    </row>
    <row r="413" spans="1:8">
      <c r="A413" s="171" t="s">
        <v>1060</v>
      </c>
      <c r="B413" s="193">
        <v>40470</v>
      </c>
      <c r="C413" s="193">
        <v>40806</v>
      </c>
      <c r="D413" s="193">
        <v>41902</v>
      </c>
      <c r="E413" s="184">
        <v>34.700000000000003</v>
      </c>
      <c r="F413" s="171" t="s">
        <v>1061</v>
      </c>
      <c r="G413" s="171" t="s">
        <v>1062</v>
      </c>
      <c r="H413" s="171" t="s">
        <v>275</v>
      </c>
    </row>
    <row r="414" spans="1:8">
      <c r="A414" s="170" t="s">
        <v>1063</v>
      </c>
      <c r="B414" s="192">
        <v>41218</v>
      </c>
      <c r="C414" s="192">
        <v>41246</v>
      </c>
      <c r="D414" s="192">
        <v>42341</v>
      </c>
      <c r="E414" s="190">
        <v>497</v>
      </c>
      <c r="F414" s="170" t="s">
        <v>1064</v>
      </c>
      <c r="G414" s="190"/>
      <c r="H414" s="170" t="s">
        <v>288</v>
      </c>
    </row>
    <row r="415" spans="1:8">
      <c r="A415" s="171" t="s">
        <v>1065</v>
      </c>
      <c r="B415" s="193">
        <v>41122</v>
      </c>
      <c r="C415" s="193">
        <v>41491</v>
      </c>
      <c r="D415" s="193">
        <v>42587</v>
      </c>
      <c r="E415" s="184">
        <v>16</v>
      </c>
      <c r="F415" s="171" t="s">
        <v>1066</v>
      </c>
      <c r="G415" s="184"/>
      <c r="H415" s="171" t="s">
        <v>266</v>
      </c>
    </row>
    <row r="416" spans="1:8">
      <c r="A416" s="170" t="s">
        <v>1067</v>
      </c>
      <c r="B416" s="192">
        <v>40574</v>
      </c>
      <c r="C416" s="192">
        <v>40823</v>
      </c>
      <c r="D416" s="192">
        <v>41919</v>
      </c>
      <c r="E416" s="190">
        <v>130</v>
      </c>
      <c r="F416" s="170" t="s">
        <v>1068</v>
      </c>
      <c r="G416" s="190"/>
      <c r="H416" s="170" t="s">
        <v>275</v>
      </c>
    </row>
    <row r="417" spans="1:8">
      <c r="A417" s="171" t="s">
        <v>1069</v>
      </c>
      <c r="B417" s="193">
        <v>40967</v>
      </c>
      <c r="C417" s="193">
        <v>41333</v>
      </c>
      <c r="D417" s="193">
        <v>42428</v>
      </c>
      <c r="E417" s="184">
        <v>138</v>
      </c>
      <c r="F417" s="171" t="s">
        <v>1070</v>
      </c>
      <c r="G417" s="184"/>
      <c r="H417" s="171" t="s">
        <v>266</v>
      </c>
    </row>
    <row r="418" spans="1:8">
      <c r="A418" s="170" t="s">
        <v>1071</v>
      </c>
      <c r="B418" s="192">
        <v>41246</v>
      </c>
      <c r="C418" s="192">
        <v>42004</v>
      </c>
      <c r="D418" s="192">
        <v>43100</v>
      </c>
      <c r="E418" s="190">
        <v>43.14</v>
      </c>
      <c r="F418" s="170" t="s">
        <v>1072</v>
      </c>
      <c r="G418" s="190"/>
      <c r="H418" s="170" t="s">
        <v>266</v>
      </c>
    </row>
    <row r="419" spans="1:8">
      <c r="A419" s="171" t="s">
        <v>1073</v>
      </c>
      <c r="B419" s="193">
        <v>40470</v>
      </c>
      <c r="C419" s="193">
        <v>40806</v>
      </c>
      <c r="D419" s="193">
        <v>41902</v>
      </c>
      <c r="E419" s="184">
        <v>20.5</v>
      </c>
      <c r="F419" s="171" t="s">
        <v>1061</v>
      </c>
      <c r="G419" s="171" t="s">
        <v>1062</v>
      </c>
      <c r="H419" s="171" t="s">
        <v>275</v>
      </c>
    </row>
    <row r="420" spans="1:8">
      <c r="A420" s="171" t="s">
        <v>1074</v>
      </c>
      <c r="B420" s="193">
        <v>41485</v>
      </c>
      <c r="C420" s="193">
        <v>41996</v>
      </c>
      <c r="D420" s="193">
        <v>43092</v>
      </c>
      <c r="E420" s="184">
        <v>40</v>
      </c>
      <c r="F420" s="171" t="s">
        <v>1075</v>
      </c>
      <c r="G420" s="184"/>
      <c r="H420" s="171" t="s">
        <v>266</v>
      </c>
    </row>
    <row r="421" spans="1:8">
      <c r="A421" s="170" t="s">
        <v>1076</v>
      </c>
      <c r="B421" s="192">
        <v>41694</v>
      </c>
      <c r="C421" s="192">
        <v>42004</v>
      </c>
      <c r="D421" s="192">
        <v>43100</v>
      </c>
      <c r="E421" s="190">
        <v>16</v>
      </c>
      <c r="F421" s="170" t="s">
        <v>1077</v>
      </c>
      <c r="G421" s="190"/>
      <c r="H421" s="170" t="s">
        <v>266</v>
      </c>
    </row>
    <row r="422" spans="1:8">
      <c r="A422" s="171" t="s">
        <v>1078</v>
      </c>
      <c r="B422" s="193">
        <v>41557</v>
      </c>
      <c r="C422" s="193">
        <v>42003</v>
      </c>
      <c r="D422" s="193">
        <v>43099</v>
      </c>
      <c r="E422" s="184">
        <v>800</v>
      </c>
      <c r="F422" s="171" t="s">
        <v>1079</v>
      </c>
      <c r="G422" s="184"/>
      <c r="H422" s="171" t="s">
        <v>266</v>
      </c>
    </row>
    <row r="423" spans="1:8">
      <c r="A423" s="170" t="s">
        <v>1080</v>
      </c>
      <c r="B423" s="192">
        <v>40350</v>
      </c>
      <c r="C423" s="192">
        <v>40632</v>
      </c>
      <c r="D423" s="192">
        <v>41728</v>
      </c>
      <c r="E423" s="190">
        <v>139</v>
      </c>
      <c r="F423" s="170" t="s">
        <v>1081</v>
      </c>
      <c r="G423" s="170" t="s">
        <v>1082</v>
      </c>
      <c r="H423" s="170" t="s">
        <v>275</v>
      </c>
    </row>
    <row r="424" spans="1:8">
      <c r="A424" s="170" t="s">
        <v>1083</v>
      </c>
      <c r="B424" s="192">
        <v>41004</v>
      </c>
      <c r="C424" s="192">
        <v>41869</v>
      </c>
      <c r="D424" s="192">
        <v>42965</v>
      </c>
      <c r="E424" s="190">
        <v>100</v>
      </c>
      <c r="F424" s="170" t="s">
        <v>905</v>
      </c>
      <c r="G424" s="170" t="s">
        <v>906</v>
      </c>
      <c r="H424" s="170" t="s">
        <v>266</v>
      </c>
    </row>
    <row r="425" spans="1:8">
      <c r="A425" s="171" t="s">
        <v>1084</v>
      </c>
      <c r="B425" s="193">
        <v>39960</v>
      </c>
      <c r="C425" s="193">
        <v>40631</v>
      </c>
      <c r="D425" s="193">
        <v>42458</v>
      </c>
      <c r="E425" s="184">
        <v>75</v>
      </c>
      <c r="F425" s="171" t="s">
        <v>410</v>
      </c>
      <c r="G425" s="184"/>
      <c r="H425" s="171" t="s">
        <v>275</v>
      </c>
    </row>
    <row r="426" spans="1:8">
      <c r="A426" s="170" t="s">
        <v>1085</v>
      </c>
      <c r="B426" s="192">
        <v>40122</v>
      </c>
      <c r="C426" s="192">
        <v>40606</v>
      </c>
      <c r="D426" s="192">
        <v>42433</v>
      </c>
      <c r="E426" s="190">
        <v>92</v>
      </c>
      <c r="F426" s="170" t="s">
        <v>1086</v>
      </c>
      <c r="G426" s="170" t="s">
        <v>1087</v>
      </c>
      <c r="H426" s="170" t="s">
        <v>275</v>
      </c>
    </row>
    <row r="427" spans="1:8">
      <c r="A427" s="171" t="s">
        <v>1088</v>
      </c>
      <c r="B427" s="193">
        <v>40308</v>
      </c>
      <c r="C427" s="193">
        <v>40632</v>
      </c>
      <c r="D427" s="193">
        <v>42459</v>
      </c>
      <c r="E427" s="184">
        <v>157</v>
      </c>
      <c r="F427" s="171" t="s">
        <v>408</v>
      </c>
      <c r="G427" s="171" t="s">
        <v>224</v>
      </c>
      <c r="H427" s="171" t="s">
        <v>275</v>
      </c>
    </row>
    <row r="428" spans="1:8">
      <c r="A428" s="170" t="s">
        <v>1089</v>
      </c>
      <c r="B428" s="192">
        <v>40233</v>
      </c>
      <c r="C428" s="192">
        <v>40696</v>
      </c>
      <c r="D428" s="192">
        <v>42523</v>
      </c>
      <c r="E428" s="190">
        <v>48</v>
      </c>
      <c r="F428" s="170" t="s">
        <v>268</v>
      </c>
      <c r="G428" s="190"/>
      <c r="H428" s="170" t="s">
        <v>275</v>
      </c>
    </row>
    <row r="429" spans="1:8">
      <c r="A429" s="171" t="s">
        <v>1090</v>
      </c>
      <c r="B429" s="193">
        <v>40343</v>
      </c>
      <c r="C429" s="193">
        <v>40632</v>
      </c>
      <c r="D429" s="193">
        <v>41728</v>
      </c>
      <c r="E429" s="184">
        <v>115</v>
      </c>
      <c r="F429" s="171" t="s">
        <v>1091</v>
      </c>
      <c r="G429" s="184"/>
      <c r="H429" s="171" t="s">
        <v>275</v>
      </c>
    </row>
    <row r="430" spans="1:8">
      <c r="A430" s="170" t="s">
        <v>1092</v>
      </c>
      <c r="B430" s="192">
        <v>40290</v>
      </c>
      <c r="C430" s="192">
        <v>40620</v>
      </c>
      <c r="D430" s="192">
        <v>41716</v>
      </c>
      <c r="E430" s="190">
        <v>36</v>
      </c>
      <c r="F430" s="170" t="s">
        <v>1093</v>
      </c>
      <c r="G430" s="170" t="s">
        <v>1094</v>
      </c>
      <c r="H430" s="170" t="s">
        <v>275</v>
      </c>
    </row>
    <row r="431" spans="1:8">
      <c r="A431" s="171" t="s">
        <v>1095</v>
      </c>
      <c r="B431" s="193">
        <v>39980</v>
      </c>
      <c r="C431" s="193">
        <v>40632</v>
      </c>
      <c r="D431" s="193">
        <v>43189</v>
      </c>
      <c r="E431" s="184">
        <v>60.8</v>
      </c>
      <c r="F431" s="171" t="s">
        <v>606</v>
      </c>
      <c r="G431" s="171" t="s">
        <v>215</v>
      </c>
      <c r="H431" s="171" t="s">
        <v>275</v>
      </c>
    </row>
    <row r="432" spans="1:8">
      <c r="A432" s="171" t="s">
        <v>1096</v>
      </c>
      <c r="B432" s="193">
        <v>40430</v>
      </c>
      <c r="C432" s="193">
        <v>40878</v>
      </c>
      <c r="D432" s="193">
        <v>41974</v>
      </c>
      <c r="E432" s="184">
        <v>154.19999999999999</v>
      </c>
      <c r="F432" s="171" t="s">
        <v>1097</v>
      </c>
      <c r="G432" s="171" t="s">
        <v>1098</v>
      </c>
      <c r="H432" s="171" t="s">
        <v>275</v>
      </c>
    </row>
    <row r="433" spans="1:8">
      <c r="A433" s="170" t="s">
        <v>1099</v>
      </c>
      <c r="B433" s="192">
        <v>40511</v>
      </c>
      <c r="C433" s="192">
        <v>40800</v>
      </c>
      <c r="D433" s="192">
        <v>41896</v>
      </c>
      <c r="E433" s="190">
        <v>30</v>
      </c>
      <c r="F433" s="170" t="s">
        <v>1100</v>
      </c>
      <c r="G433" s="190"/>
      <c r="H433" s="170" t="s">
        <v>275</v>
      </c>
    </row>
    <row r="434" spans="1:8">
      <c r="A434" s="171" t="s">
        <v>1101</v>
      </c>
      <c r="B434" s="193">
        <v>40616</v>
      </c>
      <c r="C434" s="193">
        <v>41058</v>
      </c>
      <c r="D434" s="193">
        <v>42153</v>
      </c>
      <c r="E434" s="184">
        <v>12</v>
      </c>
      <c r="F434" s="171" t="s">
        <v>636</v>
      </c>
      <c r="G434" s="171" t="s">
        <v>637</v>
      </c>
      <c r="H434" s="171" t="s">
        <v>266</v>
      </c>
    </row>
    <row r="435" spans="1:8">
      <c r="A435" s="171" t="s">
        <v>1102</v>
      </c>
      <c r="B435" s="193">
        <v>40812</v>
      </c>
      <c r="C435" s="193">
        <v>41205</v>
      </c>
      <c r="D435" s="193">
        <v>44857</v>
      </c>
      <c r="E435" s="184">
        <v>110</v>
      </c>
      <c r="F435" s="171" t="s">
        <v>1103</v>
      </c>
      <c r="G435" s="184"/>
      <c r="H435" s="171" t="s">
        <v>266</v>
      </c>
    </row>
    <row r="436" spans="1:8">
      <c r="A436" s="170" t="s">
        <v>1104</v>
      </c>
      <c r="B436" s="192">
        <v>40983</v>
      </c>
      <c r="C436" s="192">
        <v>41684</v>
      </c>
      <c r="D436" s="192">
        <v>42780</v>
      </c>
      <c r="E436" s="190">
        <v>100</v>
      </c>
      <c r="F436" s="170" t="s">
        <v>1105</v>
      </c>
      <c r="G436" s="190"/>
      <c r="H436" s="170" t="s">
        <v>266</v>
      </c>
    </row>
    <row r="437" spans="1:8">
      <c r="A437" s="170" t="s">
        <v>1106</v>
      </c>
      <c r="B437" s="192">
        <v>40521</v>
      </c>
      <c r="C437" s="192">
        <v>41128</v>
      </c>
      <c r="D437" s="192">
        <v>42223</v>
      </c>
      <c r="E437" s="190">
        <v>21</v>
      </c>
      <c r="F437" s="170" t="s">
        <v>834</v>
      </c>
      <c r="G437" s="170" t="s">
        <v>835</v>
      </c>
      <c r="H437" s="170" t="s">
        <v>275</v>
      </c>
    </row>
    <row r="438" spans="1:8">
      <c r="A438" s="171" t="s">
        <v>1107</v>
      </c>
      <c r="B438" s="193">
        <v>40728</v>
      </c>
      <c r="C438" s="193">
        <v>41253</v>
      </c>
      <c r="D438" s="193">
        <v>42348</v>
      </c>
      <c r="E438" s="184">
        <v>150</v>
      </c>
      <c r="F438" s="171" t="s">
        <v>1108</v>
      </c>
      <c r="G438" s="184"/>
      <c r="H438" s="171" t="s">
        <v>266</v>
      </c>
    </row>
    <row r="439" spans="1:8">
      <c r="A439" s="170" t="s">
        <v>1109</v>
      </c>
      <c r="B439" s="192">
        <v>41358</v>
      </c>
      <c r="C439" s="192">
        <v>41443</v>
      </c>
      <c r="D439" s="192">
        <v>42539</v>
      </c>
      <c r="E439" s="190">
        <v>800</v>
      </c>
      <c r="F439" s="170" t="s">
        <v>604</v>
      </c>
      <c r="G439" s="190"/>
      <c r="H439" s="170" t="s">
        <v>266</v>
      </c>
    </row>
    <row r="440" spans="1:8" ht="22.5">
      <c r="A440" s="170" t="s">
        <v>1110</v>
      </c>
      <c r="B440" s="192">
        <v>40661</v>
      </c>
      <c r="C440" s="192">
        <v>41061</v>
      </c>
      <c r="D440" s="192">
        <v>42156</v>
      </c>
      <c r="E440" s="190">
        <v>79.319999999999993</v>
      </c>
      <c r="F440" s="170" t="s">
        <v>1111</v>
      </c>
      <c r="G440" s="170" t="s">
        <v>1112</v>
      </c>
      <c r="H440" s="170" t="s">
        <v>266</v>
      </c>
    </row>
    <row r="441" spans="1:8">
      <c r="A441" s="170" t="s">
        <v>1113</v>
      </c>
      <c r="B441" s="192">
        <v>40116</v>
      </c>
      <c r="C441" s="192">
        <v>40631</v>
      </c>
      <c r="D441" s="192">
        <v>41727</v>
      </c>
      <c r="E441" s="190">
        <v>16</v>
      </c>
      <c r="F441" s="170" t="s">
        <v>284</v>
      </c>
      <c r="G441" s="170" t="s">
        <v>285</v>
      </c>
      <c r="H441" s="170" t="s">
        <v>275</v>
      </c>
    </row>
    <row r="442" spans="1:8">
      <c r="A442" s="171" t="s">
        <v>1114</v>
      </c>
      <c r="B442" s="193">
        <v>40616</v>
      </c>
      <c r="C442" s="193">
        <v>41058</v>
      </c>
      <c r="D442" s="193">
        <v>42153</v>
      </c>
      <c r="E442" s="184">
        <v>54</v>
      </c>
      <c r="F442" s="171" t="s">
        <v>636</v>
      </c>
      <c r="G442" s="171" t="s">
        <v>637</v>
      </c>
      <c r="H442" s="171" t="s">
        <v>266</v>
      </c>
    </row>
    <row r="443" spans="1:8">
      <c r="A443" s="170" t="s">
        <v>1115</v>
      </c>
      <c r="B443" s="192">
        <v>40898</v>
      </c>
      <c r="C443" s="192">
        <v>41835</v>
      </c>
      <c r="D443" s="192">
        <v>42931</v>
      </c>
      <c r="E443" s="190">
        <v>69</v>
      </c>
      <c r="F443" s="170" t="s">
        <v>700</v>
      </c>
      <c r="G443" s="190"/>
      <c r="H443" s="170" t="s">
        <v>266</v>
      </c>
    </row>
    <row r="444" spans="1:8">
      <c r="A444" s="170" t="s">
        <v>1116</v>
      </c>
      <c r="B444" s="192">
        <v>40823</v>
      </c>
      <c r="C444" s="192">
        <v>41835</v>
      </c>
      <c r="D444" s="192">
        <v>42931</v>
      </c>
      <c r="E444" s="190">
        <v>41</v>
      </c>
      <c r="F444" s="170" t="s">
        <v>1117</v>
      </c>
      <c r="G444" s="190"/>
      <c r="H444" s="170" t="s">
        <v>266</v>
      </c>
    </row>
    <row r="445" spans="1:8">
      <c r="A445" s="171" t="s">
        <v>1118</v>
      </c>
      <c r="B445" s="193">
        <v>40492</v>
      </c>
      <c r="C445" s="193">
        <v>40907</v>
      </c>
      <c r="D445" s="193">
        <v>42003</v>
      </c>
      <c r="E445" s="184">
        <v>180</v>
      </c>
      <c r="F445" s="171" t="s">
        <v>1119</v>
      </c>
      <c r="G445" s="184"/>
      <c r="H445" s="171" t="s">
        <v>275</v>
      </c>
    </row>
    <row r="446" spans="1:8">
      <c r="A446" s="170" t="s">
        <v>1120</v>
      </c>
      <c r="B446" s="192">
        <v>39883</v>
      </c>
      <c r="C446" s="192">
        <v>40632</v>
      </c>
      <c r="D446" s="192">
        <v>41728</v>
      </c>
      <c r="E446" s="190">
        <v>74</v>
      </c>
      <c r="F446" s="170" t="s">
        <v>726</v>
      </c>
      <c r="G446" s="170" t="s">
        <v>727</v>
      </c>
      <c r="H446" s="170" t="s">
        <v>275</v>
      </c>
    </row>
    <row r="447" spans="1:8">
      <c r="A447" s="171" t="s">
        <v>1121</v>
      </c>
      <c r="B447" s="193">
        <v>40843</v>
      </c>
      <c r="C447" s="193">
        <v>41306</v>
      </c>
      <c r="D447" s="193">
        <v>42401</v>
      </c>
      <c r="E447" s="184">
        <v>52</v>
      </c>
      <c r="F447" s="171" t="s">
        <v>1122</v>
      </c>
      <c r="G447" s="184"/>
      <c r="H447" s="171" t="s">
        <v>266</v>
      </c>
    </row>
    <row r="448" spans="1:8">
      <c r="A448" s="170" t="s">
        <v>1123</v>
      </c>
      <c r="B448" s="192">
        <v>40843</v>
      </c>
      <c r="C448" s="192">
        <v>41333</v>
      </c>
      <c r="D448" s="192">
        <v>42428</v>
      </c>
      <c r="E448" s="190">
        <v>38</v>
      </c>
      <c r="F448" s="170" t="s">
        <v>335</v>
      </c>
      <c r="G448" s="190"/>
      <c r="H448" s="170" t="s">
        <v>266</v>
      </c>
    </row>
    <row r="449" spans="1:8">
      <c r="A449" s="171" t="s">
        <v>1124</v>
      </c>
      <c r="B449" s="193">
        <v>40668</v>
      </c>
      <c r="C449" s="193">
        <v>41333</v>
      </c>
      <c r="D449" s="193">
        <v>42428</v>
      </c>
      <c r="E449" s="184">
        <v>47</v>
      </c>
      <c r="F449" s="171" t="s">
        <v>1125</v>
      </c>
      <c r="G449" s="184"/>
      <c r="H449" s="171" t="s">
        <v>266</v>
      </c>
    </row>
    <row r="450" spans="1:8">
      <c r="A450" s="170" t="s">
        <v>1126</v>
      </c>
      <c r="B450" s="192">
        <v>39793</v>
      </c>
      <c r="C450" s="192">
        <v>40606</v>
      </c>
      <c r="D450" s="192">
        <v>41702</v>
      </c>
      <c r="E450" s="190">
        <v>60</v>
      </c>
      <c r="F450" s="170" t="s">
        <v>335</v>
      </c>
      <c r="G450" s="190"/>
      <c r="H450" s="170" t="s">
        <v>275</v>
      </c>
    </row>
    <row r="451" spans="1:8">
      <c r="A451" s="171" t="s">
        <v>1127</v>
      </c>
      <c r="B451" s="193">
        <v>40759</v>
      </c>
      <c r="C451" s="193">
        <v>41394</v>
      </c>
      <c r="D451" s="193">
        <v>42490</v>
      </c>
      <c r="E451" s="184">
        <v>24</v>
      </c>
      <c r="F451" s="171" t="s">
        <v>314</v>
      </c>
      <c r="G451" s="184"/>
      <c r="H451" s="171" t="s">
        <v>266</v>
      </c>
    </row>
    <row r="452" spans="1:8" ht="22.5">
      <c r="A452" s="171" t="s">
        <v>1128</v>
      </c>
      <c r="B452" s="193">
        <v>41369</v>
      </c>
      <c r="C452" s="193">
        <v>41442</v>
      </c>
      <c r="D452" s="193">
        <v>42538</v>
      </c>
      <c r="E452" s="184">
        <v>50</v>
      </c>
      <c r="F452" s="171" t="s">
        <v>270</v>
      </c>
      <c r="G452" s="171" t="s">
        <v>271</v>
      </c>
      <c r="H452" s="171" t="s">
        <v>288</v>
      </c>
    </row>
    <row r="453" spans="1:8">
      <c r="A453" s="170" t="s">
        <v>1129</v>
      </c>
      <c r="B453" s="192">
        <v>40458</v>
      </c>
      <c r="C453" s="192">
        <v>41795</v>
      </c>
      <c r="D453" s="192">
        <v>42891</v>
      </c>
      <c r="E453" s="190">
        <v>325</v>
      </c>
      <c r="F453" s="170" t="s">
        <v>1081</v>
      </c>
      <c r="G453" s="170" t="s">
        <v>1082</v>
      </c>
      <c r="H453" s="170" t="s">
        <v>288</v>
      </c>
    </row>
    <row r="454" spans="1:8">
      <c r="A454" s="171" t="s">
        <v>1130</v>
      </c>
      <c r="B454" s="193">
        <v>41369</v>
      </c>
      <c r="C454" s="193">
        <v>41442</v>
      </c>
      <c r="D454" s="193">
        <v>42538</v>
      </c>
      <c r="E454" s="184">
        <v>59</v>
      </c>
      <c r="F454" s="171" t="s">
        <v>330</v>
      </c>
      <c r="G454" s="171" t="s">
        <v>331</v>
      </c>
      <c r="H454" s="171" t="s">
        <v>288</v>
      </c>
    </row>
    <row r="455" spans="1:8">
      <c r="A455" s="170" t="s">
        <v>1131</v>
      </c>
      <c r="B455" s="192">
        <v>40758</v>
      </c>
      <c r="C455" s="192">
        <v>41306</v>
      </c>
      <c r="D455" s="192">
        <v>43132</v>
      </c>
      <c r="E455" s="190">
        <v>84.11</v>
      </c>
      <c r="F455" s="170" t="s">
        <v>343</v>
      </c>
      <c r="G455" s="170" t="s">
        <v>344</v>
      </c>
      <c r="H455" s="170" t="s">
        <v>266</v>
      </c>
    </row>
    <row r="456" spans="1:8">
      <c r="A456" s="171" t="s">
        <v>1132</v>
      </c>
      <c r="B456" s="193">
        <v>40756</v>
      </c>
      <c r="C456" s="193">
        <v>41291</v>
      </c>
      <c r="D456" s="193">
        <v>42386</v>
      </c>
      <c r="E456" s="184">
        <v>200</v>
      </c>
      <c r="F456" s="171" t="s">
        <v>290</v>
      </c>
      <c r="G456" s="171" t="s">
        <v>291</v>
      </c>
      <c r="H456" s="171" t="s">
        <v>288</v>
      </c>
    </row>
    <row r="457" spans="1:8">
      <c r="A457" s="170" t="s">
        <v>1133</v>
      </c>
      <c r="B457" s="192">
        <v>40843</v>
      </c>
      <c r="C457" s="192">
        <v>41306</v>
      </c>
      <c r="D457" s="192">
        <v>42401</v>
      </c>
      <c r="E457" s="190">
        <v>10</v>
      </c>
      <c r="F457" s="170" t="s">
        <v>1122</v>
      </c>
      <c r="G457" s="190"/>
      <c r="H457" s="170" t="s">
        <v>266</v>
      </c>
    </row>
    <row r="458" spans="1:8">
      <c r="A458" s="171" t="s">
        <v>1134</v>
      </c>
      <c r="B458" s="193">
        <v>40763</v>
      </c>
      <c r="C458" s="193">
        <v>41295</v>
      </c>
      <c r="D458" s="193">
        <v>42390</v>
      </c>
      <c r="E458" s="184">
        <v>16</v>
      </c>
      <c r="F458" s="171" t="s">
        <v>1135</v>
      </c>
      <c r="G458" s="184"/>
      <c r="H458" s="171" t="s">
        <v>266</v>
      </c>
    </row>
    <row r="459" spans="1:8" ht="22.5">
      <c r="A459" s="170" t="s">
        <v>1136</v>
      </c>
      <c r="B459" s="192">
        <v>40667</v>
      </c>
      <c r="C459" s="192">
        <v>41295</v>
      </c>
      <c r="D459" s="192">
        <v>42390</v>
      </c>
      <c r="E459" s="190">
        <v>133</v>
      </c>
      <c r="F459" s="170" t="s">
        <v>1111</v>
      </c>
      <c r="G459" s="170" t="s">
        <v>1112</v>
      </c>
      <c r="H459" s="170" t="s">
        <v>266</v>
      </c>
    </row>
    <row r="460" spans="1:8">
      <c r="A460" s="171" t="s">
        <v>1137</v>
      </c>
      <c r="B460" s="193">
        <v>40386</v>
      </c>
      <c r="C460" s="193">
        <v>41337</v>
      </c>
      <c r="D460" s="193">
        <v>42433</v>
      </c>
      <c r="E460" s="184">
        <v>48</v>
      </c>
      <c r="F460" s="171" t="s">
        <v>265</v>
      </c>
      <c r="G460" s="184"/>
      <c r="H460" s="171" t="s">
        <v>266</v>
      </c>
    </row>
    <row r="461" spans="1:8">
      <c r="A461" s="170" t="s">
        <v>1138</v>
      </c>
      <c r="B461" s="192">
        <v>41053</v>
      </c>
      <c r="C461" s="192">
        <v>41394</v>
      </c>
      <c r="D461" s="192">
        <v>42490</v>
      </c>
      <c r="E461" s="190">
        <v>43.3</v>
      </c>
      <c r="F461" s="170" t="s">
        <v>717</v>
      </c>
      <c r="G461" s="170" t="s">
        <v>222</v>
      </c>
      <c r="H461" s="170" t="s">
        <v>266</v>
      </c>
    </row>
    <row r="462" spans="1:8">
      <c r="A462" s="171" t="s">
        <v>1139</v>
      </c>
      <c r="B462" s="193">
        <v>40233</v>
      </c>
      <c r="C462" s="193">
        <v>41394</v>
      </c>
      <c r="D462" s="193">
        <v>43220</v>
      </c>
      <c r="E462" s="184">
        <v>70</v>
      </c>
      <c r="F462" s="171" t="s">
        <v>865</v>
      </c>
      <c r="G462" s="184"/>
      <c r="H462" s="171" t="s">
        <v>266</v>
      </c>
    </row>
    <row r="463" spans="1:8">
      <c r="A463" s="171" t="s">
        <v>1140</v>
      </c>
      <c r="B463" s="193">
        <v>40893</v>
      </c>
      <c r="C463" s="193">
        <v>41291</v>
      </c>
      <c r="D463" s="193">
        <v>42386</v>
      </c>
      <c r="E463" s="184">
        <v>62</v>
      </c>
      <c r="F463" s="171" t="s">
        <v>455</v>
      </c>
      <c r="G463" s="171" t="s">
        <v>456</v>
      </c>
      <c r="H463" s="171" t="s">
        <v>266</v>
      </c>
    </row>
    <row r="464" spans="1:8">
      <c r="A464" s="170" t="s">
        <v>1141</v>
      </c>
      <c r="B464" s="192">
        <v>40577</v>
      </c>
      <c r="C464" s="192">
        <v>41351</v>
      </c>
      <c r="D464" s="192">
        <v>42447</v>
      </c>
      <c r="E464" s="190">
        <v>110</v>
      </c>
      <c r="F464" s="170" t="s">
        <v>1142</v>
      </c>
      <c r="G464" s="190"/>
      <c r="H464" s="170" t="s">
        <v>266</v>
      </c>
    </row>
    <row r="465" spans="1:8">
      <c r="A465" s="171" t="s">
        <v>1143</v>
      </c>
      <c r="B465" s="193">
        <v>40815</v>
      </c>
      <c r="C465" s="193">
        <v>41401</v>
      </c>
      <c r="D465" s="193">
        <v>42497</v>
      </c>
      <c r="E465" s="184">
        <v>64</v>
      </c>
      <c r="F465" s="171" t="s">
        <v>905</v>
      </c>
      <c r="G465" s="184"/>
      <c r="H465" s="171" t="s">
        <v>266</v>
      </c>
    </row>
    <row r="466" spans="1:8">
      <c r="A466" s="170" t="s">
        <v>1144</v>
      </c>
      <c r="B466" s="192">
        <v>40835</v>
      </c>
      <c r="C466" s="192">
        <v>41291</v>
      </c>
      <c r="D466" s="192">
        <v>42386</v>
      </c>
      <c r="E466" s="190">
        <v>56</v>
      </c>
      <c r="F466" s="170" t="s">
        <v>837</v>
      </c>
      <c r="G466" s="190"/>
      <c r="H466" s="170" t="s">
        <v>266</v>
      </c>
    </row>
    <row r="467" spans="1:8">
      <c r="A467" s="170" t="s">
        <v>1145</v>
      </c>
      <c r="B467" s="192">
        <v>40386</v>
      </c>
      <c r="C467" s="192">
        <v>41337</v>
      </c>
      <c r="D467" s="192">
        <v>42433</v>
      </c>
      <c r="E467" s="190">
        <v>46</v>
      </c>
      <c r="F467" s="170" t="s">
        <v>265</v>
      </c>
      <c r="G467" s="190"/>
      <c r="H467" s="170" t="s">
        <v>266</v>
      </c>
    </row>
    <row r="468" spans="1:8">
      <c r="A468" s="171" t="s">
        <v>1146</v>
      </c>
      <c r="B468" s="193">
        <v>40721</v>
      </c>
      <c r="C468" s="193">
        <v>41422</v>
      </c>
      <c r="D468" s="193">
        <v>42518</v>
      </c>
      <c r="E468" s="184">
        <v>55</v>
      </c>
      <c r="F468" s="171" t="s">
        <v>1147</v>
      </c>
      <c r="G468" s="171" t="s">
        <v>1148</v>
      </c>
      <c r="H468" s="171" t="s">
        <v>266</v>
      </c>
    </row>
    <row r="469" spans="1:8">
      <c r="A469" s="170" t="s">
        <v>1149</v>
      </c>
      <c r="B469" s="192">
        <v>40577</v>
      </c>
      <c r="C469" s="192">
        <v>40823</v>
      </c>
      <c r="D469" s="192">
        <v>41919</v>
      </c>
      <c r="E469" s="190">
        <v>54</v>
      </c>
      <c r="F469" s="170" t="s">
        <v>1150</v>
      </c>
      <c r="G469" s="190"/>
      <c r="H469" s="170" t="s">
        <v>275</v>
      </c>
    </row>
    <row r="470" spans="1:8" ht="22.5">
      <c r="A470" s="171" t="s">
        <v>1151</v>
      </c>
      <c r="B470" s="193">
        <v>40779</v>
      </c>
      <c r="C470" s="193">
        <v>41394</v>
      </c>
      <c r="D470" s="193">
        <v>42490</v>
      </c>
      <c r="E470" s="184">
        <v>33</v>
      </c>
      <c r="F470" s="171" t="s">
        <v>349</v>
      </c>
      <c r="G470" s="171" t="s">
        <v>350</v>
      </c>
      <c r="H470" s="171" t="s">
        <v>266</v>
      </c>
    </row>
    <row r="471" spans="1:8" ht="22.5">
      <c r="A471" s="170" t="s">
        <v>1152</v>
      </c>
      <c r="B471" s="192">
        <v>40109</v>
      </c>
      <c r="C471" s="192">
        <v>41295</v>
      </c>
      <c r="D471" s="192">
        <v>42390</v>
      </c>
      <c r="E471" s="190">
        <v>105</v>
      </c>
      <c r="F471" s="170" t="s">
        <v>1153</v>
      </c>
      <c r="G471" s="190"/>
      <c r="H471" s="170" t="s">
        <v>266</v>
      </c>
    </row>
  </sheetData>
  <autoFilter ref="A1:H47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topLeftCell="A65" zoomScaleNormal="100" workbookViewId="0">
      <selection activeCell="A87" sqref="A87"/>
    </sheetView>
  </sheetViews>
  <sheetFormatPr baseColWidth="10" defaultColWidth="11.5703125" defaultRowHeight="11.25"/>
  <cols>
    <col min="1" max="1" width="154.28515625" style="5" bestFit="1" customWidth="1"/>
    <col min="2" max="16384" width="11.5703125" style="5"/>
  </cols>
  <sheetData>
    <row r="1" spans="1:2">
      <c r="A1" s="9"/>
      <c r="B1" s="10"/>
    </row>
    <row r="2" spans="1:2" s="3" customFormat="1">
      <c r="A2" s="11"/>
      <c r="B2" s="12"/>
    </row>
    <row r="3" spans="1:2">
      <c r="A3" s="232">
        <v>2017</v>
      </c>
    </row>
    <row r="5" spans="1:2">
      <c r="A5" s="9" t="s">
        <v>36</v>
      </c>
    </row>
    <row r="7" spans="1:2" s="1" customFormat="1">
      <c r="A7" s="230" t="str">
        <f>Taxes!A3&amp;"- "&amp;Taxes!B3</f>
        <v>1- Taxe ad valorem</v>
      </c>
    </row>
    <row r="8" spans="1:2" s="1" customFormat="1">
      <c r="A8" s="230" t="str">
        <f>Taxes!A4&amp;"- "&amp;Taxes!B4</f>
        <v>2- Dividendes</v>
      </c>
    </row>
    <row r="9" spans="1:2" s="1" customFormat="1">
      <c r="A9" s="230" t="str">
        <f>Taxes!A5&amp;"- "&amp;Taxes!B5</f>
        <v>3- Redevance superficiaire</v>
      </c>
    </row>
    <row r="10" spans="1:2" s="1" customFormat="1">
      <c r="A10" s="230" t="str">
        <f>Taxes!A6&amp;"- "&amp;Taxes!B6</f>
        <v>- DGE</v>
      </c>
    </row>
    <row r="11" spans="1:2" s="1" customFormat="1">
      <c r="A11" s="230" t="str">
        <f>Taxes!A7&amp;"- "&amp;Taxes!B7</f>
        <v>4- Contribution pour prestation de service rendu</v>
      </c>
    </row>
    <row r="12" spans="1:2" s="75" customFormat="1">
      <c r="A12" s="230" t="str">
        <f>Taxes!A8&amp;"- "&amp;Taxes!B8</f>
        <v>5- Droit de Timbre</v>
      </c>
    </row>
    <row r="13" spans="1:2" s="75" customFormat="1">
      <c r="A13" s="230" t="str">
        <f>Taxes!A9&amp;"- "&amp;Taxes!B9</f>
        <v>6- Droit d'enregistrement</v>
      </c>
    </row>
    <row r="14" spans="1:2" s="1" customFormat="1">
      <c r="A14" s="230" t="str">
        <f>Taxes!A10&amp;"- "&amp;Taxes!B10</f>
        <v>7- Impôt spécial sur certains produits (ISCP)</v>
      </c>
    </row>
    <row r="15" spans="1:2" s="1" customFormat="1">
      <c r="A15" s="230" t="str">
        <f>Taxes!A11&amp;"- "&amp;Taxes!B11</f>
        <v>8- IRVM</v>
      </c>
    </row>
    <row r="16" spans="1:2" s="1" customFormat="1">
      <c r="A16" s="230" t="str">
        <f>Taxes!A12&amp;"- "&amp;Taxes!B12</f>
        <v>9- Impôt sur les sociétés</v>
      </c>
    </row>
    <row r="17" spans="1:1" s="1" customFormat="1">
      <c r="A17" s="230" t="str">
        <f>Taxes!A13&amp;"- "&amp;Taxes!B13</f>
        <v>10- Taxe de logement</v>
      </c>
    </row>
    <row r="18" spans="1:1" s="1" customFormat="1">
      <c r="A18" s="230" t="str">
        <f>Taxes!A14&amp;"- "&amp;Taxes!B14</f>
        <v>11- Taxe de formation professionnelle</v>
      </c>
    </row>
    <row r="19" spans="1:1" s="1" customFormat="1">
      <c r="A19" s="230" t="str">
        <f>Taxes!A15&amp;"- "&amp;Taxes!B15</f>
        <v>12- Contribution forfaitaire à la charge de l’employeur</v>
      </c>
    </row>
    <row r="20" spans="1:1" s="1" customFormat="1">
      <c r="A20" s="230" t="str">
        <f>Taxes!A16&amp;"- "&amp;Taxes!B16</f>
        <v>13- Taxe emploi jeune</v>
      </c>
    </row>
    <row r="21" spans="1:1" s="1" customFormat="1">
      <c r="A21" s="230" t="str">
        <f>Taxes!A17&amp;"- "&amp;Taxes!B17</f>
        <v>14- TVA</v>
      </c>
    </row>
    <row r="22" spans="1:1" s="1" customFormat="1">
      <c r="A22" s="230" t="str">
        <f>Taxes!A18&amp;"- "&amp;Taxes!B18</f>
        <v>15- Impôt sur le traitement des salaires</v>
      </c>
    </row>
    <row r="23" spans="1:1" s="1" customFormat="1">
      <c r="A23" s="230" t="str">
        <f>Taxes!A19&amp;"- "&amp;Taxes!B19</f>
        <v>16- Retenues BIC</v>
      </c>
    </row>
    <row r="24" spans="1:1" s="1" customFormat="1">
      <c r="A24" s="230" t="str">
        <f>Taxes!A20&amp;"- "&amp;Taxes!B20</f>
        <v>17- Retenues TVA</v>
      </c>
    </row>
    <row r="25" spans="1:1" s="1" customFormat="1">
      <c r="A25" s="230" t="str">
        <f>Taxes!A21&amp;"- "&amp;Taxes!B21</f>
        <v>18- Retenues IRF</v>
      </c>
    </row>
    <row r="26" spans="1:1" s="1" customFormat="1">
      <c r="A26" s="230" t="str">
        <f>Taxes!A22&amp;"- "&amp;Taxes!B22</f>
        <v>19- Autres retenues à la source</v>
      </c>
    </row>
    <row r="27" spans="1:1" s="1" customFormat="1">
      <c r="A27" s="230" t="str">
        <f>Taxes!A23&amp;"- "&amp;Taxes!B23</f>
        <v>- DNGM</v>
      </c>
    </row>
    <row r="28" spans="1:1" s="1" customFormat="1">
      <c r="A28" s="230" t="str">
        <f>Taxes!A24&amp;"- "&amp;Taxes!B24</f>
        <v>20- Redevances superficiaires</v>
      </c>
    </row>
    <row r="29" spans="1:1" s="1" customFormat="1">
      <c r="A29" s="230" t="str">
        <f>Taxes!A25&amp;"- "&amp;Taxes!B25</f>
        <v>21- Taxe de délivrance</v>
      </c>
    </row>
    <row r="30" spans="1:1" s="1" customFormat="1">
      <c r="A30" s="230" t="str">
        <f>Taxes!A26&amp;"- "&amp;Taxes!B26</f>
        <v>22- Taxe de renouvellement</v>
      </c>
    </row>
    <row r="31" spans="1:1" s="1" customFormat="1">
      <c r="A31" s="230" t="str">
        <f>Taxes!A27&amp;"- "&amp;Taxes!B27</f>
        <v>23- Taxe d’extraction (ramassage)</v>
      </c>
    </row>
    <row r="32" spans="1:1" s="1" customFormat="1">
      <c r="A32" s="230" t="str">
        <f>Taxes!A28&amp;"- "&amp;Taxes!B28</f>
        <v>24- Taxe sur plus value sur transfert de titre</v>
      </c>
    </row>
    <row r="33" spans="1:1" s="1" customFormat="1">
      <c r="A33" s="230" t="str">
        <f>Taxes!A29&amp;"- "&amp;Taxes!B29</f>
        <v>25- Taxe de convention</v>
      </c>
    </row>
    <row r="34" spans="1:1" s="1" customFormat="1">
      <c r="A34" s="230" t="str">
        <f>Taxes!A30&amp;"- "&amp;Taxes!B30</f>
        <v>26- Taxe de transfert</v>
      </c>
    </row>
    <row r="35" spans="1:1" s="1" customFormat="1">
      <c r="A35" s="230" t="str">
        <f>Taxes!A31&amp;"- "&amp;Taxes!B31</f>
        <v>27- Pénalités</v>
      </c>
    </row>
    <row r="36" spans="1:1" s="1" customFormat="1">
      <c r="A36" s="230" t="str">
        <f>Taxes!A32&amp;"- "&amp;Taxes!B32</f>
        <v>- DGD</v>
      </c>
    </row>
    <row r="37" spans="1:1" s="1" customFormat="1">
      <c r="A37" s="230" t="str">
        <f>Taxes!A33&amp;"- "&amp;Taxes!B33</f>
        <v xml:space="preserve">28- Droit de douane </v>
      </c>
    </row>
    <row r="38" spans="1:1" s="1" customFormat="1">
      <c r="A38" s="230" t="str">
        <f>Taxes!A34&amp;"- "&amp;Taxes!B34</f>
        <v>29- Pénalités et contentieux</v>
      </c>
    </row>
    <row r="39" spans="1:1" s="1" customFormat="1">
      <c r="A39" s="230" t="str">
        <f>Taxes!A35&amp;"- "&amp;Taxes!B35</f>
        <v>- DRI</v>
      </c>
    </row>
    <row r="40" spans="1:1" s="1" customFormat="1">
      <c r="A40" s="230" t="str">
        <f>Taxes!A36&amp;"- "&amp;Taxes!B36</f>
        <v>30- Patentes</v>
      </c>
    </row>
    <row r="41" spans="1:1" s="1" customFormat="1">
      <c r="A41" s="230" t="str">
        <f>Taxes!A37&amp;"- "&amp;Taxes!B37</f>
        <v>- AUREP</v>
      </c>
    </row>
    <row r="42" spans="1:1" s="1" customFormat="1">
      <c r="A42" s="230" t="str">
        <f>Taxes!A38&amp;"- "&amp;Taxes!B38</f>
        <v>31- Taxes de délivrance</v>
      </c>
    </row>
    <row r="43" spans="1:1" s="1" customFormat="1">
      <c r="A43" s="230" t="str">
        <f>Taxes!A39&amp;"- "&amp;Taxes!B39</f>
        <v>32- Taxe de renouvellement (AUREP)</v>
      </c>
    </row>
    <row r="44" spans="1:1" s="1" customFormat="1">
      <c r="A44" s="230" t="str">
        <f>Taxes!A40&amp;"- "&amp;Taxes!B40</f>
        <v>33- Taxe superficiaire</v>
      </c>
    </row>
    <row r="45" spans="1:1" s="1" customFormat="1">
      <c r="A45" s="230" t="str">
        <f>Taxes!A41&amp;"- "&amp;Taxes!B41</f>
        <v>34- Fonds de promotion et de formation</v>
      </c>
    </row>
    <row r="46" spans="1:1" s="1" customFormat="1">
      <c r="A46" s="230" t="str">
        <f>Taxes!A42&amp;"- "&amp;Taxes!B42</f>
        <v>- INPS</v>
      </c>
    </row>
    <row r="47" spans="1:1" s="1" customFormat="1">
      <c r="A47" s="230" t="str">
        <f>Taxes!A43&amp;"- "&amp;Taxes!B43</f>
        <v>35- Cotisations sociales</v>
      </c>
    </row>
    <row r="48" spans="1:1" s="75" customFormat="1">
      <c r="A48" s="230" t="str">
        <f>Taxes!A44&amp;"- "&amp;Taxes!B44</f>
        <v>36- Autres flux de paiements significatifs (&gt; 25 millions de  FCFA) (reconciliables)</v>
      </c>
    </row>
    <row r="49" spans="1:1" s="75" customFormat="1">
      <c r="A49" s="230"/>
    </row>
    <row r="50" spans="1:1" s="75" customFormat="1">
      <c r="A50" s="230"/>
    </row>
    <row r="51" spans="1:1" s="1" customFormat="1"/>
    <row r="52" spans="1:1">
      <c r="A52" s="9" t="s">
        <v>37</v>
      </c>
    </row>
    <row r="54" spans="1:1">
      <c r="A54" s="231" t="s">
        <v>46</v>
      </c>
    </row>
    <row r="55" spans="1:1">
      <c r="A55" s="231" t="s">
        <v>47</v>
      </c>
    </row>
    <row r="56" spans="1:1">
      <c r="A56" s="231" t="s">
        <v>82</v>
      </c>
    </row>
    <row r="57" spans="1:1">
      <c r="A57" s="231" t="s">
        <v>186</v>
      </c>
    </row>
    <row r="58" spans="1:1">
      <c r="A58" s="231" t="s">
        <v>48</v>
      </c>
    </row>
    <row r="59" spans="1:1">
      <c r="A59" s="231" t="s">
        <v>84</v>
      </c>
    </row>
    <row r="60" spans="1:1">
      <c r="A60" s="231" t="s">
        <v>49</v>
      </c>
    </row>
    <row r="61" spans="1:1">
      <c r="A61" s="231" t="s">
        <v>183</v>
      </c>
    </row>
    <row r="62" spans="1:1">
      <c r="A62" s="231" t="s">
        <v>50</v>
      </c>
    </row>
    <row r="64" spans="1:1">
      <c r="A64" s="9" t="s">
        <v>38</v>
      </c>
    </row>
    <row r="66" spans="1:1">
      <c r="A66" s="231" t="s">
        <v>52</v>
      </c>
    </row>
    <row r="67" spans="1:1">
      <c r="A67" s="231" t="s">
        <v>84</v>
      </c>
    </row>
    <row r="68" spans="1:1">
      <c r="A68" s="231" t="s">
        <v>53</v>
      </c>
    </row>
    <row r="69" spans="1:1">
      <c r="A69" s="231" t="s">
        <v>51</v>
      </c>
    </row>
    <row r="70" spans="1:1">
      <c r="A70" s="231" t="s">
        <v>54</v>
      </c>
    </row>
    <row r="71" spans="1:1">
      <c r="A71" s="231" t="s">
        <v>49</v>
      </c>
    </row>
    <row r="72" spans="1:1">
      <c r="A72" s="231" t="s">
        <v>184</v>
      </c>
    </row>
    <row r="73" spans="1:1">
      <c r="A73" s="231" t="s">
        <v>82</v>
      </c>
    </row>
    <row r="75" spans="1:1">
      <c r="A75" s="9" t="s">
        <v>32</v>
      </c>
    </row>
    <row r="77" spans="1:1">
      <c r="A77" s="231" t="s">
        <v>56</v>
      </c>
    </row>
    <row r="78" spans="1:1">
      <c r="A78" s="231" t="s">
        <v>55</v>
      </c>
    </row>
    <row r="79" spans="1:1">
      <c r="A79" s="231" t="s">
        <v>1215</v>
      </c>
    </row>
    <row r="80" spans="1:1">
      <c r="A80" s="231" t="s">
        <v>187</v>
      </c>
    </row>
    <row r="81" spans="1:1">
      <c r="A81" s="231" t="s">
        <v>141</v>
      </c>
    </row>
    <row r="82" spans="1:1">
      <c r="A82" s="231" t="s">
        <v>57</v>
      </c>
    </row>
    <row r="83" spans="1:1">
      <c r="A83" s="231" t="s">
        <v>58</v>
      </c>
    </row>
    <row r="84" spans="1:1">
      <c r="A84" s="231" t="s">
        <v>59</v>
      </c>
    </row>
    <row r="85" spans="1:1">
      <c r="A85" s="231" t="s">
        <v>1214</v>
      </c>
    </row>
    <row r="86" spans="1:1">
      <c r="A86" s="231" t="s">
        <v>140</v>
      </c>
    </row>
    <row r="87" spans="1:1">
      <c r="A87" s="231" t="s">
        <v>1216</v>
      </c>
    </row>
    <row r="88" spans="1:1">
      <c r="A88" s="231" t="s">
        <v>1163</v>
      </c>
    </row>
    <row r="90" spans="1:1">
      <c r="A90" s="9" t="s">
        <v>39</v>
      </c>
    </row>
    <row r="92" spans="1:1">
      <c r="A92" s="231" t="s">
        <v>65</v>
      </c>
    </row>
    <row r="93" spans="1:1">
      <c r="A93" s="231" t="s">
        <v>66</v>
      </c>
    </row>
    <row r="94" spans="1:1">
      <c r="A94" s="231" t="s">
        <v>67</v>
      </c>
    </row>
    <row r="96" spans="1:1">
      <c r="A96" s="9" t="s">
        <v>40</v>
      </c>
    </row>
    <row r="98" spans="1:1">
      <c r="A98" s="231" t="s">
        <v>24</v>
      </c>
    </row>
    <row r="99" spans="1:1">
      <c r="A99" s="231" t="s">
        <v>25</v>
      </c>
    </row>
    <row r="101" spans="1:1">
      <c r="A101" s="9" t="s">
        <v>41</v>
      </c>
    </row>
    <row r="103" spans="1:1">
      <c r="A103" s="231" t="s">
        <v>42</v>
      </c>
    </row>
    <row r="104" spans="1:1">
      <c r="A104" s="231" t="s">
        <v>43</v>
      </c>
    </row>
    <row r="105" spans="1:1">
      <c r="A105" s="231" t="s">
        <v>45</v>
      </c>
    </row>
    <row r="106" spans="1:1">
      <c r="A106" s="231" t="s">
        <v>44</v>
      </c>
    </row>
    <row r="107" spans="1:1">
      <c r="A107" s="231"/>
    </row>
    <row r="108" spans="1:1">
      <c r="A108" s="231"/>
    </row>
    <row r="109" spans="1:1">
      <c r="A109" s="231" t="s">
        <v>26</v>
      </c>
    </row>
    <row r="112" spans="1:1">
      <c r="A112" s="9" t="s">
        <v>64</v>
      </c>
    </row>
    <row r="113" spans="1:1">
      <c r="A113" s="5" t="s">
        <v>68</v>
      </c>
    </row>
    <row r="114" spans="1:1">
      <c r="A114" s="5" t="s">
        <v>69</v>
      </c>
    </row>
    <row r="116" spans="1:1">
      <c r="A116" s="9" t="s">
        <v>70</v>
      </c>
    </row>
    <row r="117" spans="1:1">
      <c r="A117" s="5" t="s">
        <v>77</v>
      </c>
    </row>
    <row r="118" spans="1:1">
      <c r="A118" s="5" t="s">
        <v>78</v>
      </c>
    </row>
    <row r="122" spans="1:1">
      <c r="A122" s="5" t="s">
        <v>74</v>
      </c>
    </row>
    <row r="123" spans="1:1">
      <c r="A123" s="5" t="s">
        <v>75</v>
      </c>
    </row>
    <row r="124" spans="1:1">
      <c r="A124" s="5" t="s">
        <v>73</v>
      </c>
    </row>
  </sheetData>
  <sortState ref="A130:A136">
    <sortCondition ref="A13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9"/>
  <sheetViews>
    <sheetView showGridLines="0" zoomScaleNormal="100" workbookViewId="0">
      <selection activeCell="F75" sqref="F75"/>
    </sheetView>
  </sheetViews>
  <sheetFormatPr baseColWidth="10" defaultColWidth="11.5703125" defaultRowHeight="11.25"/>
  <cols>
    <col min="1" max="1" width="3.85546875" style="4" customWidth="1"/>
    <col min="2" max="2" width="26.42578125" style="53" bestFit="1" customWidth="1"/>
    <col min="3" max="3" width="10.7109375" style="53" customWidth="1"/>
    <col min="4" max="4" width="10.42578125" style="53" customWidth="1"/>
    <col min="5" max="5" width="13.28515625" style="76" customWidth="1"/>
    <col min="6" max="6" width="13.42578125" style="53" bestFit="1" customWidth="1"/>
    <col min="7" max="7" width="11.85546875" style="53" customWidth="1"/>
    <col min="8" max="8" width="10.7109375" style="53" customWidth="1"/>
    <col min="9" max="9" width="10.7109375" style="76" customWidth="1"/>
    <col min="10" max="10" width="13.85546875" style="76" customWidth="1"/>
    <col min="11" max="16384" width="11.5703125" style="53"/>
  </cols>
  <sheetData>
    <row r="1" spans="1:14" ht="34.5" thickBot="1">
      <c r="A1" s="70" t="s">
        <v>7</v>
      </c>
      <c r="B1" s="74" t="s">
        <v>99</v>
      </c>
      <c r="C1" s="69" t="s">
        <v>100</v>
      </c>
      <c r="D1" s="69" t="s">
        <v>64</v>
      </c>
      <c r="E1" s="69" t="s">
        <v>110</v>
      </c>
      <c r="F1" s="69" t="s">
        <v>109</v>
      </c>
      <c r="G1" s="69" t="s">
        <v>101</v>
      </c>
      <c r="H1" s="69" t="s">
        <v>111</v>
      </c>
      <c r="I1" s="89" t="s">
        <v>112</v>
      </c>
      <c r="J1" s="89" t="s">
        <v>113</v>
      </c>
    </row>
    <row r="2" spans="1:14" s="1" customFormat="1" ht="11.25" customHeight="1" thickTop="1">
      <c r="A2" s="100">
        <v>1</v>
      </c>
      <c r="B2" s="98" t="s">
        <v>85</v>
      </c>
      <c r="C2" s="98" t="s">
        <v>105</v>
      </c>
      <c r="D2" s="57" t="s">
        <v>104</v>
      </c>
      <c r="E2" s="67">
        <v>16336641.243017828</v>
      </c>
      <c r="F2" s="71"/>
      <c r="G2" s="67">
        <v>10148470</v>
      </c>
      <c r="H2" s="99">
        <v>0</v>
      </c>
      <c r="I2" s="114">
        <f>+G2/SUM(E2:E2)</f>
        <v>0.62120908753734116</v>
      </c>
      <c r="J2" s="114">
        <f>+H2/SUM(E2:E2)</f>
        <v>0</v>
      </c>
      <c r="K2" s="102">
        <f>+E2/$E$9</f>
        <v>0.67498480678510298</v>
      </c>
    </row>
    <row r="3" spans="1:14" ht="11.25" customHeight="1">
      <c r="A3" s="331">
        <v>2</v>
      </c>
      <c r="B3" s="332" t="s">
        <v>86</v>
      </c>
      <c r="C3" s="66" t="s">
        <v>103</v>
      </c>
      <c r="D3" s="66" t="s">
        <v>104</v>
      </c>
      <c r="E3" s="77">
        <v>667441</v>
      </c>
      <c r="F3" s="68"/>
      <c r="G3" s="127">
        <v>333720.5</v>
      </c>
      <c r="H3" s="127">
        <v>66744.099999999991</v>
      </c>
      <c r="I3" s="90">
        <f>+G3/E3</f>
        <v>0.5</v>
      </c>
      <c r="J3" s="90">
        <f>+H3/E3</f>
        <v>9.9999999999999992E-2</v>
      </c>
      <c r="K3" s="102">
        <f>+(E3+E4)/$E$9</f>
        <v>7.2763158642856776E-2</v>
      </c>
    </row>
    <row r="4" spans="1:14" ht="11.25" customHeight="1">
      <c r="A4" s="331"/>
      <c r="B4" s="332"/>
      <c r="C4" s="66" t="s">
        <v>102</v>
      </c>
      <c r="D4" s="66" t="s">
        <v>104</v>
      </c>
      <c r="E4" s="127">
        <v>1093644</v>
      </c>
      <c r="F4" s="68"/>
      <c r="G4" s="127">
        <v>546822.1</v>
      </c>
      <c r="H4" s="127">
        <v>235133.30000000002</v>
      </c>
      <c r="I4" s="90">
        <f>+G4/E4</f>
        <v>0.50000009143743296</v>
      </c>
      <c r="J4" s="90">
        <f>+H4/E4</f>
        <v>0.21499985370010719</v>
      </c>
      <c r="K4" s="102"/>
    </row>
    <row r="5" spans="1:14" ht="11.25" customHeight="1">
      <c r="A5" s="335">
        <v>3</v>
      </c>
      <c r="B5" s="334" t="s">
        <v>87</v>
      </c>
      <c r="C5" s="95" t="s">
        <v>106</v>
      </c>
      <c r="D5" s="336" t="s">
        <v>104</v>
      </c>
      <c r="E5" s="78">
        <v>5751742</v>
      </c>
      <c r="F5" s="71"/>
      <c r="G5" s="97">
        <v>4232318.8</v>
      </c>
      <c r="H5" s="94">
        <v>0</v>
      </c>
      <c r="I5" s="96">
        <f>+G5/SUM(E5:E5)</f>
        <v>0.73583251821795903</v>
      </c>
      <c r="J5" s="96">
        <f>+H5/SUM(E5:E5)</f>
        <v>0</v>
      </c>
      <c r="K5" s="102">
        <f>+E5/E9</f>
        <v>0.23764606229613125</v>
      </c>
    </row>
    <row r="6" spans="1:14" s="76" customFormat="1" ht="11.25" customHeight="1">
      <c r="A6" s="335"/>
      <c r="B6" s="334"/>
      <c r="C6" s="126" t="s">
        <v>105</v>
      </c>
      <c r="D6" s="336"/>
      <c r="E6" s="78">
        <v>343499</v>
      </c>
      <c r="F6" s="71"/>
      <c r="G6" s="115">
        <v>0</v>
      </c>
      <c r="H6" s="125">
        <v>0</v>
      </c>
      <c r="I6" s="114">
        <f>+G6/SUM(E6:E6)</f>
        <v>0</v>
      </c>
      <c r="J6" s="114">
        <f>+H6/SUM(E6:E6)</f>
        <v>0</v>
      </c>
      <c r="K6" s="102"/>
    </row>
    <row r="7" spans="1:14" s="1" customFormat="1" ht="11.25" customHeight="1">
      <c r="A7" s="331">
        <v>4</v>
      </c>
      <c r="B7" s="332" t="s">
        <v>88</v>
      </c>
      <c r="C7" s="338" t="s">
        <v>107</v>
      </c>
      <c r="D7" s="66" t="s">
        <v>108</v>
      </c>
      <c r="E7" s="73"/>
      <c r="F7" s="77">
        <v>661002259</v>
      </c>
      <c r="G7" s="77">
        <v>0</v>
      </c>
      <c r="H7" s="127">
        <v>0</v>
      </c>
      <c r="I7" s="90">
        <v>0</v>
      </c>
      <c r="J7" s="90">
        <v>0</v>
      </c>
      <c r="K7" s="102"/>
    </row>
    <row r="8" spans="1:14" s="1" customFormat="1" ht="11.25" customHeight="1" thickBot="1">
      <c r="A8" s="331"/>
      <c r="B8" s="332"/>
      <c r="C8" s="339"/>
      <c r="D8" s="124" t="s">
        <v>104</v>
      </c>
      <c r="E8" s="127">
        <v>10009</v>
      </c>
      <c r="F8" s="68"/>
      <c r="G8" s="127">
        <v>0</v>
      </c>
      <c r="H8" s="127">
        <v>0</v>
      </c>
      <c r="I8" s="90">
        <f>+G8/E8</f>
        <v>0</v>
      </c>
      <c r="J8" s="90">
        <f>+H8/E8</f>
        <v>0</v>
      </c>
      <c r="K8" s="102">
        <f>+E8/E9</f>
        <v>4.1354418148831739E-4</v>
      </c>
    </row>
    <row r="9" spans="1:14" ht="14.25" customHeight="1" thickTop="1">
      <c r="A9" s="19" t="s">
        <v>19</v>
      </c>
      <c r="B9" s="19"/>
      <c r="C9" s="51"/>
      <c r="D9" s="19"/>
      <c r="E9" s="62">
        <f>SUM(E2:E8)</f>
        <v>24202976.24301783</v>
      </c>
      <c r="F9" s="62">
        <f>SUM(F2:F8)</f>
        <v>661002259</v>
      </c>
      <c r="G9" s="62">
        <f>SUM(G2:G8)</f>
        <v>15261331.399999999</v>
      </c>
      <c r="H9" s="62">
        <f>SUM(H2:H8)</f>
        <v>301877.40000000002</v>
      </c>
      <c r="I9" s="91">
        <f>+G9/E9</f>
        <v>0.63055597984163814</v>
      </c>
      <c r="J9" s="91">
        <f>+H9/E9</f>
        <v>1.2472738764394186E-2</v>
      </c>
      <c r="K9" s="103"/>
    </row>
    <row r="10" spans="1:14" ht="14.25" customHeight="1">
      <c r="E10" s="112">
        <f>+E9/1000000</f>
        <v>24.202976243017829</v>
      </c>
      <c r="G10" s="112">
        <f>+G9/1000000</f>
        <v>15.261331399999998</v>
      </c>
      <c r="K10" s="103"/>
    </row>
    <row r="11" spans="1:14">
      <c r="J11" s="76">
        <v>2012</v>
      </c>
      <c r="K11" s="53">
        <v>2013</v>
      </c>
      <c r="L11" s="53">
        <v>2014</v>
      </c>
    </row>
    <row r="12" spans="1:14">
      <c r="E12" s="78"/>
      <c r="F12" s="67"/>
      <c r="G12" s="67"/>
      <c r="K12" s="53">
        <v>24.27</v>
      </c>
      <c r="L12" s="53">
        <v>27.5</v>
      </c>
      <c r="M12" s="53">
        <f>+L12-K12</f>
        <v>3.2300000000000004</v>
      </c>
      <c r="N12" s="129">
        <v>0.13300000000000001</v>
      </c>
    </row>
    <row r="13" spans="1:14">
      <c r="E13" s="128" t="s">
        <v>99</v>
      </c>
      <c r="F13" s="113" t="s">
        <v>117</v>
      </c>
      <c r="G13" s="113" t="s">
        <v>114</v>
      </c>
      <c r="M13" s="53">
        <f>+M12/K12</f>
        <v>0.13308611454470543</v>
      </c>
    </row>
    <row r="14" spans="1:14">
      <c r="E14" s="131" t="s">
        <v>105</v>
      </c>
      <c r="F14" s="134">
        <f>+G2</f>
        <v>10148470</v>
      </c>
      <c r="G14" s="137">
        <f>+F14/$F$18</f>
        <v>0.66497933463393644</v>
      </c>
      <c r="K14" s="53" t="e">
        <f>+(27.5-x)/x=13.3%</f>
        <v>#NAME?</v>
      </c>
    </row>
    <row r="15" spans="1:14">
      <c r="B15" s="53" t="s">
        <v>65</v>
      </c>
      <c r="E15" s="132" t="s">
        <v>103</v>
      </c>
      <c r="F15" s="135">
        <f>+G3</f>
        <v>333720.5</v>
      </c>
      <c r="G15" s="138">
        <f>+F15/$F$18</f>
        <v>2.1867063315327784E-2</v>
      </c>
    </row>
    <row r="16" spans="1:14">
      <c r="B16" s="53" t="s">
        <v>66</v>
      </c>
      <c r="E16" s="132" t="s">
        <v>102</v>
      </c>
      <c r="F16" s="135">
        <f>+G4</f>
        <v>546822.1</v>
      </c>
      <c r="G16" s="138">
        <f>+F16/$F$18</f>
        <v>3.5830563249547157E-2</v>
      </c>
      <c r="L16" s="53">
        <f>13.3%+1</f>
        <v>1.133</v>
      </c>
      <c r="M16" s="53">
        <f>27.5/L16</f>
        <v>24.271844660194173</v>
      </c>
    </row>
    <row r="17" spans="1:12">
      <c r="B17" s="53" t="s">
        <v>79</v>
      </c>
      <c r="E17" s="133" t="s">
        <v>106</v>
      </c>
      <c r="F17" s="136">
        <f>+G5</f>
        <v>4232318.8</v>
      </c>
      <c r="G17" s="139">
        <f>+F17/$F$18</f>
        <v>0.27732303880118875</v>
      </c>
      <c r="L17" s="53">
        <f>+L16/27.5</f>
        <v>4.1200000000000001E-2</v>
      </c>
    </row>
    <row r="18" spans="1:12">
      <c r="E18" s="107" t="s">
        <v>1</v>
      </c>
      <c r="F18" s="105">
        <f>SUM(F14:F17)</f>
        <v>15261331.399999999</v>
      </c>
      <c r="G18" s="130">
        <f>SUM(G14:G17)</f>
        <v>1.0000000000000002</v>
      </c>
    </row>
    <row r="19" spans="1:12">
      <c r="B19" s="53" t="s">
        <v>74</v>
      </c>
    </row>
    <row r="20" spans="1:12">
      <c r="B20" s="53" t="s">
        <v>75</v>
      </c>
    </row>
    <row r="21" spans="1:12">
      <c r="B21" s="53" t="s">
        <v>72</v>
      </c>
    </row>
    <row r="22" spans="1:12">
      <c r="B22" s="53" t="s">
        <v>73</v>
      </c>
    </row>
    <row r="23" spans="1:12">
      <c r="B23" s="53" t="s">
        <v>71</v>
      </c>
    </row>
    <row r="24" spans="1:12">
      <c r="B24" s="63" t="s">
        <v>98</v>
      </c>
    </row>
    <row r="27" spans="1:12">
      <c r="A27" s="56" t="s">
        <v>96</v>
      </c>
      <c r="B27" s="53" t="s">
        <v>94</v>
      </c>
    </row>
    <row r="28" spans="1:12">
      <c r="A28" s="56" t="s">
        <v>97</v>
      </c>
      <c r="B28" s="53" t="s">
        <v>95</v>
      </c>
    </row>
    <row r="32" spans="1:12">
      <c r="D32" s="53" t="s">
        <v>101</v>
      </c>
      <c r="E32" s="92">
        <f>+I9</f>
        <v>0.63055597984163814</v>
      </c>
    </row>
    <row r="33" spans="4:5">
      <c r="D33" s="53" t="s">
        <v>111</v>
      </c>
      <c r="E33" s="92">
        <f>+J9</f>
        <v>1.2472738764394186E-2</v>
      </c>
    </row>
    <row r="34" spans="4:5">
      <c r="D34" s="53" t="s">
        <v>134</v>
      </c>
      <c r="E34" s="92">
        <f>1-E32-E33</f>
        <v>0.35697128139396767</v>
      </c>
    </row>
    <row r="53" spans="2:7" ht="27.95" customHeight="1">
      <c r="B53" s="101" t="s">
        <v>63</v>
      </c>
      <c r="C53" s="106" t="s">
        <v>132</v>
      </c>
      <c r="D53" s="93" t="s">
        <v>64</v>
      </c>
      <c r="E53" s="109" t="s">
        <v>118</v>
      </c>
      <c r="F53" s="101" t="s">
        <v>136</v>
      </c>
      <c r="G53" s="109" t="s">
        <v>133</v>
      </c>
    </row>
    <row r="54" spans="2:7" ht="14.1" customHeight="1">
      <c r="B54" s="50" t="s">
        <v>89</v>
      </c>
      <c r="D54" s="77" t="s">
        <v>124</v>
      </c>
      <c r="E54" s="108" t="s">
        <v>60</v>
      </c>
      <c r="F54" s="110">
        <v>130.95817</v>
      </c>
      <c r="G54" s="110">
        <v>134.21520000000001</v>
      </c>
    </row>
    <row r="55" spans="2:7" ht="14.1" customHeight="1">
      <c r="B55" s="333" t="s">
        <v>90</v>
      </c>
      <c r="D55" s="78" t="s">
        <v>120</v>
      </c>
      <c r="E55" s="78" t="s">
        <v>119</v>
      </c>
      <c r="F55" s="111">
        <v>2198</v>
      </c>
      <c r="G55" s="329" t="s">
        <v>79</v>
      </c>
    </row>
    <row r="56" spans="2:7" ht="14.1" customHeight="1">
      <c r="B56" s="333"/>
      <c r="D56" s="78" t="s">
        <v>120</v>
      </c>
      <c r="E56" s="78" t="s">
        <v>27</v>
      </c>
      <c r="F56" s="111">
        <v>2615</v>
      </c>
      <c r="G56" s="329"/>
    </row>
    <row r="57" spans="2:7" ht="14.1" customHeight="1">
      <c r="B57" s="337" t="s">
        <v>91</v>
      </c>
      <c r="D57" s="77" t="s">
        <v>124</v>
      </c>
      <c r="E57" s="108" t="s">
        <v>60</v>
      </c>
      <c r="F57" s="110">
        <v>20.63</v>
      </c>
      <c r="G57" s="330" t="s">
        <v>79</v>
      </c>
    </row>
    <row r="58" spans="2:7" ht="14.1" customHeight="1">
      <c r="B58" s="337"/>
      <c r="D58" s="77" t="s">
        <v>124</v>
      </c>
      <c r="E58" s="108" t="s">
        <v>121</v>
      </c>
      <c r="F58" s="110">
        <v>1.3</v>
      </c>
      <c r="G58" s="330"/>
    </row>
    <row r="59" spans="2:7" ht="14.1" customHeight="1">
      <c r="B59" s="337"/>
      <c r="D59" s="77" t="s">
        <v>120</v>
      </c>
      <c r="E59" s="108" t="s">
        <v>122</v>
      </c>
      <c r="F59" s="110">
        <v>148.5</v>
      </c>
      <c r="G59" s="330"/>
    </row>
    <row r="60" spans="2:7" ht="14.1" customHeight="1">
      <c r="B60" s="337"/>
      <c r="D60" s="77" t="s">
        <v>120</v>
      </c>
      <c r="E60" s="108" t="s">
        <v>61</v>
      </c>
      <c r="F60" s="110">
        <v>551</v>
      </c>
      <c r="G60" s="330"/>
    </row>
    <row r="61" spans="2:7" ht="14.1" customHeight="1">
      <c r="B61" s="337"/>
      <c r="D61" s="77" t="s">
        <v>124</v>
      </c>
      <c r="E61" s="108" t="s">
        <v>123</v>
      </c>
      <c r="F61" s="110">
        <v>324900</v>
      </c>
      <c r="G61" s="330"/>
    </row>
    <row r="62" spans="2:7" ht="14.1" customHeight="1">
      <c r="B62" s="333" t="s">
        <v>92</v>
      </c>
      <c r="C62" s="78">
        <v>424202</v>
      </c>
      <c r="D62" s="78" t="s">
        <v>127</v>
      </c>
      <c r="E62" s="78" t="s">
        <v>125</v>
      </c>
      <c r="F62" s="111">
        <v>400205</v>
      </c>
      <c r="G62" s="329" t="s">
        <v>79</v>
      </c>
    </row>
    <row r="63" spans="2:7" ht="14.1" customHeight="1">
      <c r="B63" s="333"/>
      <c r="C63" s="78">
        <v>182926</v>
      </c>
      <c r="D63" s="78" t="s">
        <v>127</v>
      </c>
      <c r="E63" s="78" t="s">
        <v>126</v>
      </c>
      <c r="F63" s="111">
        <v>164936</v>
      </c>
      <c r="G63" s="329"/>
    </row>
    <row r="64" spans="2:7" ht="14.1" customHeight="1">
      <c r="B64" s="333"/>
      <c r="C64" s="78">
        <v>13223</v>
      </c>
      <c r="D64" s="78" t="s">
        <v>127</v>
      </c>
      <c r="E64" s="78" t="s">
        <v>61</v>
      </c>
      <c r="F64" s="111">
        <v>12472</v>
      </c>
      <c r="G64" s="329"/>
    </row>
    <row r="65" spans="2:7" ht="14.1" customHeight="1">
      <c r="B65" s="333"/>
      <c r="C65" s="78">
        <v>7126</v>
      </c>
      <c r="D65" s="78" t="s">
        <v>127</v>
      </c>
      <c r="E65" s="78" t="s">
        <v>62</v>
      </c>
      <c r="F65" s="111">
        <v>8922</v>
      </c>
      <c r="G65" s="329"/>
    </row>
    <row r="66" spans="2:7" ht="14.1" customHeight="1">
      <c r="B66" s="337" t="s">
        <v>93</v>
      </c>
      <c r="C66" s="77">
        <v>102442</v>
      </c>
      <c r="D66" s="77" t="s">
        <v>120</v>
      </c>
      <c r="E66" s="108" t="s">
        <v>128</v>
      </c>
      <c r="F66" s="110">
        <v>61577.25</v>
      </c>
      <c r="G66" s="330" t="s">
        <v>79</v>
      </c>
    </row>
    <row r="67" spans="2:7" ht="14.1" customHeight="1">
      <c r="B67" s="337"/>
      <c r="C67" s="77">
        <v>137874</v>
      </c>
      <c r="D67" s="77" t="s">
        <v>120</v>
      </c>
      <c r="E67" s="108" t="s">
        <v>129</v>
      </c>
      <c r="F67" s="110">
        <v>114194.16</v>
      </c>
      <c r="G67" s="330"/>
    </row>
    <row r="68" spans="2:7" ht="14.1" customHeight="1">
      <c r="B68" s="337"/>
      <c r="C68" s="77">
        <v>26239.4</v>
      </c>
      <c r="D68" s="77" t="s">
        <v>120</v>
      </c>
      <c r="E68" s="108" t="s">
        <v>130</v>
      </c>
      <c r="F68" s="110">
        <v>27083.539999999997</v>
      </c>
      <c r="G68" s="330"/>
    </row>
    <row r="69" spans="2:7" ht="14.1" customHeight="1">
      <c r="B69" s="337"/>
      <c r="C69" s="77">
        <v>156429</v>
      </c>
      <c r="D69" s="77" t="s">
        <v>120</v>
      </c>
      <c r="E69" s="108" t="s">
        <v>131</v>
      </c>
      <c r="F69" s="110">
        <v>136261.75</v>
      </c>
      <c r="G69" s="330"/>
    </row>
  </sheetData>
  <mergeCells count="16">
    <mergeCell ref="G62:G65"/>
    <mergeCell ref="G66:G69"/>
    <mergeCell ref="G57:G61"/>
    <mergeCell ref="G55:G56"/>
    <mergeCell ref="A3:A4"/>
    <mergeCell ref="B3:B4"/>
    <mergeCell ref="A7:A8"/>
    <mergeCell ref="B7:B8"/>
    <mergeCell ref="B62:B65"/>
    <mergeCell ref="B5:B6"/>
    <mergeCell ref="A5:A6"/>
    <mergeCell ref="D5:D6"/>
    <mergeCell ref="B66:B69"/>
    <mergeCell ref="C7:C8"/>
    <mergeCell ref="B55:B56"/>
    <mergeCell ref="B57:B61"/>
  </mergeCells>
  <pageMargins left="0.7" right="0.7" top="0.75" bottom="0.75" header="0.3" footer="0.3"/>
  <pageSetup paperSize="9" orientation="portrait" r:id="rId1"/>
  <ignoredErrors>
    <ignoredError sqref="I5:J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5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42578125" style="259" bestFit="1" customWidth="1"/>
    <col min="10" max="10" width="12.42578125" style="259" customWidth="1"/>
    <col min="11" max="11" width="15.425781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ht="15">
      <c r="C1" s="255" t="s">
        <v>34</v>
      </c>
      <c r="E1" s="257" t="str">
        <f>Companies!B3</f>
        <v xml:space="preserve"> GOUNKOTO </v>
      </c>
      <c r="F1" s="258" t="s">
        <v>182</v>
      </c>
      <c r="G1" s="258"/>
      <c r="J1" s="258" t="s">
        <v>35</v>
      </c>
      <c r="K1" s="258">
        <f>+Lists!A3</f>
        <v>2017</v>
      </c>
      <c r="N1" s="260" t="s">
        <v>1243</v>
      </c>
    </row>
    <row r="2" spans="2:14">
      <c r="C2" s="263"/>
      <c r="F2" s="259"/>
      <c r="J2" s="261"/>
    </row>
    <row r="3" spans="2:14" ht="11.25" customHeight="1">
      <c r="B3" s="341" t="s">
        <v>6</v>
      </c>
      <c r="C3" s="343" t="s">
        <v>28</v>
      </c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ht="14.25" thickBot="1">
      <c r="B4" s="342"/>
      <c r="C4" s="344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ht="14.25" thickTop="1">
      <c r="B5" s="265"/>
      <c r="C5" s="269" t="str">
        <f>+Taxes!B2</f>
        <v>DND</v>
      </c>
      <c r="D5" s="270"/>
      <c r="E5" s="266">
        <v>14955807509</v>
      </c>
      <c r="F5" s="266">
        <v>0</v>
      </c>
      <c r="G5" s="266">
        <v>14955807509</v>
      </c>
      <c r="H5" s="270"/>
      <c r="I5" s="266">
        <v>13724764899</v>
      </c>
      <c r="J5" s="266">
        <v>7495500</v>
      </c>
      <c r="K5" s="266">
        <v>13732260399</v>
      </c>
      <c r="L5" s="270"/>
      <c r="M5" s="266">
        <v>1223547110</v>
      </c>
      <c r="N5" s="271"/>
    </row>
    <row r="6" spans="2:14">
      <c r="B6" s="268">
        <f>Taxes!A3</f>
        <v>1</v>
      </c>
      <c r="C6" s="243" t="str">
        <f>Taxes!B3</f>
        <v>Taxe ad valorem</v>
      </c>
      <c r="D6" s="272"/>
      <c r="E6" s="244">
        <v>6756394419</v>
      </c>
      <c r="F6" s="244">
        <v>0</v>
      </c>
      <c r="G6" s="244">
        <v>6756394419</v>
      </c>
      <c r="H6" s="272"/>
      <c r="I6" s="244">
        <v>6352039068</v>
      </c>
      <c r="J6" s="244">
        <v>0</v>
      </c>
      <c r="K6" s="244">
        <v>6352039068</v>
      </c>
      <c r="L6" s="272"/>
      <c r="M6" s="244">
        <v>404355351</v>
      </c>
      <c r="N6" s="273" t="s">
        <v>1215</v>
      </c>
    </row>
    <row r="7" spans="2:14">
      <c r="B7" s="275">
        <f>Taxes!A4</f>
        <v>2</v>
      </c>
      <c r="C7" s="276" t="str">
        <f>Taxes!B4</f>
        <v>Dividendes</v>
      </c>
      <c r="E7" s="245">
        <v>8191917590</v>
      </c>
      <c r="F7" s="245">
        <v>0</v>
      </c>
      <c r="G7" s="245">
        <v>8191917590</v>
      </c>
      <c r="I7" s="245">
        <v>7372725831</v>
      </c>
      <c r="J7" s="245">
        <v>0</v>
      </c>
      <c r="K7" s="245">
        <v>7372725831</v>
      </c>
      <c r="M7" s="245">
        <v>819191759</v>
      </c>
      <c r="N7" s="277" t="s">
        <v>1215</v>
      </c>
    </row>
    <row r="8" spans="2:14">
      <c r="B8" s="268">
        <f>+Taxes!A5</f>
        <v>3</v>
      </c>
      <c r="C8" s="243" t="str">
        <f>+Taxes!B5</f>
        <v>Redevance superficiaire</v>
      </c>
      <c r="E8" s="244">
        <v>7495500</v>
      </c>
      <c r="F8" s="244">
        <v>0</v>
      </c>
      <c r="G8" s="244">
        <v>7495500</v>
      </c>
      <c r="I8" s="244"/>
      <c r="J8" s="244">
        <v>7495500</v>
      </c>
      <c r="K8" s="244">
        <v>7495500</v>
      </c>
      <c r="M8" s="244">
        <v>0</v>
      </c>
      <c r="N8" s="244"/>
    </row>
    <row r="9" spans="2:14">
      <c r="B9" s="265"/>
      <c r="C9" s="269" t="str">
        <f>+Taxes!B6</f>
        <v>DGE</v>
      </c>
      <c r="D9" s="270"/>
      <c r="E9" s="266">
        <v>36871860116</v>
      </c>
      <c r="F9" s="266">
        <v>-15273546077</v>
      </c>
      <c r="G9" s="266">
        <v>21598314039</v>
      </c>
      <c r="H9" s="270"/>
      <c r="I9" s="266">
        <v>32230874748</v>
      </c>
      <c r="J9" s="266">
        <v>0</v>
      </c>
      <c r="K9" s="266">
        <v>32230874748</v>
      </c>
      <c r="L9" s="270"/>
      <c r="M9" s="266">
        <v>-10632560709</v>
      </c>
      <c r="N9" s="271"/>
    </row>
    <row r="10" spans="2:14">
      <c r="B10" s="275">
        <f>+Taxes!A7</f>
        <v>4</v>
      </c>
      <c r="C10" s="276" t="str">
        <f>+Taxes!B7</f>
        <v>Contribution pour prestation de service rendu</v>
      </c>
      <c r="E10" s="245">
        <v>0</v>
      </c>
      <c r="F10" s="245">
        <v>0</v>
      </c>
      <c r="G10" s="245">
        <v>0</v>
      </c>
      <c r="I10" s="245"/>
      <c r="J10" s="245">
        <v>0</v>
      </c>
      <c r="K10" s="245">
        <v>0</v>
      </c>
      <c r="M10" s="245">
        <v>0</v>
      </c>
      <c r="N10" s="277"/>
    </row>
    <row r="11" spans="2:14">
      <c r="B11" s="268">
        <f>+Taxes!A8</f>
        <v>5</v>
      </c>
      <c r="C11" s="243" t="str">
        <f>+Taxes!B8</f>
        <v>Droit de Timbre</v>
      </c>
      <c r="E11" s="244">
        <v>0</v>
      </c>
      <c r="F11" s="244">
        <v>0</v>
      </c>
      <c r="G11" s="244">
        <v>0</v>
      </c>
      <c r="I11" s="244"/>
      <c r="J11" s="244">
        <v>0</v>
      </c>
      <c r="K11" s="244">
        <v>0</v>
      </c>
      <c r="M11" s="244">
        <v>0</v>
      </c>
      <c r="N11" s="244"/>
    </row>
    <row r="12" spans="2:14">
      <c r="B12" s="275">
        <f>+Taxes!A9</f>
        <v>6</v>
      </c>
      <c r="C12" s="276" t="str">
        <f>+Taxes!B9</f>
        <v>Droit d'enregistrement</v>
      </c>
      <c r="E12" s="245">
        <v>0</v>
      </c>
      <c r="F12" s="245">
        <v>0</v>
      </c>
      <c r="G12" s="245">
        <v>0</v>
      </c>
      <c r="I12" s="245"/>
      <c r="J12" s="245">
        <v>0</v>
      </c>
      <c r="K12" s="245">
        <v>0</v>
      </c>
      <c r="M12" s="245">
        <v>0</v>
      </c>
      <c r="N12" s="277"/>
    </row>
    <row r="13" spans="2:14">
      <c r="B13" s="268">
        <f>+Taxes!A10</f>
        <v>7</v>
      </c>
      <c r="C13" s="243" t="str">
        <f>+Taxes!B10</f>
        <v>Impôt spécial sur certains produits (ISCP)</v>
      </c>
      <c r="E13" s="244">
        <v>6756394419</v>
      </c>
      <c r="F13" s="244">
        <v>0</v>
      </c>
      <c r="G13" s="244">
        <v>6756394419</v>
      </c>
      <c r="I13" s="244">
        <v>8325062796</v>
      </c>
      <c r="J13" s="244">
        <v>0</v>
      </c>
      <c r="K13" s="244">
        <v>8325062796</v>
      </c>
      <c r="M13" s="244">
        <v>-1568668377</v>
      </c>
      <c r="N13" s="244" t="s">
        <v>1216</v>
      </c>
    </row>
    <row r="14" spans="2:14">
      <c r="B14" s="275">
        <f>+Taxes!A11</f>
        <v>8</v>
      </c>
      <c r="C14" s="276" t="str">
        <f>+Taxes!B11</f>
        <v>IRVM</v>
      </c>
      <c r="E14" s="245"/>
      <c r="F14" s="245">
        <v>0</v>
      </c>
      <c r="G14" s="245">
        <v>0</v>
      </c>
      <c r="I14" s="245">
        <v>819191759</v>
      </c>
      <c r="J14" s="245">
        <v>0</v>
      </c>
      <c r="K14" s="245">
        <v>819191759</v>
      </c>
      <c r="M14" s="245">
        <v>-819191759</v>
      </c>
      <c r="N14" s="277" t="s">
        <v>58</v>
      </c>
    </row>
    <row r="15" spans="2:14">
      <c r="B15" s="268">
        <f>+Taxes!A12</f>
        <v>9</v>
      </c>
      <c r="C15" s="243" t="str">
        <f>+Taxes!B12</f>
        <v>Impôt sur les sociétés</v>
      </c>
      <c r="E15" s="244">
        <v>29753345025</v>
      </c>
      <c r="F15" s="244">
        <v>-15273546077</v>
      </c>
      <c r="G15" s="244">
        <v>14479798948</v>
      </c>
      <c r="I15" s="244">
        <v>22722064307</v>
      </c>
      <c r="J15" s="244">
        <v>0</v>
      </c>
      <c r="K15" s="244">
        <v>22722064307</v>
      </c>
      <c r="M15" s="244">
        <v>-8242265359</v>
      </c>
      <c r="N15" s="244" t="s">
        <v>1216</v>
      </c>
    </row>
    <row r="16" spans="2:14">
      <c r="B16" s="275">
        <f>+Taxes!A13</f>
        <v>10</v>
      </c>
      <c r="C16" s="276" t="str">
        <f>+Taxes!B13</f>
        <v>Taxe de logement</v>
      </c>
      <c r="E16" s="245">
        <v>10838721</v>
      </c>
      <c r="F16" s="245">
        <v>0</v>
      </c>
      <c r="G16" s="245">
        <v>10838721</v>
      </c>
      <c r="I16" s="245">
        <v>10692868</v>
      </c>
      <c r="J16" s="245">
        <v>0</v>
      </c>
      <c r="K16" s="245">
        <v>10692868</v>
      </c>
      <c r="M16" s="245">
        <v>145853</v>
      </c>
      <c r="N16" s="277" t="s">
        <v>1163</v>
      </c>
    </row>
    <row r="17" spans="2:14">
      <c r="B17" s="268">
        <f>+Taxes!A14</f>
        <v>11</v>
      </c>
      <c r="C17" s="243" t="str">
        <f>+Taxes!B14</f>
        <v>Taxe de formation professionnelle</v>
      </c>
      <c r="E17" s="244">
        <v>21527134</v>
      </c>
      <c r="F17" s="244">
        <v>0</v>
      </c>
      <c r="G17" s="244">
        <v>21527134</v>
      </c>
      <c r="I17" s="244">
        <v>21219336</v>
      </c>
      <c r="J17" s="244">
        <v>0</v>
      </c>
      <c r="K17" s="244">
        <v>21219336</v>
      </c>
      <c r="M17" s="244">
        <v>307798</v>
      </c>
      <c r="N17" s="244" t="s">
        <v>1163</v>
      </c>
    </row>
    <row r="18" spans="2:14">
      <c r="B18" s="275">
        <f>+Taxes!A15</f>
        <v>12</v>
      </c>
      <c r="C18" s="276" t="str">
        <f>+Taxes!B15</f>
        <v>Contribution forfaitaire à la charge de l’employeur</v>
      </c>
      <c r="E18" s="245">
        <v>37672468</v>
      </c>
      <c r="F18" s="245">
        <v>0</v>
      </c>
      <c r="G18" s="245">
        <v>37672468</v>
      </c>
      <c r="I18" s="245">
        <v>37672557</v>
      </c>
      <c r="J18" s="245">
        <v>0</v>
      </c>
      <c r="K18" s="245">
        <v>37672557</v>
      </c>
      <c r="M18" s="245">
        <v>-89</v>
      </c>
      <c r="N18" s="277" t="s">
        <v>1163</v>
      </c>
    </row>
    <row r="19" spans="2:14">
      <c r="B19" s="268">
        <f>+Taxes!A16</f>
        <v>13</v>
      </c>
      <c r="C19" s="243" t="str">
        <f>+Taxes!B16</f>
        <v>Taxe emploi jeune</v>
      </c>
      <c r="E19" s="244">
        <v>21527135</v>
      </c>
      <c r="F19" s="244">
        <v>0</v>
      </c>
      <c r="G19" s="244">
        <v>21527135</v>
      </c>
      <c r="I19" s="244">
        <v>21219337</v>
      </c>
      <c r="J19" s="244">
        <v>0</v>
      </c>
      <c r="K19" s="244">
        <v>21219337</v>
      </c>
      <c r="M19" s="244">
        <v>307798</v>
      </c>
      <c r="N19" s="244" t="s">
        <v>1163</v>
      </c>
    </row>
    <row r="20" spans="2:14">
      <c r="B20" s="275">
        <f>+Taxes!A17</f>
        <v>14</v>
      </c>
      <c r="C20" s="276" t="str">
        <f>+Taxes!B17</f>
        <v>TVA</v>
      </c>
      <c r="E20" s="245"/>
      <c r="F20" s="245">
        <v>0</v>
      </c>
      <c r="G20" s="245">
        <v>0</v>
      </c>
      <c r="I20" s="245">
        <v>4714932</v>
      </c>
      <c r="J20" s="245">
        <v>0</v>
      </c>
      <c r="K20" s="245">
        <v>4714932</v>
      </c>
      <c r="M20" s="245">
        <v>-4714932</v>
      </c>
      <c r="N20" s="277" t="s">
        <v>58</v>
      </c>
    </row>
    <row r="21" spans="2:14">
      <c r="B21" s="268">
        <f>+Taxes!A18</f>
        <v>15</v>
      </c>
      <c r="C21" s="243" t="str">
        <f>+Taxes!B18</f>
        <v>Impôt sur le traitement des salaires</v>
      </c>
      <c r="E21" s="244">
        <v>196535948</v>
      </c>
      <c r="F21" s="244">
        <v>0</v>
      </c>
      <c r="G21" s="244">
        <v>196535948</v>
      </c>
      <c r="I21" s="244">
        <v>178165903</v>
      </c>
      <c r="J21" s="244">
        <v>0</v>
      </c>
      <c r="K21" s="244">
        <v>178165903</v>
      </c>
      <c r="M21" s="244">
        <v>18370045</v>
      </c>
      <c r="N21" s="244" t="s">
        <v>1215</v>
      </c>
    </row>
    <row r="22" spans="2:14">
      <c r="B22" s="275">
        <f>+Taxes!A19</f>
        <v>16</v>
      </c>
      <c r="C22" s="276" t="str">
        <f>+Taxes!B19</f>
        <v>Retenues BIC</v>
      </c>
      <c r="E22" s="245"/>
      <c r="F22" s="245">
        <v>0</v>
      </c>
      <c r="G22" s="245">
        <v>0</v>
      </c>
      <c r="I22" s="245"/>
      <c r="J22" s="245">
        <v>0</v>
      </c>
      <c r="K22" s="245">
        <v>0</v>
      </c>
      <c r="M22" s="245">
        <v>0</v>
      </c>
      <c r="N22" s="277"/>
    </row>
    <row r="23" spans="2:14">
      <c r="B23" s="268">
        <f>+Taxes!A20</f>
        <v>17</v>
      </c>
      <c r="C23" s="243" t="str">
        <f>+Taxes!B20</f>
        <v>Retenues TVA</v>
      </c>
      <c r="E23" s="244">
        <v>74019266</v>
      </c>
      <c r="F23" s="244">
        <v>0</v>
      </c>
      <c r="G23" s="244">
        <v>74019266</v>
      </c>
      <c r="I23" s="244">
        <v>84810218</v>
      </c>
      <c r="J23" s="244">
        <v>0</v>
      </c>
      <c r="K23" s="244">
        <v>84810218</v>
      </c>
      <c r="M23" s="244">
        <v>-10790952</v>
      </c>
      <c r="N23" s="244" t="s">
        <v>1215</v>
      </c>
    </row>
    <row r="24" spans="2:14">
      <c r="B24" s="275">
        <f>+Taxes!A21</f>
        <v>18</v>
      </c>
      <c r="C24" s="276" t="str">
        <f>+Taxes!B21</f>
        <v>Retenues IRF</v>
      </c>
      <c r="E24" s="245">
        <v>0</v>
      </c>
      <c r="F24" s="245">
        <v>0</v>
      </c>
      <c r="G24" s="245">
        <v>0</v>
      </c>
      <c r="I24" s="245"/>
      <c r="J24" s="245">
        <v>0</v>
      </c>
      <c r="K24" s="245">
        <v>0</v>
      </c>
      <c r="M24" s="245">
        <v>0</v>
      </c>
      <c r="N24" s="277"/>
    </row>
    <row r="25" spans="2:14">
      <c r="B25" s="268">
        <f>+Taxes!A22</f>
        <v>19</v>
      </c>
      <c r="C25" s="243" t="str">
        <f>+Taxes!B22</f>
        <v>Autres retenues à la source</v>
      </c>
      <c r="E25" s="244">
        <v>0</v>
      </c>
      <c r="F25" s="244">
        <v>0</v>
      </c>
      <c r="G25" s="244">
        <v>0</v>
      </c>
      <c r="I25" s="244">
        <v>6060735</v>
      </c>
      <c r="J25" s="244">
        <v>0</v>
      </c>
      <c r="K25" s="244">
        <v>6060735</v>
      </c>
      <c r="M25" s="244">
        <v>-6060735</v>
      </c>
      <c r="N25" s="244" t="s">
        <v>58</v>
      </c>
    </row>
    <row r="26" spans="2:14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>
      <c r="B27" s="275">
        <f>+Taxes!A24</f>
        <v>20</v>
      </c>
      <c r="C27" s="276" t="str">
        <f>+Taxes!B24</f>
        <v>Redevances superficiaires</v>
      </c>
      <c r="E27" s="245">
        <v>0</v>
      </c>
      <c r="F27" s="245">
        <v>0</v>
      </c>
      <c r="G27" s="245">
        <v>0</v>
      </c>
      <c r="I27" s="245">
        <v>0</v>
      </c>
      <c r="J27" s="245">
        <v>0</v>
      </c>
      <c r="K27" s="245">
        <v>0</v>
      </c>
      <c r="M27" s="245">
        <v>0</v>
      </c>
      <c r="N27" s="277"/>
    </row>
    <row r="28" spans="2:14">
      <c r="B28" s="268">
        <f>+Taxes!A25</f>
        <v>21</v>
      </c>
      <c r="C28" s="243" t="str">
        <f>+Taxes!B25</f>
        <v>Taxe de délivrance</v>
      </c>
      <c r="E28" s="244">
        <v>0</v>
      </c>
      <c r="F28" s="244">
        <v>0</v>
      </c>
      <c r="G28" s="244">
        <v>0</v>
      </c>
      <c r="I28" s="244">
        <v>0</v>
      </c>
      <c r="J28" s="244">
        <v>0</v>
      </c>
      <c r="K28" s="244">
        <v>0</v>
      </c>
      <c r="M28" s="244">
        <v>0</v>
      </c>
      <c r="N28" s="244"/>
    </row>
    <row r="29" spans="2:14">
      <c r="B29" s="275">
        <f>+Taxes!A26</f>
        <v>22</v>
      </c>
      <c r="C29" s="276" t="str">
        <f>+Taxes!B26</f>
        <v>Taxe de renouvellement</v>
      </c>
      <c r="E29" s="245">
        <v>0</v>
      </c>
      <c r="F29" s="245">
        <v>0</v>
      </c>
      <c r="G29" s="245">
        <v>0</v>
      </c>
      <c r="I29" s="245">
        <v>0</v>
      </c>
      <c r="J29" s="245">
        <v>0</v>
      </c>
      <c r="K29" s="245">
        <v>0</v>
      </c>
      <c r="M29" s="245">
        <v>0</v>
      </c>
      <c r="N29" s="277"/>
    </row>
    <row r="30" spans="2:14">
      <c r="B30" s="268">
        <f>+Taxes!A27</f>
        <v>23</v>
      </c>
      <c r="C30" s="243" t="str">
        <f>+Taxes!B27</f>
        <v>Taxe d’extraction (ramassage)</v>
      </c>
      <c r="E30" s="244">
        <v>0</v>
      </c>
      <c r="F30" s="244">
        <v>0</v>
      </c>
      <c r="G30" s="244">
        <v>0</v>
      </c>
      <c r="I30" s="244">
        <v>0</v>
      </c>
      <c r="J30" s="244">
        <v>0</v>
      </c>
      <c r="K30" s="244">
        <v>0</v>
      </c>
      <c r="M30" s="244">
        <v>0</v>
      </c>
      <c r="N30" s="244"/>
    </row>
    <row r="31" spans="2:14">
      <c r="B31" s="275">
        <f>+Taxes!A28</f>
        <v>24</v>
      </c>
      <c r="C31" s="276" t="str">
        <f>+Taxes!B28</f>
        <v>Taxe sur plus value sur transfert de titre</v>
      </c>
      <c r="E31" s="245">
        <v>0</v>
      </c>
      <c r="F31" s="245">
        <v>0</v>
      </c>
      <c r="G31" s="245">
        <v>0</v>
      </c>
      <c r="I31" s="245">
        <v>0</v>
      </c>
      <c r="J31" s="245">
        <v>0</v>
      </c>
      <c r="K31" s="245">
        <v>0</v>
      </c>
      <c r="M31" s="245">
        <v>0</v>
      </c>
      <c r="N31" s="277"/>
    </row>
    <row r="32" spans="2:14">
      <c r="B32" s="268">
        <f>+Taxes!A29</f>
        <v>25</v>
      </c>
      <c r="C32" s="243" t="str">
        <f>+Taxes!B29</f>
        <v>Taxe de convention</v>
      </c>
      <c r="E32" s="244">
        <v>0</v>
      </c>
      <c r="F32" s="244">
        <v>0</v>
      </c>
      <c r="G32" s="244">
        <v>0</v>
      </c>
      <c r="I32" s="244">
        <v>0</v>
      </c>
      <c r="J32" s="244">
        <v>0</v>
      </c>
      <c r="K32" s="244">
        <v>0</v>
      </c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1850133022</v>
      </c>
      <c r="F35" s="266">
        <v>0</v>
      </c>
      <c r="G35" s="266">
        <v>1850133022</v>
      </c>
      <c r="H35" s="270"/>
      <c r="I35" s="266">
        <v>1561735825</v>
      </c>
      <c r="J35" s="266">
        <v>0</v>
      </c>
      <c r="K35" s="266">
        <v>1561735825</v>
      </c>
      <c r="L35" s="270"/>
      <c r="M35" s="266">
        <v>288397197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1850133022</v>
      </c>
      <c r="F36" s="245">
        <v>0</v>
      </c>
      <c r="G36" s="245">
        <v>1850133022</v>
      </c>
      <c r="I36" s="245">
        <v>1561735825</v>
      </c>
      <c r="J36" s="245">
        <v>0</v>
      </c>
      <c r="K36" s="245">
        <v>1561735825</v>
      </c>
      <c r="M36" s="245">
        <v>288397197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731837268</v>
      </c>
      <c r="F38" s="266">
        <v>0</v>
      </c>
      <c r="G38" s="266">
        <v>731837268</v>
      </c>
      <c r="H38" s="270"/>
      <c r="I38" s="266">
        <v>731837268</v>
      </c>
      <c r="J38" s="266">
        <v>0</v>
      </c>
      <c r="K38" s="266">
        <v>731837268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731837268</v>
      </c>
      <c r="F39" s="245"/>
      <c r="G39" s="245">
        <v>731837268</v>
      </c>
      <c r="I39" s="245">
        <v>731837268</v>
      </c>
      <c r="J39" s="245">
        <v>0</v>
      </c>
      <c r="K39" s="245">
        <v>731837268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258851521</v>
      </c>
      <c r="F45" s="266">
        <v>0</v>
      </c>
      <c r="G45" s="266">
        <v>258851521</v>
      </c>
      <c r="H45" s="270"/>
      <c r="I45" s="266">
        <v>273821578</v>
      </c>
      <c r="J45" s="266">
        <v>0</v>
      </c>
      <c r="K45" s="266">
        <v>273821578</v>
      </c>
      <c r="L45" s="270"/>
      <c r="M45" s="266">
        <v>-14970057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258851521</v>
      </c>
      <c r="F46" s="245">
        <v>0</v>
      </c>
      <c r="G46" s="245">
        <v>258851521</v>
      </c>
      <c r="I46" s="245">
        <v>273821578</v>
      </c>
      <c r="J46" s="245">
        <v>0</v>
      </c>
      <c r="K46" s="245">
        <v>273821578</v>
      </c>
      <c r="M46" s="245">
        <v>-14970057</v>
      </c>
      <c r="N46" s="277" t="s">
        <v>1216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54668489436</v>
      </c>
      <c r="F48" s="282">
        <v>-15273546077</v>
      </c>
      <c r="G48" s="282">
        <v>39394943359</v>
      </c>
      <c r="H48" s="281" t="e">
        <v>#REF!</v>
      </c>
      <c r="I48" s="282">
        <v>48523034318</v>
      </c>
      <c r="J48" s="282">
        <v>7495500</v>
      </c>
      <c r="K48" s="282">
        <v>48530529818</v>
      </c>
      <c r="L48" s="281" t="e">
        <v>#REF!</v>
      </c>
      <c r="M48" s="282">
        <v>-9135586459</v>
      </c>
      <c r="N48" s="283"/>
    </row>
    <row r="49" spans="2:14">
      <c r="B49" s="265"/>
      <c r="C49" s="269" t="str">
        <f>+Taxes!B45</f>
        <v xml:space="preserve">Paiements Sociaux </v>
      </c>
      <c r="D49" s="270"/>
      <c r="E49" s="266">
        <f>SUM(E50:E51)</f>
        <v>0</v>
      </c>
      <c r="F49" s="266">
        <f>SUM(F50:F51)</f>
        <v>0</v>
      </c>
      <c r="G49" s="266">
        <f>SUM(G50:G51)</f>
        <v>0</v>
      </c>
      <c r="H49" s="275"/>
      <c r="I49" s="275"/>
      <c r="J49" s="275"/>
      <c r="K49" s="275"/>
      <c r="L49" s="275"/>
      <c r="M49" s="275"/>
      <c r="N49" s="275"/>
    </row>
    <row r="50" spans="2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f>+E50+F50</f>
        <v>0</v>
      </c>
      <c r="I50" s="245"/>
      <c r="J50" s="245"/>
      <c r="K50" s="245"/>
      <c r="M50" s="245"/>
      <c r="N50" s="277"/>
    </row>
    <row r="51" spans="2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f>+E51+F51</f>
        <v>0</v>
      </c>
      <c r="I51" s="245"/>
      <c r="J51" s="245"/>
      <c r="K51" s="245"/>
      <c r="M51" s="245"/>
      <c r="N51" s="277"/>
    </row>
    <row r="52" spans="2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2:14" ht="15">
      <c r="B53" s="264"/>
      <c r="C53" s="285"/>
      <c r="D53" s="286"/>
      <c r="E53" s="287"/>
      <c r="F53" s="288"/>
      <c r="G53" s="289"/>
      <c r="J53" s="286"/>
      <c r="K53" s="286"/>
      <c r="L53" s="286"/>
      <c r="M53" s="286"/>
      <c r="N53" s="290"/>
    </row>
    <row r="54" spans="2:14" ht="15">
      <c r="B54" s="264"/>
      <c r="C54" s="285"/>
      <c r="D54" s="286"/>
      <c r="E54" s="287"/>
      <c r="F54" s="288"/>
      <c r="G54" s="289"/>
      <c r="J54" s="286"/>
      <c r="K54" s="286"/>
      <c r="L54" s="286"/>
      <c r="M54" s="286"/>
      <c r="N54" s="290"/>
    </row>
    <row r="55" spans="2:14" ht="15">
      <c r="B55" s="264"/>
      <c r="C55" s="285"/>
      <c r="D55" s="286"/>
      <c r="E55" s="287"/>
      <c r="F55" s="288"/>
      <c r="G55" s="289"/>
      <c r="J55" s="286"/>
      <c r="K55" s="286"/>
      <c r="L55" s="286"/>
      <c r="M55" s="286"/>
      <c r="N55" s="290"/>
    </row>
    <row r="56" spans="2:14" ht="15">
      <c r="B56" s="264"/>
      <c r="C56" s="285"/>
      <c r="D56" s="286"/>
      <c r="E56" s="287"/>
      <c r="F56" s="288"/>
      <c r="G56" s="289"/>
      <c r="J56" s="286"/>
      <c r="K56" s="286"/>
      <c r="L56" s="286"/>
      <c r="M56" s="286"/>
      <c r="N56" s="290"/>
    </row>
    <row r="57" spans="2:14" ht="15">
      <c r="B57" s="264"/>
      <c r="C57" s="285"/>
      <c r="D57" s="286"/>
      <c r="E57" s="287"/>
      <c r="F57" s="288"/>
      <c r="G57" s="289"/>
      <c r="J57" s="286"/>
      <c r="K57" s="286"/>
      <c r="L57" s="286"/>
      <c r="M57" s="286"/>
      <c r="N57" s="290"/>
    </row>
    <row r="58" spans="2:14" ht="15">
      <c r="B58" s="264"/>
      <c r="C58" s="285"/>
      <c r="D58" s="286"/>
      <c r="E58" s="287"/>
      <c r="F58" s="288"/>
      <c r="G58" s="289"/>
      <c r="J58" s="286"/>
      <c r="K58" s="286"/>
      <c r="L58" s="286"/>
      <c r="M58" s="286"/>
      <c r="N58" s="290"/>
    </row>
    <row r="59" spans="2:14" ht="15">
      <c r="B59" s="264"/>
      <c r="C59" s="285"/>
      <c r="D59" s="286"/>
      <c r="E59" s="287"/>
      <c r="F59" s="288"/>
      <c r="G59" s="289"/>
      <c r="J59" s="286"/>
      <c r="K59" s="286"/>
      <c r="L59" s="286"/>
      <c r="M59" s="294"/>
      <c r="N59" s="290"/>
    </row>
    <row r="60" spans="2:14" ht="15">
      <c r="B60" s="264"/>
      <c r="C60" s="285"/>
      <c r="D60" s="286"/>
      <c r="E60" s="287"/>
      <c r="F60" s="288"/>
      <c r="G60" s="289"/>
      <c r="J60" s="286"/>
      <c r="K60" s="286"/>
      <c r="L60" s="286"/>
      <c r="M60" s="290"/>
      <c r="N60" s="290"/>
    </row>
    <row r="61" spans="2:14" ht="15">
      <c r="B61" s="264"/>
      <c r="C61" s="285"/>
      <c r="D61" s="286"/>
      <c r="E61" s="287"/>
      <c r="F61" s="288"/>
      <c r="G61" s="289"/>
      <c r="J61" s="286"/>
      <c r="K61" s="286"/>
      <c r="L61" s="286"/>
      <c r="M61" s="294"/>
      <c r="N61" s="290"/>
    </row>
    <row r="62" spans="2:14" ht="15">
      <c r="B62" s="264"/>
      <c r="C62" s="285"/>
      <c r="D62" s="286"/>
      <c r="E62" s="287"/>
      <c r="F62" s="288"/>
      <c r="G62" s="289"/>
      <c r="J62" s="286"/>
      <c r="K62" s="286"/>
      <c r="L62" s="286"/>
      <c r="M62" s="294"/>
      <c r="N62" s="290"/>
    </row>
    <row r="63" spans="2:14" ht="15">
      <c r="B63" s="264"/>
      <c r="C63" s="285"/>
      <c r="D63" s="286"/>
      <c r="E63" s="287"/>
      <c r="F63" s="288"/>
      <c r="G63" s="289"/>
      <c r="J63" s="286"/>
      <c r="K63" s="286"/>
      <c r="L63" s="286"/>
      <c r="M63" s="286"/>
      <c r="N63" s="290"/>
    </row>
    <row r="64" spans="2:14" ht="15">
      <c r="B64" s="264"/>
      <c r="C64" s="285"/>
      <c r="D64" s="286"/>
      <c r="E64" s="287"/>
      <c r="F64" s="288"/>
      <c r="G64" s="289"/>
      <c r="J64" s="286"/>
      <c r="K64" s="286"/>
      <c r="L64" s="286"/>
      <c r="M64" s="286"/>
      <c r="N64" s="290"/>
    </row>
    <row r="65" spans="2:14" ht="15">
      <c r="B65" s="264"/>
      <c r="C65" s="285"/>
      <c r="D65" s="286"/>
      <c r="E65" s="287"/>
      <c r="F65" s="288"/>
      <c r="G65" s="289"/>
      <c r="J65" s="286"/>
      <c r="K65" s="286"/>
      <c r="L65" s="286"/>
      <c r="M65" s="286"/>
      <c r="N65" s="290"/>
    </row>
    <row r="66" spans="2:14" ht="15">
      <c r="B66" s="264"/>
      <c r="C66" s="285"/>
      <c r="D66" s="286"/>
      <c r="E66" s="287"/>
      <c r="F66" s="288"/>
      <c r="G66" s="289"/>
      <c r="J66" s="286"/>
      <c r="K66" s="286"/>
      <c r="L66" s="286"/>
      <c r="M66" s="286"/>
      <c r="N66" s="290"/>
    </row>
    <row r="67" spans="2:14" ht="15">
      <c r="B67" s="264"/>
      <c r="C67" s="285"/>
      <c r="D67" s="286"/>
      <c r="E67" s="287"/>
      <c r="F67" s="288"/>
      <c r="G67" s="289"/>
      <c r="J67" s="286"/>
      <c r="K67" s="286"/>
      <c r="L67" s="286"/>
      <c r="M67" s="286"/>
      <c r="N67" s="290"/>
    </row>
    <row r="68" spans="2:14" ht="15">
      <c r="B68" s="264"/>
      <c r="C68" s="285"/>
      <c r="D68" s="286"/>
      <c r="E68" s="287"/>
      <c r="F68" s="288"/>
      <c r="G68" s="289"/>
      <c r="J68" s="286"/>
      <c r="K68" s="286"/>
      <c r="L68" s="286"/>
      <c r="M68" s="286"/>
      <c r="N68" s="290"/>
    </row>
    <row r="69" spans="2:14" ht="15">
      <c r="B69" s="264"/>
      <c r="C69" s="285"/>
      <c r="D69" s="286"/>
      <c r="E69" s="287"/>
      <c r="F69" s="288"/>
      <c r="G69" s="289"/>
      <c r="J69" s="286"/>
      <c r="K69" s="286"/>
      <c r="L69" s="286"/>
      <c r="M69" s="286"/>
      <c r="N69" s="290"/>
    </row>
    <row r="70" spans="2:14" ht="15">
      <c r="B70" s="264"/>
      <c r="C70" s="285"/>
      <c r="D70" s="286"/>
      <c r="E70" s="287"/>
      <c r="F70" s="288"/>
      <c r="G70" s="289"/>
      <c r="J70" s="286"/>
      <c r="K70" s="286"/>
      <c r="L70" s="286"/>
      <c r="M70" s="286"/>
      <c r="N70" s="290"/>
    </row>
    <row r="71" spans="2:14" ht="15">
      <c r="B71" s="264"/>
      <c r="C71" s="285"/>
      <c r="D71" s="286"/>
      <c r="E71" s="287"/>
      <c r="F71" s="288"/>
      <c r="G71" s="289"/>
      <c r="J71" s="286"/>
      <c r="K71" s="286"/>
      <c r="L71" s="286"/>
      <c r="M71" s="286"/>
      <c r="N71" s="290"/>
    </row>
    <row r="72" spans="2:14" ht="15">
      <c r="B72" s="264"/>
      <c r="C72" s="285"/>
      <c r="D72" s="286"/>
      <c r="E72" s="287"/>
      <c r="F72" s="288"/>
      <c r="G72" s="289"/>
      <c r="J72" s="286"/>
      <c r="K72" s="286"/>
      <c r="L72" s="286"/>
      <c r="M72" s="286"/>
      <c r="N72" s="290"/>
    </row>
    <row r="73" spans="2:14" ht="15">
      <c r="B73" s="264"/>
      <c r="C73" s="285"/>
      <c r="D73" s="286"/>
      <c r="E73" s="287"/>
      <c r="F73" s="288"/>
      <c r="G73" s="289"/>
      <c r="J73" s="286"/>
      <c r="K73" s="286"/>
      <c r="L73" s="286"/>
      <c r="M73" s="286"/>
      <c r="N73" s="290"/>
    </row>
    <row r="74" spans="2:14" ht="15">
      <c r="B74" s="264"/>
      <c r="C74" s="285"/>
      <c r="D74" s="286"/>
      <c r="E74" s="287"/>
      <c r="F74" s="288"/>
      <c r="G74" s="289"/>
      <c r="J74" s="286"/>
      <c r="K74" s="286"/>
      <c r="L74" s="286"/>
      <c r="M74" s="286"/>
      <c r="N74" s="290"/>
    </row>
    <row r="75" spans="2:14" ht="15">
      <c r="B75" s="264"/>
      <c r="C75" s="285"/>
      <c r="D75" s="286"/>
      <c r="E75" s="287"/>
      <c r="F75" s="288"/>
      <c r="G75" s="289"/>
      <c r="J75" s="286"/>
      <c r="K75" s="286"/>
      <c r="L75" s="286"/>
      <c r="M75" s="286"/>
      <c r="N75" s="290"/>
    </row>
    <row r="76" spans="2:14" ht="15">
      <c r="B76" s="264"/>
      <c r="C76" s="285"/>
      <c r="D76" s="286"/>
      <c r="E76" s="287"/>
      <c r="F76" s="288"/>
      <c r="G76" s="289"/>
      <c r="J76" s="286"/>
      <c r="K76" s="286"/>
      <c r="L76" s="286"/>
      <c r="M76" s="286"/>
      <c r="N76" s="290"/>
    </row>
    <row r="77" spans="2:14">
      <c r="B77" s="264"/>
      <c r="C77" s="285"/>
      <c r="D77" s="286"/>
      <c r="E77" s="295"/>
      <c r="F77" s="296"/>
      <c r="G77" s="297"/>
      <c r="J77" s="286"/>
      <c r="K77" s="286"/>
      <c r="L77" s="286"/>
      <c r="M77" s="286"/>
      <c r="N77" s="290"/>
    </row>
    <row r="78" spans="2:14">
      <c r="B78" s="264"/>
      <c r="C78" s="285"/>
      <c r="D78" s="286"/>
      <c r="E78" s="295"/>
      <c r="F78" s="296"/>
      <c r="G78" s="297"/>
      <c r="J78" s="286"/>
      <c r="K78" s="286"/>
      <c r="L78" s="286"/>
      <c r="M78" s="286"/>
      <c r="N78" s="290"/>
    </row>
    <row r="79" spans="2:14">
      <c r="B79" s="264"/>
      <c r="C79" s="285"/>
      <c r="D79" s="286"/>
      <c r="E79" s="295"/>
      <c r="F79" s="296"/>
      <c r="G79" s="297"/>
      <c r="J79" s="286"/>
      <c r="K79" s="286"/>
      <c r="L79" s="286"/>
      <c r="M79" s="286"/>
      <c r="N79" s="290"/>
    </row>
    <row r="80" spans="2:14">
      <c r="B80" s="264"/>
      <c r="C80" s="285"/>
      <c r="D80" s="286"/>
      <c r="E80" s="295"/>
      <c r="F80" s="296"/>
      <c r="G80" s="297"/>
      <c r="J80" s="286"/>
      <c r="K80" s="286"/>
      <c r="L80" s="286"/>
      <c r="M80" s="286"/>
      <c r="N80" s="290"/>
    </row>
    <row r="81" spans="2:14">
      <c r="B81" s="264"/>
      <c r="C81" s="285"/>
      <c r="D81" s="286"/>
      <c r="E81" s="295"/>
      <c r="F81" s="296"/>
      <c r="G81" s="297"/>
      <c r="J81" s="286"/>
      <c r="K81" s="286"/>
      <c r="L81" s="286"/>
      <c r="M81" s="286"/>
      <c r="N81" s="290"/>
    </row>
    <row r="82" spans="2:14">
      <c r="B82" s="264"/>
      <c r="C82" s="285"/>
      <c r="D82" s="286"/>
      <c r="E82" s="295"/>
      <c r="F82" s="296"/>
      <c r="G82" s="297"/>
      <c r="J82" s="286"/>
      <c r="K82" s="286"/>
      <c r="L82" s="286"/>
      <c r="M82" s="286"/>
      <c r="N82" s="290"/>
    </row>
    <row r="83" spans="2:14">
      <c r="B83" s="264"/>
      <c r="C83" s="285"/>
      <c r="D83" s="286"/>
      <c r="E83" s="295"/>
      <c r="F83" s="296"/>
      <c r="G83" s="297"/>
      <c r="J83" s="286"/>
      <c r="K83" s="286"/>
      <c r="L83" s="286"/>
      <c r="M83" s="286"/>
      <c r="N83" s="290"/>
    </row>
    <row r="84" spans="2:14">
      <c r="B84" s="264"/>
      <c r="C84" s="285"/>
      <c r="D84" s="286"/>
      <c r="E84" s="295"/>
      <c r="F84" s="296"/>
      <c r="G84" s="297"/>
      <c r="J84" s="286"/>
      <c r="K84" s="286"/>
      <c r="L84" s="286"/>
      <c r="M84" s="286"/>
      <c r="N84" s="290"/>
    </row>
    <row r="85" spans="2:14">
      <c r="B85" s="264"/>
      <c r="C85" s="285"/>
      <c r="D85" s="286"/>
      <c r="E85" s="295"/>
      <c r="F85" s="296"/>
      <c r="G85" s="297"/>
      <c r="J85" s="286"/>
      <c r="K85" s="286"/>
      <c r="L85" s="286"/>
      <c r="M85" s="286"/>
      <c r="N85" s="290"/>
    </row>
    <row r="86" spans="2:14">
      <c r="B86" s="264"/>
      <c r="C86" s="285"/>
      <c r="D86" s="286"/>
      <c r="E86" s="295"/>
      <c r="F86" s="296"/>
      <c r="G86" s="297"/>
      <c r="J86" s="286"/>
      <c r="K86" s="286"/>
      <c r="L86" s="286"/>
      <c r="M86" s="286"/>
      <c r="N86" s="290"/>
    </row>
    <row r="87" spans="2:14">
      <c r="B87" s="264"/>
      <c r="C87" s="285"/>
      <c r="D87" s="286"/>
      <c r="E87" s="295"/>
      <c r="F87" s="296"/>
      <c r="G87" s="297"/>
      <c r="J87" s="286"/>
      <c r="K87" s="286"/>
      <c r="L87" s="286"/>
      <c r="M87" s="286"/>
      <c r="N87" s="290"/>
    </row>
    <row r="88" spans="2:14">
      <c r="B88" s="264"/>
      <c r="C88" s="285"/>
      <c r="D88" s="286"/>
      <c r="E88" s="295"/>
      <c r="F88" s="296"/>
      <c r="G88" s="297"/>
      <c r="J88" s="286"/>
      <c r="K88" s="286"/>
      <c r="L88" s="286"/>
      <c r="M88" s="286"/>
      <c r="N88" s="290"/>
    </row>
    <row r="89" spans="2:14">
      <c r="B89" s="264"/>
      <c r="C89" s="285"/>
      <c r="D89" s="286"/>
      <c r="E89" s="295"/>
      <c r="F89" s="296"/>
      <c r="G89" s="297"/>
      <c r="J89" s="286"/>
      <c r="K89" s="286"/>
      <c r="L89" s="286"/>
      <c r="M89" s="286"/>
      <c r="N89" s="290"/>
    </row>
    <row r="90" spans="2:14">
      <c r="B90" s="264"/>
      <c r="C90" s="285"/>
      <c r="D90" s="286"/>
      <c r="E90" s="295"/>
      <c r="F90" s="296"/>
      <c r="G90" s="297"/>
      <c r="J90" s="286"/>
      <c r="K90" s="286"/>
      <c r="L90" s="286"/>
      <c r="M90" s="286"/>
      <c r="N90" s="290"/>
    </row>
    <row r="91" spans="2:14">
      <c r="B91" s="264"/>
      <c r="C91" s="285"/>
      <c r="D91" s="286"/>
      <c r="E91" s="295"/>
      <c r="F91" s="296"/>
      <c r="G91" s="297"/>
      <c r="J91" s="286"/>
      <c r="K91" s="286"/>
      <c r="L91" s="286"/>
      <c r="M91" s="286"/>
      <c r="N91" s="290"/>
    </row>
    <row r="92" spans="2:14">
      <c r="B92" s="264"/>
      <c r="C92" s="285"/>
      <c r="D92" s="286"/>
      <c r="E92" s="295"/>
      <c r="F92" s="296"/>
      <c r="G92" s="297"/>
      <c r="J92" s="286"/>
      <c r="K92" s="286"/>
      <c r="L92" s="286"/>
      <c r="M92" s="286"/>
      <c r="N92" s="290"/>
    </row>
    <row r="93" spans="2:14">
      <c r="B93" s="264"/>
      <c r="C93" s="285"/>
      <c r="D93" s="286"/>
      <c r="E93" s="295"/>
      <c r="F93" s="296"/>
      <c r="G93" s="297"/>
      <c r="J93" s="286"/>
      <c r="K93" s="286"/>
      <c r="L93" s="286"/>
      <c r="M93" s="286"/>
      <c r="N93" s="290"/>
    </row>
    <row r="94" spans="2:14">
      <c r="B94" s="264"/>
      <c r="C94" s="285"/>
      <c r="D94" s="286"/>
      <c r="E94" s="295"/>
      <c r="F94" s="296"/>
      <c r="G94" s="297"/>
      <c r="J94" s="286"/>
      <c r="K94" s="286"/>
      <c r="L94" s="286"/>
      <c r="M94" s="286"/>
      <c r="N94" s="290"/>
    </row>
    <row r="95" spans="2:14">
      <c r="B95" s="264"/>
      <c r="C95" s="285"/>
      <c r="D95" s="286"/>
      <c r="E95" s="295"/>
      <c r="F95" s="296"/>
      <c r="G95" s="297"/>
      <c r="J95" s="286"/>
      <c r="K95" s="286"/>
      <c r="L95" s="286"/>
      <c r="M95" s="286"/>
      <c r="N95" s="290"/>
    </row>
    <row r="96" spans="2:14">
      <c r="B96" s="264"/>
      <c r="C96" s="285"/>
      <c r="D96" s="286"/>
      <c r="E96" s="295"/>
      <c r="F96" s="296"/>
      <c r="G96" s="297"/>
      <c r="J96" s="286"/>
      <c r="K96" s="286"/>
      <c r="L96" s="286"/>
      <c r="M96" s="286"/>
      <c r="N96" s="290"/>
    </row>
    <row r="97" spans="2:14">
      <c r="B97" s="264"/>
      <c r="C97" s="285"/>
      <c r="D97" s="286"/>
      <c r="E97" s="295"/>
      <c r="F97" s="296"/>
      <c r="G97" s="297"/>
      <c r="J97" s="286"/>
      <c r="K97" s="286"/>
      <c r="L97" s="286"/>
      <c r="M97" s="286"/>
      <c r="N97" s="290"/>
    </row>
    <row r="98" spans="2:14">
      <c r="B98" s="264"/>
      <c r="C98" s="285"/>
      <c r="D98" s="286"/>
      <c r="E98" s="295"/>
      <c r="F98" s="296"/>
      <c r="G98" s="297"/>
      <c r="J98" s="286"/>
      <c r="K98" s="286"/>
      <c r="L98" s="286"/>
      <c r="M98" s="286"/>
      <c r="N98" s="290"/>
    </row>
    <row r="99" spans="2:14">
      <c r="B99" s="264"/>
      <c r="C99" s="285"/>
      <c r="D99" s="286"/>
      <c r="E99" s="295"/>
      <c r="F99" s="296"/>
      <c r="G99" s="297"/>
      <c r="J99" s="286"/>
      <c r="K99" s="286"/>
      <c r="L99" s="286"/>
      <c r="M99" s="286"/>
      <c r="N99" s="290"/>
    </row>
    <row r="100" spans="2:14">
      <c r="B100" s="264"/>
      <c r="C100" s="285"/>
      <c r="D100" s="286"/>
      <c r="E100" s="295"/>
      <c r="F100" s="296"/>
      <c r="G100" s="297"/>
      <c r="J100" s="286"/>
      <c r="K100" s="286"/>
      <c r="L100" s="286"/>
      <c r="M100" s="286"/>
      <c r="N100" s="290"/>
    </row>
    <row r="101" spans="2:14">
      <c r="B101" s="264"/>
      <c r="C101" s="285"/>
      <c r="D101" s="286"/>
      <c r="E101" s="295"/>
      <c r="F101" s="296"/>
      <c r="G101" s="297"/>
      <c r="J101" s="286"/>
      <c r="K101" s="286"/>
      <c r="L101" s="286"/>
      <c r="M101" s="286"/>
      <c r="N101" s="290"/>
    </row>
    <row r="102" spans="2:14">
      <c r="B102" s="264"/>
      <c r="C102" s="285"/>
      <c r="D102" s="286"/>
      <c r="E102" s="295"/>
      <c r="F102" s="296"/>
      <c r="G102" s="297"/>
      <c r="J102" s="286"/>
      <c r="K102" s="286"/>
      <c r="L102" s="286"/>
      <c r="M102" s="286"/>
      <c r="N102" s="290"/>
    </row>
    <row r="103" spans="2:14">
      <c r="B103" s="264"/>
      <c r="C103" s="285"/>
      <c r="D103" s="286"/>
      <c r="E103" s="295"/>
      <c r="F103" s="296"/>
      <c r="G103" s="297"/>
      <c r="J103" s="286"/>
      <c r="K103" s="286"/>
      <c r="L103" s="286"/>
      <c r="M103" s="286"/>
      <c r="N103" s="290"/>
    </row>
    <row r="104" spans="2:14">
      <c r="B104" s="264"/>
      <c r="C104" s="285"/>
      <c r="D104" s="286"/>
      <c r="E104" s="295"/>
      <c r="F104" s="296"/>
      <c r="G104" s="297"/>
      <c r="J104" s="286"/>
      <c r="K104" s="286"/>
      <c r="L104" s="286"/>
      <c r="M104" s="286"/>
      <c r="N104" s="290"/>
    </row>
    <row r="105" spans="2:14">
      <c r="B105" s="264"/>
      <c r="C105" s="285"/>
      <c r="D105" s="286"/>
      <c r="E105" s="295"/>
      <c r="F105" s="296"/>
      <c r="G105" s="297"/>
      <c r="J105" s="286"/>
      <c r="K105" s="286"/>
      <c r="L105" s="286"/>
      <c r="M105" s="286"/>
      <c r="N105" s="290"/>
    </row>
    <row r="106" spans="2:14">
      <c r="B106" s="264"/>
      <c r="C106" s="285"/>
      <c r="D106" s="286"/>
      <c r="E106" s="295"/>
      <c r="F106" s="296"/>
      <c r="G106" s="297"/>
      <c r="J106" s="286"/>
      <c r="K106" s="286"/>
      <c r="L106" s="286"/>
      <c r="M106" s="286"/>
      <c r="N106" s="290"/>
    </row>
    <row r="107" spans="2:14">
      <c r="B107" s="264"/>
      <c r="C107" s="285"/>
      <c r="D107" s="286"/>
      <c r="E107" s="295"/>
      <c r="F107" s="296"/>
      <c r="G107" s="297"/>
      <c r="J107" s="286"/>
      <c r="K107" s="286"/>
      <c r="L107" s="286"/>
      <c r="M107" s="286"/>
      <c r="N107" s="290"/>
    </row>
    <row r="108" spans="2:14">
      <c r="B108" s="264"/>
      <c r="C108" s="285"/>
      <c r="D108" s="286"/>
      <c r="E108" s="295"/>
      <c r="F108" s="296"/>
      <c r="G108" s="297"/>
      <c r="J108" s="286"/>
      <c r="K108" s="286"/>
      <c r="L108" s="286"/>
      <c r="M108" s="286"/>
      <c r="N108" s="290"/>
    </row>
    <row r="109" spans="2:14">
      <c r="B109" s="264"/>
      <c r="C109" s="285"/>
      <c r="D109" s="286"/>
      <c r="E109" s="295"/>
      <c r="F109" s="296"/>
      <c r="G109" s="297"/>
      <c r="J109" s="286"/>
      <c r="K109" s="286"/>
      <c r="L109" s="286"/>
      <c r="M109" s="286"/>
      <c r="N109" s="290"/>
    </row>
    <row r="110" spans="2:14">
      <c r="B110" s="264"/>
      <c r="C110" s="285"/>
      <c r="D110" s="286"/>
      <c r="E110" s="295"/>
      <c r="F110" s="296"/>
      <c r="G110" s="297"/>
      <c r="J110" s="286"/>
      <c r="K110" s="286"/>
      <c r="L110" s="286"/>
      <c r="M110" s="286"/>
      <c r="N110" s="290"/>
    </row>
    <row r="111" spans="2:14">
      <c r="B111" s="264"/>
      <c r="C111" s="285"/>
      <c r="D111" s="286"/>
      <c r="E111" s="295"/>
      <c r="F111" s="296"/>
      <c r="G111" s="297"/>
      <c r="J111" s="286"/>
      <c r="K111" s="286"/>
      <c r="L111" s="286"/>
      <c r="M111" s="286"/>
      <c r="N111" s="290"/>
    </row>
    <row r="112" spans="2:14">
      <c r="B112" s="264"/>
      <c r="C112" s="285"/>
      <c r="D112" s="286"/>
      <c r="E112" s="295"/>
      <c r="F112" s="296"/>
      <c r="G112" s="297"/>
      <c r="J112" s="286"/>
      <c r="K112" s="286"/>
      <c r="L112" s="286"/>
      <c r="M112" s="286"/>
      <c r="N112" s="290"/>
    </row>
    <row r="113" spans="2:14">
      <c r="B113" s="264"/>
      <c r="C113" s="285"/>
      <c r="D113" s="286"/>
      <c r="E113" s="295"/>
      <c r="F113" s="296"/>
      <c r="G113" s="297"/>
      <c r="J113" s="286"/>
      <c r="K113" s="286"/>
      <c r="L113" s="286"/>
      <c r="M113" s="286"/>
      <c r="N113" s="290"/>
    </row>
    <row r="114" spans="2:14">
      <c r="B114" s="264"/>
      <c r="C114" s="285"/>
      <c r="D114" s="286"/>
      <c r="E114" s="295"/>
      <c r="F114" s="296"/>
      <c r="G114" s="297"/>
      <c r="J114" s="286"/>
      <c r="K114" s="286"/>
      <c r="L114" s="286"/>
      <c r="M114" s="286"/>
      <c r="N114" s="290"/>
    </row>
    <row r="115" spans="2:14">
      <c r="B115" s="264"/>
      <c r="C115" s="285"/>
      <c r="D115" s="286"/>
      <c r="E115" s="295"/>
      <c r="F115" s="296"/>
      <c r="G115" s="297"/>
      <c r="J115" s="286"/>
      <c r="K115" s="286"/>
      <c r="L115" s="286"/>
      <c r="M115" s="286"/>
      <c r="N115" s="290"/>
    </row>
    <row r="116" spans="2:14">
      <c r="B116" s="264"/>
      <c r="C116" s="285"/>
      <c r="D116" s="286"/>
      <c r="E116" s="295"/>
      <c r="F116" s="296"/>
      <c r="G116" s="297"/>
      <c r="J116" s="286"/>
      <c r="K116" s="286"/>
      <c r="L116" s="286"/>
      <c r="M116" s="286"/>
      <c r="N116" s="290"/>
    </row>
    <row r="117" spans="2:14">
      <c r="B117" s="264"/>
      <c r="C117" s="285"/>
      <c r="D117" s="286"/>
      <c r="E117" s="295"/>
      <c r="F117" s="296"/>
      <c r="G117" s="297"/>
      <c r="J117" s="286"/>
      <c r="K117" s="286"/>
      <c r="L117" s="286"/>
      <c r="M117" s="286"/>
      <c r="N117" s="290"/>
    </row>
    <row r="118" spans="2:14">
      <c r="B118" s="264"/>
      <c r="C118" s="285"/>
      <c r="D118" s="286"/>
      <c r="E118" s="295"/>
      <c r="F118" s="296"/>
      <c r="G118" s="297"/>
      <c r="J118" s="286"/>
      <c r="K118" s="286"/>
      <c r="L118" s="286"/>
      <c r="M118" s="286"/>
      <c r="N118" s="290"/>
    </row>
    <row r="119" spans="2:14">
      <c r="B119" s="264"/>
      <c r="C119" s="285"/>
      <c r="D119" s="286"/>
      <c r="E119" s="295"/>
      <c r="F119" s="296"/>
      <c r="G119" s="297"/>
      <c r="J119" s="286"/>
      <c r="K119" s="286"/>
      <c r="L119" s="286"/>
      <c r="M119" s="286"/>
      <c r="N119" s="290"/>
    </row>
    <row r="120" spans="2:14">
      <c r="B120" s="264"/>
      <c r="C120" s="285"/>
      <c r="D120" s="286"/>
      <c r="E120" s="295"/>
      <c r="F120" s="296"/>
      <c r="G120" s="297"/>
      <c r="J120" s="286"/>
      <c r="K120" s="286"/>
      <c r="L120" s="286"/>
      <c r="M120" s="286"/>
      <c r="N120" s="290"/>
    </row>
    <row r="121" spans="2:14">
      <c r="B121" s="264"/>
      <c r="C121" s="285"/>
      <c r="D121" s="286"/>
      <c r="E121" s="295"/>
      <c r="F121" s="296"/>
      <c r="G121" s="297"/>
      <c r="J121" s="286"/>
      <c r="K121" s="286"/>
      <c r="L121" s="286"/>
      <c r="M121" s="286"/>
      <c r="N121" s="290"/>
    </row>
    <row r="122" spans="2:14">
      <c r="B122" s="264"/>
      <c r="C122" s="285"/>
      <c r="D122" s="286"/>
      <c r="E122" s="295"/>
      <c r="F122" s="296"/>
      <c r="G122" s="297"/>
      <c r="J122" s="286"/>
      <c r="K122" s="286"/>
      <c r="L122" s="286"/>
      <c r="M122" s="286"/>
      <c r="N122" s="290"/>
    </row>
    <row r="123" spans="2:14">
      <c r="B123" s="264"/>
      <c r="C123" s="285"/>
      <c r="D123" s="286"/>
      <c r="E123" s="295"/>
      <c r="F123" s="296"/>
      <c r="G123" s="297"/>
      <c r="J123" s="286"/>
      <c r="K123" s="286"/>
      <c r="L123" s="286"/>
      <c r="M123" s="286"/>
      <c r="N123" s="290"/>
    </row>
    <row r="124" spans="2:14">
      <c r="B124" s="264"/>
      <c r="C124" s="285"/>
      <c r="D124" s="286"/>
      <c r="E124" s="295"/>
      <c r="F124" s="296"/>
      <c r="G124" s="297"/>
      <c r="J124" s="286"/>
      <c r="K124" s="286"/>
      <c r="L124" s="286"/>
      <c r="M124" s="286"/>
      <c r="N124" s="290"/>
    </row>
    <row r="125" spans="2:14">
      <c r="B125" s="264"/>
      <c r="C125" s="285"/>
      <c r="D125" s="286"/>
      <c r="E125" s="295"/>
      <c r="F125" s="296"/>
      <c r="G125" s="297"/>
      <c r="J125" s="286"/>
      <c r="K125" s="286"/>
      <c r="L125" s="286"/>
      <c r="M125" s="286"/>
      <c r="N125" s="290"/>
    </row>
    <row r="126" spans="2:14">
      <c r="B126" s="264"/>
      <c r="C126" s="285"/>
      <c r="D126" s="286"/>
      <c r="E126" s="295"/>
      <c r="F126" s="296"/>
      <c r="G126" s="297"/>
      <c r="J126" s="286"/>
      <c r="K126" s="286"/>
      <c r="L126" s="286"/>
      <c r="M126" s="286"/>
      <c r="N126" s="290"/>
    </row>
    <row r="127" spans="2:14">
      <c r="B127" s="264"/>
      <c r="C127" s="285"/>
      <c r="D127" s="286"/>
      <c r="E127" s="295"/>
      <c r="F127" s="296"/>
      <c r="G127" s="297"/>
      <c r="J127" s="286"/>
      <c r="K127" s="286"/>
      <c r="L127" s="286"/>
      <c r="M127" s="286"/>
      <c r="N127" s="290"/>
    </row>
    <row r="128" spans="2:14">
      <c r="B128" s="264"/>
      <c r="C128" s="285"/>
      <c r="D128" s="286"/>
      <c r="E128" s="295"/>
      <c r="F128" s="296"/>
      <c r="G128" s="297"/>
      <c r="J128" s="286"/>
      <c r="K128" s="286"/>
      <c r="L128" s="286"/>
      <c r="M128" s="286"/>
      <c r="N128" s="290"/>
    </row>
    <row r="129" spans="2:14">
      <c r="B129" s="264"/>
      <c r="C129" s="285"/>
      <c r="D129" s="286"/>
      <c r="E129" s="295"/>
      <c r="F129" s="296"/>
      <c r="G129" s="297"/>
      <c r="J129" s="286"/>
      <c r="K129" s="286"/>
      <c r="L129" s="286"/>
      <c r="M129" s="286"/>
      <c r="N129" s="290"/>
    </row>
    <row r="130" spans="2:14">
      <c r="B130" s="264"/>
      <c r="C130" s="285"/>
      <c r="D130" s="286"/>
      <c r="E130" s="295"/>
      <c r="F130" s="296"/>
      <c r="G130" s="297"/>
      <c r="J130" s="286"/>
      <c r="K130" s="286"/>
      <c r="L130" s="286"/>
      <c r="M130" s="286"/>
      <c r="N130" s="290"/>
    </row>
    <row r="131" spans="2:14">
      <c r="B131" s="264"/>
      <c r="C131" s="285"/>
      <c r="D131" s="286"/>
      <c r="E131" s="295"/>
      <c r="F131" s="296"/>
      <c r="G131" s="297"/>
      <c r="J131" s="286"/>
      <c r="K131" s="286"/>
      <c r="L131" s="286"/>
      <c r="M131" s="286"/>
      <c r="N131" s="290"/>
    </row>
    <row r="132" spans="2:14">
      <c r="B132" s="264"/>
      <c r="C132" s="285"/>
      <c r="D132" s="286"/>
      <c r="E132" s="295"/>
      <c r="F132" s="296"/>
      <c r="G132" s="297"/>
      <c r="J132" s="286"/>
      <c r="K132" s="286"/>
      <c r="L132" s="286"/>
      <c r="M132" s="286"/>
      <c r="N132" s="290"/>
    </row>
    <row r="133" spans="2:14">
      <c r="B133" s="264"/>
      <c r="C133" s="285"/>
      <c r="D133" s="286"/>
      <c r="E133" s="295"/>
      <c r="F133" s="296"/>
      <c r="G133" s="297"/>
      <c r="J133" s="286"/>
      <c r="K133" s="286"/>
      <c r="L133" s="286"/>
      <c r="M133" s="286"/>
      <c r="N133" s="290"/>
    </row>
    <row r="134" spans="2:14">
      <c r="B134" s="264"/>
      <c r="C134" s="285"/>
      <c r="D134" s="286"/>
      <c r="E134" s="295"/>
      <c r="F134" s="296"/>
      <c r="G134" s="297"/>
      <c r="J134" s="286"/>
      <c r="K134" s="286"/>
      <c r="L134" s="286"/>
      <c r="M134" s="286"/>
      <c r="N134" s="290"/>
    </row>
    <row r="135" spans="2:14">
      <c r="B135" s="264"/>
      <c r="C135" s="285"/>
      <c r="D135" s="286"/>
      <c r="E135" s="295"/>
      <c r="F135" s="296"/>
      <c r="G135" s="297"/>
      <c r="J135" s="286"/>
      <c r="K135" s="286"/>
      <c r="L135" s="286"/>
      <c r="M135" s="286"/>
      <c r="N135" s="290"/>
    </row>
    <row r="136" spans="2:14">
      <c r="B136" s="264"/>
      <c r="C136" s="285"/>
      <c r="D136" s="286"/>
      <c r="E136" s="295"/>
      <c r="F136" s="296"/>
      <c r="G136" s="297"/>
      <c r="J136" s="286"/>
      <c r="K136" s="286"/>
      <c r="L136" s="286"/>
      <c r="M136" s="286"/>
      <c r="N136" s="290"/>
    </row>
    <row r="137" spans="2:14">
      <c r="B137" s="264"/>
      <c r="C137" s="285"/>
      <c r="D137" s="286"/>
      <c r="E137" s="295"/>
      <c r="F137" s="296"/>
      <c r="G137" s="297"/>
      <c r="J137" s="286"/>
      <c r="K137" s="286"/>
      <c r="L137" s="286"/>
      <c r="M137" s="286"/>
      <c r="N137" s="290"/>
    </row>
    <row r="138" spans="2:14">
      <c r="B138" s="264"/>
      <c r="C138" s="285"/>
      <c r="D138" s="286"/>
      <c r="E138" s="295"/>
      <c r="F138" s="296"/>
      <c r="G138" s="297"/>
      <c r="J138" s="286"/>
      <c r="K138" s="286"/>
      <c r="L138" s="286"/>
      <c r="M138" s="286"/>
      <c r="N138" s="290"/>
    </row>
    <row r="139" spans="2:14">
      <c r="B139" s="264"/>
      <c r="C139" s="285"/>
      <c r="D139" s="286"/>
      <c r="E139" s="295"/>
      <c r="F139" s="296"/>
      <c r="G139" s="297"/>
      <c r="J139" s="286"/>
      <c r="K139" s="286"/>
      <c r="L139" s="286"/>
      <c r="M139" s="286"/>
      <c r="N139" s="290"/>
    </row>
    <row r="140" spans="2:14">
      <c r="B140" s="264"/>
      <c r="C140" s="285"/>
      <c r="D140" s="286"/>
      <c r="E140" s="295"/>
      <c r="F140" s="296"/>
      <c r="G140" s="297"/>
      <c r="J140" s="286"/>
      <c r="K140" s="286"/>
      <c r="L140" s="286"/>
      <c r="M140" s="286"/>
      <c r="N140" s="290"/>
    </row>
    <row r="141" spans="2:14">
      <c r="B141" s="264"/>
      <c r="C141" s="285"/>
      <c r="D141" s="286"/>
      <c r="E141" s="295"/>
      <c r="F141" s="296"/>
      <c r="G141" s="297"/>
      <c r="J141" s="286"/>
      <c r="K141" s="286"/>
      <c r="L141" s="286"/>
      <c r="M141" s="286"/>
      <c r="N141" s="290"/>
    </row>
    <row r="142" spans="2:14">
      <c r="B142" s="264"/>
      <c r="C142" s="285"/>
      <c r="D142" s="286"/>
      <c r="E142" s="295"/>
      <c r="F142" s="296"/>
      <c r="G142" s="297"/>
      <c r="J142" s="286"/>
      <c r="K142" s="286"/>
      <c r="L142" s="286"/>
      <c r="M142" s="286"/>
      <c r="N142" s="290"/>
    </row>
    <row r="143" spans="2:14">
      <c r="B143" s="264"/>
      <c r="C143" s="285"/>
      <c r="D143" s="286"/>
      <c r="E143" s="295"/>
      <c r="F143" s="296"/>
      <c r="G143" s="297"/>
      <c r="J143" s="286"/>
      <c r="K143" s="286"/>
      <c r="L143" s="286"/>
      <c r="M143" s="286"/>
      <c r="N143" s="290"/>
    </row>
    <row r="144" spans="2:14">
      <c r="B144" s="264"/>
      <c r="C144" s="285"/>
      <c r="D144" s="286"/>
      <c r="E144" s="295"/>
      <c r="F144" s="296"/>
      <c r="G144" s="297"/>
      <c r="J144" s="286"/>
      <c r="K144" s="286"/>
      <c r="L144" s="286"/>
      <c r="M144" s="286"/>
      <c r="N144" s="290"/>
    </row>
    <row r="145" spans="2:14">
      <c r="B145" s="264"/>
      <c r="C145" s="285"/>
      <c r="D145" s="286"/>
      <c r="E145" s="295"/>
      <c r="F145" s="296"/>
      <c r="G145" s="297"/>
      <c r="J145" s="286"/>
      <c r="K145" s="286"/>
      <c r="L145" s="286"/>
      <c r="M145" s="286"/>
      <c r="N145" s="290"/>
    </row>
    <row r="146" spans="2:14">
      <c r="B146" s="264"/>
      <c r="C146" s="285"/>
      <c r="D146" s="286"/>
      <c r="E146" s="295"/>
      <c r="F146" s="296"/>
      <c r="G146" s="297"/>
      <c r="J146" s="286"/>
      <c r="K146" s="286"/>
      <c r="L146" s="286"/>
      <c r="M146" s="286"/>
      <c r="N146" s="290"/>
    </row>
    <row r="147" spans="2:14">
      <c r="B147" s="264"/>
      <c r="C147" s="285"/>
      <c r="D147" s="286"/>
      <c r="E147" s="295"/>
      <c r="F147" s="296"/>
      <c r="G147" s="297"/>
      <c r="J147" s="286"/>
      <c r="K147" s="286"/>
      <c r="L147" s="286"/>
      <c r="M147" s="286"/>
      <c r="N147" s="290"/>
    </row>
    <row r="148" spans="2:14">
      <c r="B148" s="264"/>
      <c r="C148" s="285"/>
      <c r="D148" s="286"/>
      <c r="E148" s="295"/>
      <c r="F148" s="296"/>
      <c r="G148" s="297"/>
      <c r="J148" s="286"/>
      <c r="K148" s="286"/>
      <c r="L148" s="286"/>
      <c r="M148" s="286"/>
      <c r="N148" s="290"/>
    </row>
    <row r="149" spans="2:14">
      <c r="B149" s="264"/>
      <c r="C149" s="285"/>
      <c r="D149" s="286"/>
      <c r="E149" s="295"/>
      <c r="F149" s="296"/>
      <c r="G149" s="297"/>
      <c r="J149" s="286"/>
      <c r="K149" s="286"/>
      <c r="L149" s="286"/>
      <c r="M149" s="286"/>
      <c r="N149" s="290"/>
    </row>
    <row r="150" spans="2:14">
      <c r="B150" s="264"/>
      <c r="C150" s="285"/>
      <c r="D150" s="286"/>
      <c r="E150" s="295"/>
      <c r="F150" s="296"/>
      <c r="G150" s="297"/>
      <c r="J150" s="286"/>
      <c r="K150" s="286"/>
      <c r="L150" s="286"/>
      <c r="M150" s="286"/>
      <c r="N150" s="290"/>
    </row>
    <row r="151" spans="2:14">
      <c r="E151" s="254"/>
      <c r="F151" s="298"/>
      <c r="G151" s="299"/>
      <c r="J151" s="286"/>
      <c r="K151" s="286"/>
      <c r="L151" s="286"/>
      <c r="M151" s="286"/>
      <c r="N151" s="290"/>
    </row>
    <row r="152" spans="2:14">
      <c r="E152" s="254"/>
      <c r="F152" s="298"/>
      <c r="G152" s="299"/>
      <c r="J152" s="286"/>
      <c r="K152" s="286"/>
      <c r="L152" s="286"/>
      <c r="M152" s="286"/>
      <c r="N152" s="290"/>
    </row>
    <row r="153" spans="2:14">
      <c r="E153" s="254"/>
      <c r="F153" s="298"/>
      <c r="G153" s="299"/>
      <c r="J153" s="286"/>
      <c r="K153" s="286"/>
      <c r="L153" s="286"/>
      <c r="M153" s="286"/>
      <c r="N153" s="290"/>
    </row>
    <row r="154" spans="2:14">
      <c r="E154" s="254"/>
      <c r="F154" s="298"/>
      <c r="G154" s="299"/>
      <c r="J154" s="300"/>
      <c r="K154" s="300"/>
      <c r="L154" s="300"/>
      <c r="M154" s="300"/>
      <c r="N154" s="301"/>
    </row>
    <row r="155" spans="2:14">
      <c r="E155" s="254"/>
      <c r="F155" s="298"/>
      <c r="G155" s="299"/>
      <c r="J155" s="300"/>
      <c r="K155" s="300"/>
      <c r="L155" s="300"/>
      <c r="M155" s="300"/>
      <c r="N155" s="301"/>
    </row>
    <row r="156" spans="2:14">
      <c r="E156" s="254"/>
      <c r="F156" s="298"/>
      <c r="G156" s="299"/>
      <c r="J156" s="300"/>
      <c r="K156" s="300"/>
      <c r="L156" s="300"/>
      <c r="M156" s="300"/>
      <c r="N156" s="301"/>
    </row>
    <row r="157" spans="2:14">
      <c r="E157" s="254"/>
      <c r="F157" s="298"/>
      <c r="G157" s="299"/>
      <c r="J157" s="300"/>
      <c r="K157" s="300"/>
      <c r="L157" s="300"/>
      <c r="M157" s="300"/>
      <c r="N157" s="301"/>
    </row>
    <row r="158" spans="2:14">
      <c r="E158" s="254"/>
      <c r="F158" s="298"/>
      <c r="G158" s="299"/>
      <c r="J158" s="300"/>
      <c r="K158" s="300"/>
      <c r="L158" s="300"/>
      <c r="M158" s="300"/>
      <c r="N158" s="301"/>
    </row>
    <row r="159" spans="2:14">
      <c r="E159" s="254"/>
      <c r="F159" s="298"/>
      <c r="G159" s="299"/>
      <c r="J159" s="300"/>
      <c r="K159" s="300"/>
      <c r="L159" s="300"/>
      <c r="M159" s="300"/>
      <c r="N159" s="301"/>
    </row>
    <row r="160" spans="2:14">
      <c r="E160" s="254"/>
      <c r="F160" s="298"/>
      <c r="G160" s="299"/>
      <c r="J160" s="300"/>
      <c r="K160" s="300"/>
      <c r="L160" s="300"/>
      <c r="M160" s="300"/>
      <c r="N160" s="301"/>
    </row>
    <row r="161" spans="5:14">
      <c r="E161" s="254"/>
      <c r="F161" s="298"/>
      <c r="G161" s="299"/>
      <c r="J161" s="300"/>
      <c r="K161" s="300"/>
      <c r="L161" s="300"/>
      <c r="M161" s="300"/>
      <c r="N161" s="301"/>
    </row>
    <row r="162" spans="5:14">
      <c r="E162" s="254"/>
      <c r="F162" s="298"/>
      <c r="G162" s="299"/>
      <c r="J162" s="300"/>
      <c r="K162" s="300"/>
      <c r="L162" s="300"/>
      <c r="M162" s="300"/>
      <c r="N162" s="301"/>
    </row>
    <row r="163" spans="5:14">
      <c r="E163" s="254"/>
      <c r="F163" s="298"/>
      <c r="G163" s="299"/>
      <c r="J163" s="300"/>
      <c r="K163" s="300"/>
      <c r="L163" s="300"/>
      <c r="M163" s="300"/>
      <c r="N163" s="301"/>
    </row>
    <row r="164" spans="5:14">
      <c r="E164" s="254"/>
      <c r="F164" s="298"/>
      <c r="G164" s="299"/>
      <c r="J164" s="300"/>
      <c r="K164" s="300"/>
      <c r="L164" s="300"/>
      <c r="M164" s="300"/>
      <c r="N164" s="301"/>
    </row>
    <row r="165" spans="5:14">
      <c r="E165" s="254"/>
      <c r="F165" s="298"/>
      <c r="G165" s="299"/>
      <c r="J165" s="300"/>
      <c r="K165" s="300"/>
      <c r="L165" s="300"/>
      <c r="M165" s="300"/>
      <c r="N165" s="301"/>
    </row>
    <row r="166" spans="5:14">
      <c r="E166" s="254"/>
      <c r="F166" s="298"/>
      <c r="G166" s="299"/>
      <c r="J166" s="300"/>
      <c r="K166" s="300"/>
      <c r="L166" s="300"/>
      <c r="M166" s="300"/>
      <c r="N166" s="301"/>
    </row>
    <row r="167" spans="5:14">
      <c r="E167" s="254"/>
      <c r="F167" s="298"/>
      <c r="G167" s="299"/>
      <c r="J167" s="300"/>
      <c r="K167" s="300"/>
      <c r="L167" s="300"/>
      <c r="M167" s="300"/>
      <c r="N167" s="301"/>
    </row>
    <row r="168" spans="5:14">
      <c r="E168" s="254"/>
      <c r="F168" s="298"/>
      <c r="G168" s="299"/>
      <c r="J168" s="300"/>
      <c r="K168" s="300"/>
      <c r="L168" s="300"/>
      <c r="M168" s="300"/>
      <c r="N168" s="301"/>
    </row>
    <row r="169" spans="5:14">
      <c r="E169" s="254"/>
      <c r="F169" s="298"/>
      <c r="G169" s="299"/>
      <c r="J169" s="300"/>
      <c r="K169" s="300"/>
      <c r="L169" s="300"/>
      <c r="M169" s="300"/>
      <c r="N169" s="301"/>
    </row>
    <row r="170" spans="5:14">
      <c r="E170" s="254"/>
      <c r="F170" s="298"/>
      <c r="G170" s="299"/>
      <c r="J170" s="300"/>
      <c r="K170" s="300"/>
      <c r="L170" s="300"/>
      <c r="M170" s="300"/>
      <c r="N170" s="301"/>
    </row>
    <row r="171" spans="5:14">
      <c r="E171" s="254"/>
      <c r="F171" s="298"/>
      <c r="G171" s="299"/>
      <c r="J171" s="300"/>
      <c r="K171" s="300"/>
      <c r="L171" s="300"/>
      <c r="M171" s="300"/>
      <c r="N171" s="301"/>
    </row>
    <row r="172" spans="5:14">
      <c r="E172" s="254"/>
      <c r="F172" s="298"/>
      <c r="G172" s="299"/>
      <c r="J172" s="300"/>
      <c r="K172" s="300"/>
      <c r="L172" s="300"/>
      <c r="M172" s="300"/>
      <c r="N172" s="301"/>
    </row>
    <row r="173" spans="5:14">
      <c r="E173" s="254"/>
      <c r="F173" s="298"/>
      <c r="G173" s="299"/>
      <c r="J173" s="300"/>
      <c r="K173" s="300"/>
      <c r="L173" s="300"/>
      <c r="M173" s="300"/>
      <c r="N173" s="301"/>
    </row>
    <row r="174" spans="5:14">
      <c r="E174" s="254"/>
      <c r="F174" s="298"/>
      <c r="G174" s="299"/>
      <c r="J174" s="300"/>
      <c r="K174" s="300"/>
      <c r="L174" s="300"/>
      <c r="M174" s="300"/>
      <c r="N174" s="301"/>
    </row>
    <row r="175" spans="5:14">
      <c r="E175" s="254"/>
      <c r="F175" s="298"/>
      <c r="G175" s="299"/>
      <c r="J175" s="300"/>
      <c r="K175" s="300"/>
      <c r="L175" s="300"/>
      <c r="M175" s="300"/>
      <c r="N175" s="301"/>
    </row>
    <row r="176" spans="5:14">
      <c r="E176" s="254"/>
      <c r="F176" s="298"/>
      <c r="G176" s="299"/>
      <c r="J176" s="300"/>
      <c r="K176" s="300"/>
      <c r="L176" s="300"/>
      <c r="M176" s="300"/>
      <c r="N176" s="301"/>
    </row>
    <row r="177" spans="5:14">
      <c r="E177" s="254"/>
      <c r="F177" s="298"/>
      <c r="G177" s="299"/>
      <c r="J177" s="300"/>
      <c r="K177" s="300"/>
      <c r="L177" s="300"/>
      <c r="M177" s="300"/>
      <c r="N177" s="301"/>
    </row>
    <row r="178" spans="5:14">
      <c r="E178" s="254"/>
      <c r="F178" s="298"/>
      <c r="G178" s="299"/>
      <c r="J178" s="300"/>
      <c r="K178" s="300"/>
      <c r="L178" s="300"/>
      <c r="M178" s="300"/>
      <c r="N178" s="301"/>
    </row>
    <row r="179" spans="5:14">
      <c r="E179" s="254"/>
      <c r="F179" s="298"/>
      <c r="G179" s="299"/>
      <c r="J179" s="300"/>
      <c r="K179" s="300"/>
      <c r="L179" s="300"/>
      <c r="M179" s="300"/>
      <c r="N179" s="301"/>
    </row>
    <row r="180" spans="5:14">
      <c r="E180" s="254"/>
      <c r="F180" s="298"/>
      <c r="G180" s="299"/>
      <c r="J180" s="300"/>
      <c r="K180" s="300"/>
      <c r="L180" s="300"/>
      <c r="M180" s="300"/>
      <c r="N180" s="301"/>
    </row>
    <row r="181" spans="5:14">
      <c r="E181" s="254"/>
      <c r="F181" s="298"/>
      <c r="G181" s="299"/>
      <c r="J181" s="300"/>
      <c r="K181" s="300"/>
      <c r="L181" s="300"/>
      <c r="M181" s="300"/>
      <c r="N181" s="301"/>
    </row>
    <row r="182" spans="5:14">
      <c r="E182" s="254"/>
      <c r="F182" s="298"/>
      <c r="G182" s="299"/>
      <c r="J182" s="300"/>
      <c r="K182" s="300"/>
      <c r="L182" s="300"/>
      <c r="M182" s="300"/>
      <c r="N182" s="301"/>
    </row>
    <row r="183" spans="5:14">
      <c r="E183" s="254"/>
      <c r="F183" s="298"/>
      <c r="G183" s="299"/>
      <c r="J183" s="300"/>
      <c r="K183" s="300"/>
      <c r="L183" s="300"/>
      <c r="M183" s="300"/>
      <c r="N183" s="301"/>
    </row>
    <row r="184" spans="5:14">
      <c r="E184" s="254"/>
      <c r="F184" s="298"/>
      <c r="G184" s="299"/>
      <c r="J184" s="300"/>
      <c r="K184" s="300"/>
      <c r="L184" s="300"/>
      <c r="M184" s="300"/>
      <c r="N184" s="301"/>
    </row>
    <row r="185" spans="5:14">
      <c r="E185" s="254"/>
      <c r="F185" s="298"/>
      <c r="G185" s="299"/>
      <c r="J185" s="300"/>
      <c r="K185" s="300"/>
      <c r="L185" s="300"/>
      <c r="M185" s="300"/>
      <c r="N185" s="301"/>
    </row>
    <row r="186" spans="5:14">
      <c r="E186" s="254"/>
      <c r="F186" s="298"/>
      <c r="G186" s="299"/>
      <c r="J186" s="300"/>
      <c r="K186" s="300"/>
      <c r="L186" s="300"/>
      <c r="M186" s="300"/>
      <c r="N186" s="301"/>
    </row>
    <row r="187" spans="5:14">
      <c r="E187" s="254"/>
      <c r="F187" s="298"/>
      <c r="G187" s="299"/>
      <c r="L187" s="259"/>
    </row>
    <row r="188" spans="5:14">
      <c r="E188" s="254"/>
      <c r="F188" s="298"/>
      <c r="G188" s="299"/>
      <c r="L188" s="259"/>
    </row>
    <row r="189" spans="5:14">
      <c r="E189" s="254"/>
      <c r="F189" s="298"/>
      <c r="G189" s="299"/>
      <c r="L189" s="259"/>
    </row>
    <row r="190" spans="5:14">
      <c r="E190" s="254"/>
      <c r="F190" s="298"/>
      <c r="G190" s="299"/>
      <c r="L190" s="259"/>
    </row>
    <row r="191" spans="5:14">
      <c r="E191" s="302"/>
      <c r="F191" s="298"/>
      <c r="G191" s="299"/>
      <c r="L191" s="259"/>
    </row>
    <row r="192" spans="5:14">
      <c r="E192" s="302"/>
      <c r="F192" s="298"/>
      <c r="G192" s="299"/>
      <c r="L192" s="259"/>
    </row>
    <row r="193" spans="1:12">
      <c r="E193" s="254"/>
      <c r="F193" s="298"/>
      <c r="G193" s="299"/>
      <c r="L193" s="259"/>
    </row>
    <row r="194" spans="1:12">
      <c r="E194" s="254"/>
      <c r="F194" s="298"/>
      <c r="G194" s="299"/>
      <c r="L194" s="259"/>
    </row>
    <row r="195" spans="1:12">
      <c r="E195" s="254"/>
      <c r="F195" s="298"/>
      <c r="G195" s="299"/>
      <c r="L195" s="259"/>
    </row>
    <row r="196" spans="1:12">
      <c r="E196" s="254"/>
      <c r="F196" s="298"/>
      <c r="G196" s="299"/>
      <c r="L196" s="259"/>
    </row>
    <row r="197" spans="1:12">
      <c r="E197" s="254"/>
      <c r="F197" s="298"/>
      <c r="G197" s="299"/>
      <c r="L197" s="259"/>
    </row>
    <row r="198" spans="1:12">
      <c r="E198" s="254"/>
      <c r="F198" s="298"/>
      <c r="G198" s="299"/>
      <c r="L198" s="259"/>
    </row>
    <row r="199" spans="1:12">
      <c r="A199" s="259"/>
      <c r="E199" s="254"/>
      <c r="F199" s="298"/>
      <c r="G199" s="299"/>
      <c r="L199" s="259"/>
    </row>
    <row r="200" spans="1:12">
      <c r="A200" s="259"/>
      <c r="E200" s="254"/>
      <c r="F200" s="298"/>
      <c r="G200" s="299"/>
      <c r="L200" s="259"/>
    </row>
    <row r="201" spans="1:12">
      <c r="E201" s="254"/>
      <c r="F201" s="298"/>
      <c r="G201" s="299"/>
      <c r="L201" s="259"/>
    </row>
    <row r="202" spans="1:12">
      <c r="E202" s="254"/>
      <c r="F202" s="298"/>
      <c r="G202" s="299"/>
      <c r="L202" s="259"/>
    </row>
    <row r="203" spans="1:12">
      <c r="E203" s="254"/>
      <c r="F203" s="298"/>
      <c r="G203" s="245"/>
      <c r="L203" s="259"/>
    </row>
    <row r="204" spans="1:12">
      <c r="E204" s="254"/>
      <c r="F204" s="298"/>
      <c r="G204" s="245"/>
      <c r="L204" s="259"/>
    </row>
    <row r="205" spans="1:12">
      <c r="E205" s="254"/>
      <c r="F205" s="298"/>
      <c r="G205" s="245"/>
      <c r="L205" s="259"/>
    </row>
    <row r="206" spans="1:12">
      <c r="E206" s="254"/>
      <c r="F206" s="298"/>
      <c r="G206" s="245"/>
      <c r="L206" s="259"/>
    </row>
    <row r="207" spans="1:12">
      <c r="E207" s="254"/>
      <c r="F207" s="298"/>
      <c r="G207" s="245"/>
      <c r="L207" s="259"/>
    </row>
    <row r="208" spans="1:12">
      <c r="E208" s="254"/>
      <c r="F208" s="298"/>
      <c r="G208" s="245"/>
      <c r="L208" s="259"/>
    </row>
    <row r="209" spans="5:12">
      <c r="E209" s="254"/>
      <c r="F209" s="298"/>
      <c r="G209" s="245"/>
      <c r="L209" s="259"/>
    </row>
    <row r="210" spans="5:12">
      <c r="E210" s="254"/>
      <c r="F210" s="298"/>
      <c r="G210" s="245"/>
      <c r="L210" s="259"/>
    </row>
    <row r="211" spans="5:12">
      <c r="E211" s="254"/>
      <c r="F211" s="298"/>
      <c r="G211" s="245"/>
      <c r="L211" s="259"/>
    </row>
    <row r="212" spans="5:12">
      <c r="E212" s="254"/>
      <c r="F212" s="298"/>
      <c r="G212" s="245"/>
      <c r="L212" s="259"/>
    </row>
    <row r="213" spans="5:12">
      <c r="E213" s="254"/>
      <c r="F213" s="298"/>
      <c r="G213" s="245"/>
      <c r="L213" s="259"/>
    </row>
    <row r="214" spans="5:12">
      <c r="E214" s="254"/>
      <c r="F214" s="298"/>
      <c r="G214" s="245"/>
      <c r="L214" s="259"/>
    </row>
    <row r="215" spans="5:12">
      <c r="E215" s="254"/>
      <c r="F215" s="298"/>
      <c r="G215" s="245"/>
      <c r="L215" s="259"/>
    </row>
    <row r="216" spans="5:12">
      <c r="E216" s="254"/>
      <c r="F216" s="298"/>
      <c r="G216" s="245"/>
      <c r="L216" s="259"/>
    </row>
    <row r="217" spans="5:12">
      <c r="E217" s="254"/>
      <c r="F217" s="298"/>
      <c r="G217" s="245"/>
      <c r="L217" s="259"/>
    </row>
    <row r="218" spans="5:12">
      <c r="E218" s="254"/>
      <c r="F218" s="298"/>
      <c r="G218" s="245"/>
      <c r="L218" s="259"/>
    </row>
    <row r="219" spans="5:12">
      <c r="E219" s="254"/>
      <c r="F219" s="298"/>
      <c r="G219" s="245"/>
      <c r="L219" s="259"/>
    </row>
    <row r="220" spans="5:12">
      <c r="E220" s="254"/>
      <c r="F220" s="298"/>
      <c r="G220" s="245"/>
      <c r="L220" s="259"/>
    </row>
    <row r="221" spans="5:12">
      <c r="E221" s="254"/>
      <c r="F221" s="298"/>
      <c r="G221" s="245"/>
      <c r="L221" s="259"/>
    </row>
    <row r="222" spans="5:12">
      <c r="E222" s="254"/>
      <c r="F222" s="298"/>
      <c r="G222" s="245"/>
      <c r="L222" s="259"/>
    </row>
    <row r="223" spans="5:12">
      <c r="E223" s="254"/>
      <c r="F223" s="298"/>
      <c r="G223" s="245"/>
      <c r="L223" s="259"/>
    </row>
    <row r="224" spans="5:12">
      <c r="E224" s="254"/>
      <c r="F224" s="298"/>
      <c r="G224" s="245"/>
      <c r="L224" s="259"/>
    </row>
    <row r="225" spans="5:12">
      <c r="E225" s="254"/>
      <c r="F225" s="298"/>
      <c r="G225" s="245"/>
      <c r="L225" s="259"/>
    </row>
    <row r="226" spans="5:12">
      <c r="E226" s="254"/>
      <c r="F226" s="298"/>
      <c r="G226" s="245"/>
      <c r="L226" s="259"/>
    </row>
    <row r="227" spans="5:12">
      <c r="E227" s="254"/>
      <c r="F227" s="298"/>
      <c r="G227" s="245"/>
      <c r="L227" s="259"/>
    </row>
    <row r="228" spans="5:12">
      <c r="E228" s="254"/>
      <c r="F228" s="298"/>
      <c r="G228" s="245"/>
      <c r="L228" s="259"/>
    </row>
    <row r="229" spans="5:12">
      <c r="E229" s="254"/>
      <c r="F229" s="298"/>
      <c r="G229" s="245"/>
      <c r="L229" s="259"/>
    </row>
    <row r="230" spans="5:12">
      <c r="E230" s="254"/>
      <c r="F230" s="298"/>
      <c r="G230" s="245"/>
      <c r="L230" s="259"/>
    </row>
    <row r="231" spans="5:12">
      <c r="E231" s="254"/>
      <c r="F231" s="298"/>
      <c r="G231" s="245"/>
      <c r="L231" s="259"/>
    </row>
    <row r="232" spans="5:12">
      <c r="E232" s="254"/>
      <c r="F232" s="298"/>
      <c r="G232" s="245"/>
      <c r="L232" s="259"/>
    </row>
    <row r="233" spans="5:12">
      <c r="E233" s="254"/>
      <c r="F233" s="298"/>
      <c r="G233" s="245"/>
      <c r="L233" s="259"/>
    </row>
    <row r="234" spans="5:12">
      <c r="E234" s="254"/>
      <c r="F234" s="298"/>
      <c r="G234" s="245"/>
      <c r="L234" s="259"/>
    </row>
    <row r="235" spans="5:12">
      <c r="E235" s="254"/>
      <c r="F235" s="298"/>
      <c r="G235" s="245"/>
      <c r="L235" s="259"/>
    </row>
    <row r="236" spans="5:12">
      <c r="E236" s="254"/>
      <c r="F236" s="298"/>
      <c r="G236" s="245"/>
      <c r="L236" s="259"/>
    </row>
    <row r="237" spans="5:12">
      <c r="E237" s="254"/>
      <c r="F237" s="298"/>
      <c r="G237" s="245"/>
      <c r="L237" s="259"/>
    </row>
    <row r="238" spans="5:12">
      <c r="E238" s="254"/>
      <c r="F238" s="298"/>
      <c r="G238" s="245"/>
      <c r="L238" s="259"/>
    </row>
    <row r="239" spans="5:12">
      <c r="E239" s="254"/>
      <c r="F239" s="298"/>
      <c r="G239" s="245"/>
      <c r="L239" s="259"/>
    </row>
    <row r="240" spans="5:12">
      <c r="E240" s="254"/>
      <c r="F240" s="298"/>
      <c r="G240" s="245"/>
      <c r="L240" s="259"/>
    </row>
    <row r="241" spans="5:12">
      <c r="E241" s="254"/>
      <c r="F241" s="298"/>
      <c r="G241" s="245"/>
      <c r="L241" s="259"/>
    </row>
    <row r="242" spans="5:12">
      <c r="E242" s="254"/>
      <c r="F242" s="298"/>
      <c r="G242" s="245"/>
      <c r="L242" s="259"/>
    </row>
    <row r="243" spans="5:12">
      <c r="E243" s="254"/>
      <c r="F243" s="298"/>
      <c r="G243" s="245"/>
      <c r="L243" s="259"/>
    </row>
    <row r="244" spans="5:12">
      <c r="E244" s="254"/>
      <c r="F244" s="298"/>
      <c r="G244" s="245"/>
      <c r="L244" s="259"/>
    </row>
    <row r="245" spans="5:12">
      <c r="E245" s="254"/>
      <c r="F245" s="298"/>
      <c r="G245" s="245"/>
      <c r="L245" s="259"/>
    </row>
    <row r="246" spans="5:12">
      <c r="E246" s="254"/>
      <c r="F246" s="298"/>
      <c r="G246" s="245"/>
      <c r="L246" s="259"/>
    </row>
    <row r="247" spans="5:12">
      <c r="E247" s="254"/>
      <c r="F247" s="298"/>
      <c r="G247" s="245"/>
      <c r="L247" s="259"/>
    </row>
    <row r="248" spans="5:12">
      <c r="E248" s="254"/>
      <c r="F248" s="298"/>
      <c r="G248" s="245"/>
      <c r="L248" s="259"/>
    </row>
    <row r="249" spans="5:12">
      <c r="E249" s="254"/>
      <c r="F249" s="298"/>
      <c r="G249" s="245"/>
      <c r="L249" s="259"/>
    </row>
    <row r="250" spans="5:12">
      <c r="E250" s="254"/>
      <c r="F250" s="298"/>
      <c r="G250" s="245"/>
      <c r="L250" s="259"/>
    </row>
    <row r="251" spans="5:12">
      <c r="E251" s="254"/>
      <c r="F251" s="298"/>
      <c r="G251" s="245"/>
      <c r="L251" s="259"/>
    </row>
    <row r="252" spans="5:12">
      <c r="E252" s="254"/>
      <c r="F252" s="298"/>
      <c r="G252" s="245"/>
      <c r="L252" s="259"/>
    </row>
    <row r="253" spans="5:12">
      <c r="E253" s="254"/>
      <c r="F253" s="298"/>
      <c r="G253" s="245"/>
      <c r="L253" s="259"/>
    </row>
    <row r="254" spans="5:12">
      <c r="E254" s="254"/>
      <c r="F254" s="298"/>
      <c r="G254" s="245"/>
      <c r="L254" s="259"/>
    </row>
    <row r="255" spans="5:12">
      <c r="E255" s="254"/>
      <c r="F255" s="298"/>
      <c r="G255" s="245"/>
      <c r="L255" s="259"/>
    </row>
    <row r="256" spans="5:12">
      <c r="E256" s="254"/>
      <c r="F256" s="298"/>
      <c r="G256" s="245"/>
      <c r="L256" s="259"/>
    </row>
    <row r="257" spans="5:12">
      <c r="E257" s="254"/>
      <c r="F257" s="298"/>
      <c r="G257" s="245"/>
      <c r="L257" s="259"/>
    </row>
    <row r="258" spans="5:12">
      <c r="E258" s="254"/>
      <c r="F258" s="298"/>
      <c r="G258" s="245"/>
      <c r="L258" s="259"/>
    </row>
    <row r="259" spans="5:12">
      <c r="E259" s="254"/>
      <c r="F259" s="298"/>
      <c r="G259" s="245"/>
      <c r="L259" s="259"/>
    </row>
    <row r="260" spans="5:12">
      <c r="E260" s="254"/>
      <c r="F260" s="298"/>
      <c r="G260" s="245"/>
      <c r="L260" s="259"/>
    </row>
    <row r="261" spans="5:12">
      <c r="E261" s="254"/>
      <c r="F261" s="298"/>
      <c r="G261" s="245"/>
      <c r="L261" s="259"/>
    </row>
    <row r="262" spans="5:12">
      <c r="E262" s="254"/>
      <c r="F262" s="298"/>
      <c r="G262" s="245"/>
      <c r="L262" s="259"/>
    </row>
    <row r="263" spans="5:12">
      <c r="E263" s="254"/>
      <c r="F263" s="298"/>
      <c r="G263" s="245"/>
      <c r="L263" s="259"/>
    </row>
    <row r="264" spans="5:12">
      <c r="E264" s="254"/>
      <c r="F264" s="298"/>
      <c r="G264" s="245"/>
      <c r="L264" s="259"/>
    </row>
    <row r="265" spans="5:12">
      <c r="E265" s="254"/>
      <c r="F265" s="298"/>
      <c r="G265" s="245"/>
      <c r="L265" s="259"/>
    </row>
    <row r="266" spans="5:12">
      <c r="E266" s="254"/>
      <c r="F266" s="298"/>
      <c r="G266" s="245"/>
      <c r="L266" s="259"/>
    </row>
    <row r="267" spans="5:12">
      <c r="E267" s="254"/>
      <c r="F267" s="298"/>
      <c r="G267" s="245"/>
      <c r="L267" s="259"/>
    </row>
    <row r="268" spans="5:12">
      <c r="E268" s="254"/>
      <c r="F268" s="298"/>
      <c r="G268" s="245"/>
      <c r="L268" s="259"/>
    </row>
    <row r="269" spans="5:12">
      <c r="E269" s="254"/>
      <c r="F269" s="298"/>
      <c r="G269" s="245"/>
      <c r="L269" s="259"/>
    </row>
    <row r="270" spans="5:12">
      <c r="E270" s="254"/>
      <c r="F270" s="298"/>
      <c r="G270" s="245"/>
      <c r="L270" s="259"/>
    </row>
    <row r="271" spans="5:12">
      <c r="E271" s="254"/>
      <c r="F271" s="298"/>
      <c r="G271" s="245"/>
      <c r="L271" s="259"/>
    </row>
    <row r="272" spans="5:12">
      <c r="E272" s="254"/>
      <c r="F272" s="298"/>
      <c r="G272" s="245"/>
      <c r="L272" s="259"/>
    </row>
    <row r="273" spans="5:12">
      <c r="E273" s="254"/>
      <c r="F273" s="298"/>
      <c r="G273" s="245"/>
      <c r="L273" s="259"/>
    </row>
    <row r="274" spans="5:12">
      <c r="E274" s="254"/>
      <c r="F274" s="298"/>
      <c r="G274" s="245"/>
      <c r="L274" s="259"/>
    </row>
    <row r="275" spans="5:12">
      <c r="E275" s="254"/>
      <c r="F275" s="298"/>
      <c r="G275" s="245"/>
      <c r="L275" s="259"/>
    </row>
    <row r="276" spans="5:12">
      <c r="E276" s="254"/>
      <c r="F276" s="298"/>
      <c r="G276" s="245"/>
      <c r="L276" s="259"/>
    </row>
    <row r="277" spans="5:12">
      <c r="E277" s="254"/>
      <c r="F277" s="298"/>
      <c r="G277" s="245"/>
      <c r="L277" s="259"/>
    </row>
    <row r="278" spans="5:12">
      <c r="E278" s="254"/>
      <c r="F278" s="298"/>
      <c r="G278" s="245"/>
      <c r="L278" s="259"/>
    </row>
    <row r="279" spans="5:12">
      <c r="E279" s="254"/>
      <c r="F279" s="298"/>
      <c r="G279" s="245"/>
      <c r="L279" s="259"/>
    </row>
    <row r="280" spans="5:12">
      <c r="E280" s="254"/>
      <c r="F280" s="298"/>
      <c r="G280" s="245"/>
      <c r="L280" s="259"/>
    </row>
    <row r="281" spans="5:12">
      <c r="E281" s="254"/>
      <c r="F281" s="298"/>
      <c r="G281" s="245"/>
      <c r="L281" s="259"/>
    </row>
    <row r="282" spans="5:12">
      <c r="E282" s="254"/>
      <c r="F282" s="298"/>
      <c r="G282" s="245"/>
      <c r="L282" s="259"/>
    </row>
    <row r="283" spans="5:12">
      <c r="E283" s="254"/>
      <c r="F283" s="298"/>
      <c r="G283" s="245"/>
      <c r="L283" s="259"/>
    </row>
    <row r="284" spans="5:12">
      <c r="E284" s="254"/>
      <c r="F284" s="298"/>
      <c r="G284" s="245"/>
      <c r="L284" s="259"/>
    </row>
    <row r="285" spans="5:12">
      <c r="E285" s="254"/>
      <c r="F285" s="298"/>
      <c r="G285" s="245"/>
      <c r="L285" s="259"/>
    </row>
    <row r="286" spans="5:12">
      <c r="E286" s="254"/>
      <c r="F286" s="298"/>
      <c r="G286" s="245"/>
      <c r="L286" s="259"/>
    </row>
    <row r="287" spans="5:12">
      <c r="E287" s="254"/>
      <c r="F287" s="298"/>
      <c r="G287" s="245"/>
      <c r="L287" s="259"/>
    </row>
    <row r="288" spans="5:12">
      <c r="E288" s="254"/>
      <c r="F288" s="298"/>
      <c r="G288" s="245"/>
      <c r="L288" s="259"/>
    </row>
    <row r="289" spans="5:12">
      <c r="E289" s="254"/>
      <c r="F289" s="298"/>
      <c r="G289" s="245"/>
      <c r="L289" s="259"/>
    </row>
    <row r="290" spans="5:12">
      <c r="E290" s="254"/>
      <c r="F290" s="298"/>
      <c r="G290" s="245"/>
      <c r="L290" s="259"/>
    </row>
    <row r="291" spans="5:12">
      <c r="E291" s="254"/>
      <c r="F291" s="298"/>
      <c r="G291" s="245"/>
      <c r="L291" s="259"/>
    </row>
    <row r="292" spans="5:12">
      <c r="E292" s="254"/>
      <c r="F292" s="298"/>
      <c r="G292" s="245"/>
      <c r="L292" s="259"/>
    </row>
    <row r="293" spans="5:12">
      <c r="E293" s="254"/>
      <c r="F293" s="298"/>
      <c r="G293" s="245"/>
      <c r="L293" s="259"/>
    </row>
    <row r="294" spans="5:12">
      <c r="E294" s="254"/>
      <c r="F294" s="298"/>
      <c r="G294" s="245"/>
      <c r="L294" s="259"/>
    </row>
    <row r="295" spans="5:12">
      <c r="E295" s="254"/>
      <c r="F295" s="298"/>
      <c r="G295" s="245"/>
      <c r="L295" s="259"/>
    </row>
    <row r="296" spans="5:12">
      <c r="E296" s="254"/>
      <c r="F296" s="298"/>
      <c r="G296" s="245"/>
      <c r="L296" s="259"/>
    </row>
    <row r="297" spans="5:12">
      <c r="E297" s="254"/>
      <c r="F297" s="298"/>
      <c r="G297" s="245"/>
      <c r="L297" s="259"/>
    </row>
    <row r="298" spans="5:12">
      <c r="E298" s="254"/>
      <c r="F298" s="298"/>
      <c r="G298" s="245"/>
      <c r="L298" s="259"/>
    </row>
    <row r="299" spans="5:12">
      <c r="E299" s="254"/>
      <c r="F299" s="298"/>
      <c r="G299" s="245"/>
      <c r="L299" s="259"/>
    </row>
    <row r="300" spans="5:12">
      <c r="E300" s="254"/>
      <c r="F300" s="298"/>
      <c r="G300" s="245"/>
      <c r="L300" s="259"/>
    </row>
    <row r="301" spans="5:12">
      <c r="E301" s="254"/>
      <c r="F301" s="298"/>
      <c r="G301" s="245"/>
      <c r="L301" s="259"/>
    </row>
    <row r="302" spans="5:12">
      <c r="E302" s="254"/>
      <c r="F302" s="298"/>
      <c r="G302" s="245"/>
      <c r="L302" s="259"/>
    </row>
    <row r="303" spans="5:12">
      <c r="E303" s="254"/>
      <c r="F303" s="298"/>
      <c r="G303" s="245"/>
      <c r="L303" s="259"/>
    </row>
    <row r="304" spans="5:12">
      <c r="E304" s="254"/>
      <c r="F304" s="298"/>
      <c r="G304" s="245"/>
      <c r="L304" s="259"/>
    </row>
    <row r="305" spans="5:12">
      <c r="E305" s="254"/>
      <c r="F305" s="298"/>
      <c r="G305" s="245"/>
      <c r="L305" s="259"/>
    </row>
    <row r="306" spans="5:12">
      <c r="E306" s="254"/>
      <c r="F306" s="298"/>
      <c r="G306" s="245"/>
      <c r="L306" s="259"/>
    </row>
    <row r="307" spans="5:12">
      <c r="E307" s="254"/>
      <c r="F307" s="298"/>
      <c r="G307" s="245"/>
      <c r="L307" s="259"/>
    </row>
    <row r="308" spans="5:12">
      <c r="E308" s="254"/>
      <c r="F308" s="298"/>
      <c r="G308" s="245"/>
      <c r="L308" s="259"/>
    </row>
    <row r="309" spans="5:12">
      <c r="E309" s="254"/>
      <c r="F309" s="298"/>
      <c r="G309" s="245"/>
      <c r="L309" s="259"/>
    </row>
    <row r="310" spans="5:12">
      <c r="E310" s="254"/>
      <c r="F310" s="298"/>
      <c r="G310" s="245"/>
      <c r="L310" s="259"/>
    </row>
    <row r="311" spans="5:12">
      <c r="E311" s="254"/>
      <c r="F311" s="298"/>
      <c r="G311" s="245"/>
      <c r="L311" s="259"/>
    </row>
    <row r="312" spans="5:12">
      <c r="E312" s="254"/>
      <c r="F312" s="298"/>
      <c r="G312" s="245"/>
      <c r="L312" s="259"/>
    </row>
    <row r="313" spans="5:12">
      <c r="E313" s="254"/>
      <c r="F313" s="298"/>
      <c r="G313" s="245"/>
      <c r="L313" s="259"/>
    </row>
    <row r="314" spans="5:12">
      <c r="E314" s="254"/>
      <c r="F314" s="298"/>
      <c r="G314" s="245"/>
      <c r="L314" s="259"/>
    </row>
    <row r="315" spans="5:12">
      <c r="E315" s="254"/>
      <c r="F315" s="298"/>
      <c r="G315" s="245"/>
      <c r="L315" s="259"/>
    </row>
    <row r="316" spans="5:12">
      <c r="E316" s="254"/>
      <c r="F316" s="298"/>
      <c r="G316" s="245"/>
      <c r="L316" s="259"/>
    </row>
    <row r="317" spans="5:12">
      <c r="E317" s="254"/>
      <c r="F317" s="298"/>
      <c r="G317" s="245"/>
      <c r="L317" s="259"/>
    </row>
    <row r="318" spans="5:12">
      <c r="E318" s="254"/>
      <c r="F318" s="298"/>
      <c r="G318" s="245"/>
      <c r="L318" s="259"/>
    </row>
    <row r="319" spans="5:12">
      <c r="E319" s="254"/>
      <c r="F319" s="298"/>
      <c r="G319" s="245"/>
      <c r="L319" s="259"/>
    </row>
    <row r="320" spans="5:12">
      <c r="E320" s="254"/>
      <c r="F320" s="298"/>
      <c r="G320" s="245"/>
      <c r="L320" s="259"/>
    </row>
    <row r="321" spans="5:12">
      <c r="E321" s="254"/>
      <c r="F321" s="298"/>
      <c r="G321" s="245"/>
      <c r="L321" s="259"/>
    </row>
    <row r="322" spans="5:12">
      <c r="E322" s="254"/>
      <c r="F322" s="298"/>
      <c r="G322" s="245"/>
      <c r="L322" s="259"/>
    </row>
    <row r="323" spans="5:12">
      <c r="E323" s="254"/>
      <c r="F323" s="298"/>
      <c r="G323" s="245"/>
      <c r="L323" s="259"/>
    </row>
    <row r="324" spans="5:12">
      <c r="E324" s="254"/>
      <c r="F324" s="298"/>
      <c r="G324" s="245"/>
      <c r="L324" s="259"/>
    </row>
    <row r="325" spans="5:12">
      <c r="E325" s="254"/>
      <c r="F325" s="298"/>
      <c r="G325" s="245"/>
      <c r="L325" s="259"/>
    </row>
    <row r="326" spans="5:12">
      <c r="E326" s="254"/>
      <c r="F326" s="298"/>
      <c r="G326" s="245"/>
      <c r="L326" s="259"/>
    </row>
    <row r="327" spans="5:12">
      <c r="E327" s="254"/>
      <c r="F327" s="298"/>
      <c r="G327" s="245"/>
      <c r="L327" s="259"/>
    </row>
    <row r="328" spans="5:12">
      <c r="E328" s="254"/>
      <c r="F328" s="298"/>
      <c r="G328" s="245"/>
      <c r="L328" s="259"/>
    </row>
    <row r="329" spans="5:12">
      <c r="E329" s="254"/>
      <c r="F329" s="298"/>
      <c r="G329" s="245"/>
      <c r="L329" s="259"/>
    </row>
    <row r="330" spans="5:12">
      <c r="E330" s="254"/>
      <c r="F330" s="298"/>
      <c r="G330" s="245"/>
      <c r="L330" s="259"/>
    </row>
    <row r="331" spans="5:12">
      <c r="E331" s="254"/>
      <c r="F331" s="298"/>
      <c r="G331" s="245"/>
      <c r="L331" s="259"/>
    </row>
    <row r="332" spans="5:12">
      <c r="E332" s="254"/>
      <c r="F332" s="298"/>
      <c r="G332" s="245"/>
      <c r="L332" s="259"/>
    </row>
    <row r="333" spans="5:12">
      <c r="E333" s="254"/>
      <c r="F333" s="298"/>
      <c r="G333" s="245"/>
      <c r="L333" s="259"/>
    </row>
    <row r="334" spans="5:12">
      <c r="E334" s="254"/>
      <c r="F334" s="298"/>
      <c r="G334" s="245"/>
      <c r="L334" s="259"/>
    </row>
    <row r="335" spans="5:12">
      <c r="E335" s="254"/>
      <c r="F335" s="298"/>
      <c r="G335" s="245"/>
      <c r="L335" s="259"/>
    </row>
    <row r="336" spans="5:12">
      <c r="E336" s="254"/>
      <c r="F336" s="298"/>
      <c r="G336" s="245"/>
      <c r="L336" s="259"/>
    </row>
    <row r="337" spans="5:12">
      <c r="E337" s="254"/>
      <c r="F337" s="298"/>
      <c r="G337" s="245"/>
      <c r="L337" s="259"/>
    </row>
    <row r="338" spans="5:12">
      <c r="E338" s="254"/>
      <c r="F338" s="298"/>
      <c r="G338" s="245"/>
      <c r="L338" s="259"/>
    </row>
    <row r="339" spans="5:12">
      <c r="E339" s="254"/>
      <c r="F339" s="298"/>
      <c r="G339" s="245"/>
      <c r="L339" s="259"/>
    </row>
    <row r="340" spans="5:12">
      <c r="E340" s="254"/>
      <c r="F340" s="298"/>
      <c r="G340" s="245"/>
      <c r="L340" s="259"/>
    </row>
    <row r="341" spans="5:12">
      <c r="E341" s="254"/>
      <c r="F341" s="298"/>
      <c r="G341" s="245"/>
      <c r="L341" s="259"/>
    </row>
    <row r="342" spans="5:12">
      <c r="E342" s="254"/>
      <c r="F342" s="298"/>
      <c r="G342" s="245"/>
      <c r="L342" s="259"/>
    </row>
    <row r="343" spans="5:12">
      <c r="E343" s="254"/>
      <c r="F343" s="298"/>
      <c r="G343" s="245"/>
      <c r="L343" s="259"/>
    </row>
    <row r="344" spans="5:12">
      <c r="E344" s="254"/>
      <c r="F344" s="298"/>
      <c r="G344" s="245"/>
      <c r="L344" s="259"/>
    </row>
    <row r="345" spans="5:12">
      <c r="E345" s="254"/>
      <c r="F345" s="298"/>
      <c r="G345" s="245"/>
      <c r="L345" s="259"/>
    </row>
    <row r="346" spans="5:12">
      <c r="E346" s="254"/>
      <c r="F346" s="298"/>
      <c r="G346" s="245"/>
      <c r="L346" s="259"/>
    </row>
    <row r="347" spans="5:12">
      <c r="E347" s="254"/>
      <c r="F347" s="298"/>
      <c r="G347" s="245"/>
      <c r="L347" s="259"/>
    </row>
    <row r="348" spans="5:12">
      <c r="E348" s="254"/>
      <c r="F348" s="298"/>
      <c r="G348" s="245"/>
      <c r="L348" s="259"/>
    </row>
    <row r="349" spans="5:12">
      <c r="E349" s="254"/>
      <c r="F349" s="298"/>
      <c r="G349" s="245"/>
      <c r="L349" s="259"/>
    </row>
    <row r="350" spans="5:12">
      <c r="E350" s="254"/>
      <c r="F350" s="298"/>
      <c r="G350" s="245"/>
      <c r="L350" s="259"/>
    </row>
    <row r="351" spans="5:12">
      <c r="E351" s="254"/>
      <c r="F351" s="298"/>
      <c r="G351" s="245"/>
      <c r="L351" s="259"/>
    </row>
    <row r="352" spans="5:12">
      <c r="E352" s="254"/>
      <c r="F352" s="298"/>
      <c r="G352" s="245"/>
      <c r="L352" s="259"/>
    </row>
    <row r="353" spans="5:12">
      <c r="E353" s="254"/>
      <c r="F353" s="298"/>
      <c r="G353" s="245"/>
      <c r="L353" s="259"/>
    </row>
    <row r="354" spans="5:12">
      <c r="E354" s="254"/>
      <c r="F354" s="298"/>
      <c r="G354" s="245"/>
      <c r="L354" s="259"/>
    </row>
    <row r="355" spans="5:12">
      <c r="E355" s="254"/>
      <c r="F355" s="298"/>
      <c r="G355" s="245"/>
      <c r="L355" s="259"/>
    </row>
    <row r="356" spans="5:12">
      <c r="E356" s="254"/>
      <c r="F356" s="298"/>
      <c r="G356" s="245"/>
      <c r="L356" s="259"/>
    </row>
    <row r="357" spans="5:12">
      <c r="E357" s="254"/>
      <c r="F357" s="298"/>
      <c r="G357" s="245"/>
      <c r="L357" s="259"/>
    </row>
    <row r="358" spans="5:12">
      <c r="E358" s="254"/>
      <c r="F358" s="298"/>
      <c r="G358" s="245"/>
      <c r="L358" s="259"/>
    </row>
    <row r="359" spans="5:12">
      <c r="E359" s="254"/>
      <c r="F359" s="298"/>
      <c r="G359" s="245"/>
      <c r="L359" s="259"/>
    </row>
    <row r="360" spans="5:12">
      <c r="E360" s="254"/>
      <c r="F360" s="298"/>
      <c r="G360" s="245"/>
      <c r="L360" s="259"/>
    </row>
    <row r="361" spans="5:12">
      <c r="E361" s="254"/>
      <c r="F361" s="298"/>
      <c r="G361" s="245"/>
      <c r="L361" s="259"/>
    </row>
    <row r="362" spans="5:12">
      <c r="E362" s="254"/>
      <c r="F362" s="298"/>
      <c r="G362" s="245"/>
      <c r="L362" s="259"/>
    </row>
    <row r="363" spans="5:12">
      <c r="E363" s="254"/>
      <c r="F363" s="298"/>
      <c r="G363" s="245"/>
      <c r="L363" s="259"/>
    </row>
    <row r="364" spans="5:12">
      <c r="E364" s="254"/>
      <c r="F364" s="298"/>
      <c r="G364" s="245"/>
      <c r="L364" s="259"/>
    </row>
    <row r="365" spans="5:12">
      <c r="E365" s="254"/>
      <c r="F365" s="298"/>
      <c r="G365" s="245"/>
      <c r="L365" s="259"/>
    </row>
    <row r="366" spans="5:12">
      <c r="E366" s="254"/>
      <c r="F366" s="298"/>
      <c r="G366" s="245"/>
      <c r="L366" s="259"/>
    </row>
    <row r="367" spans="5:12">
      <c r="E367" s="254"/>
      <c r="F367" s="298"/>
      <c r="G367" s="245"/>
      <c r="L367" s="259"/>
    </row>
    <row r="368" spans="5:12">
      <c r="E368" s="254"/>
      <c r="F368" s="298"/>
      <c r="G368" s="245"/>
      <c r="L368" s="259"/>
    </row>
    <row r="369" spans="5:12">
      <c r="E369" s="254"/>
      <c r="F369" s="298"/>
      <c r="G369" s="245"/>
      <c r="L369" s="259"/>
    </row>
    <row r="370" spans="5:12">
      <c r="E370" s="254"/>
      <c r="F370" s="298"/>
      <c r="G370" s="245"/>
      <c r="L370" s="259"/>
    </row>
    <row r="371" spans="5:12">
      <c r="E371" s="254"/>
      <c r="F371" s="298"/>
      <c r="G371" s="245"/>
      <c r="L371" s="259"/>
    </row>
    <row r="372" spans="5:12">
      <c r="E372" s="254"/>
      <c r="F372" s="298"/>
      <c r="G372" s="245"/>
      <c r="L372" s="259"/>
    </row>
    <row r="373" spans="5:12">
      <c r="E373" s="254"/>
      <c r="F373" s="298"/>
      <c r="G373" s="245"/>
      <c r="L373" s="259"/>
    </row>
    <row r="374" spans="5:12">
      <c r="E374" s="254"/>
      <c r="F374" s="298"/>
      <c r="G374" s="245"/>
      <c r="L374" s="259"/>
    </row>
    <row r="375" spans="5:12">
      <c r="E375" s="254"/>
      <c r="F375" s="298"/>
      <c r="G375" s="245"/>
      <c r="L375" s="259"/>
    </row>
    <row r="376" spans="5:12">
      <c r="E376" s="254"/>
      <c r="F376" s="298"/>
      <c r="G376" s="245"/>
      <c r="L376" s="259"/>
    </row>
    <row r="377" spans="5:12">
      <c r="E377" s="254"/>
      <c r="F377" s="298"/>
      <c r="G377" s="245"/>
      <c r="L377" s="259"/>
    </row>
    <row r="378" spans="5:12">
      <c r="E378" s="254"/>
      <c r="F378" s="298"/>
      <c r="G378" s="245"/>
      <c r="L378" s="259"/>
    </row>
    <row r="379" spans="5:12">
      <c r="E379" s="254"/>
      <c r="F379" s="298"/>
      <c r="G379" s="245"/>
      <c r="L379" s="259"/>
    </row>
    <row r="380" spans="5:12">
      <c r="E380" s="254"/>
      <c r="F380" s="298"/>
      <c r="G380" s="245"/>
      <c r="L380" s="259"/>
    </row>
    <row r="381" spans="5:12">
      <c r="E381" s="254"/>
      <c r="F381" s="298"/>
      <c r="G381" s="245"/>
      <c r="L381" s="259"/>
    </row>
    <row r="382" spans="5:12">
      <c r="E382" s="254"/>
      <c r="F382" s="298"/>
      <c r="G382" s="245"/>
      <c r="L382" s="259"/>
    </row>
    <row r="383" spans="5:12">
      <c r="E383" s="254"/>
      <c r="F383" s="298"/>
      <c r="G383" s="245"/>
      <c r="L383" s="259"/>
    </row>
    <row r="384" spans="5:12">
      <c r="E384" s="254"/>
      <c r="F384" s="298"/>
      <c r="G384" s="245"/>
      <c r="L384" s="259"/>
    </row>
    <row r="385" spans="5:12">
      <c r="E385" s="254"/>
      <c r="F385" s="298"/>
      <c r="G385" s="245"/>
      <c r="L385" s="259"/>
    </row>
    <row r="386" spans="5:12">
      <c r="E386" s="254"/>
      <c r="F386" s="298"/>
      <c r="G386" s="245"/>
      <c r="L386" s="259"/>
    </row>
    <row r="387" spans="5:12">
      <c r="E387" s="254"/>
      <c r="F387" s="298"/>
      <c r="G387" s="245"/>
      <c r="L387" s="259"/>
    </row>
    <row r="388" spans="5:12">
      <c r="E388" s="254"/>
      <c r="F388" s="298"/>
      <c r="G388" s="245"/>
      <c r="L388" s="259"/>
    </row>
    <row r="389" spans="5:12">
      <c r="E389" s="254"/>
      <c r="F389" s="298"/>
      <c r="G389" s="245"/>
      <c r="L389" s="259"/>
    </row>
    <row r="390" spans="5:12">
      <c r="E390" s="254"/>
      <c r="F390" s="298"/>
      <c r="G390" s="245"/>
      <c r="L390" s="259"/>
    </row>
    <row r="391" spans="5:12">
      <c r="E391" s="254"/>
      <c r="F391" s="298"/>
      <c r="G391" s="245"/>
      <c r="L391" s="259"/>
    </row>
    <row r="392" spans="5:12">
      <c r="E392" s="254"/>
      <c r="F392" s="298"/>
      <c r="G392" s="245"/>
      <c r="L392" s="259"/>
    </row>
    <row r="393" spans="5:12">
      <c r="E393" s="254"/>
      <c r="F393" s="298"/>
      <c r="G393" s="245"/>
      <c r="L393" s="259"/>
    </row>
    <row r="394" spans="5:12">
      <c r="E394" s="254"/>
      <c r="F394" s="298"/>
      <c r="G394" s="245"/>
      <c r="L394" s="259"/>
    </row>
    <row r="395" spans="5:12">
      <c r="E395" s="254"/>
      <c r="F395" s="298"/>
      <c r="G395" s="245"/>
      <c r="L395" s="259"/>
    </row>
    <row r="396" spans="5:12">
      <c r="E396" s="254"/>
      <c r="F396" s="298"/>
      <c r="G396" s="245"/>
      <c r="L396" s="259"/>
    </row>
    <row r="397" spans="5:12">
      <c r="E397" s="254"/>
      <c r="F397" s="298"/>
      <c r="G397" s="245"/>
      <c r="L397" s="259"/>
    </row>
    <row r="398" spans="5:12">
      <c r="E398" s="254"/>
      <c r="F398" s="298"/>
      <c r="G398" s="245"/>
      <c r="L398" s="259"/>
    </row>
    <row r="399" spans="5:12">
      <c r="E399" s="254"/>
      <c r="F399" s="298"/>
      <c r="G399" s="245"/>
      <c r="L399" s="259"/>
    </row>
    <row r="400" spans="5:12">
      <c r="E400" s="254"/>
      <c r="F400" s="298"/>
      <c r="G400" s="245"/>
      <c r="L400" s="259"/>
    </row>
    <row r="401" spans="5:12">
      <c r="E401" s="254"/>
      <c r="F401" s="298"/>
      <c r="G401" s="245"/>
      <c r="L401" s="259"/>
    </row>
    <row r="402" spans="5:12">
      <c r="E402" s="254"/>
      <c r="F402" s="298"/>
      <c r="G402" s="245"/>
      <c r="L402" s="259"/>
    </row>
    <row r="403" spans="5:12">
      <c r="E403" s="254"/>
      <c r="F403" s="298"/>
      <c r="G403" s="245"/>
      <c r="L403" s="259"/>
    </row>
    <row r="404" spans="5:12">
      <c r="E404" s="254"/>
      <c r="F404" s="298"/>
      <c r="G404" s="245"/>
      <c r="L404" s="259"/>
    </row>
    <row r="405" spans="5:12">
      <c r="E405" s="254"/>
      <c r="F405" s="298"/>
      <c r="G405" s="245"/>
      <c r="L405" s="259"/>
    </row>
    <row r="406" spans="5:12">
      <c r="E406" s="254"/>
      <c r="F406" s="298"/>
      <c r="G406" s="245"/>
      <c r="L406" s="259"/>
    </row>
    <row r="407" spans="5:12">
      <c r="E407" s="254"/>
      <c r="F407" s="298"/>
      <c r="G407" s="245"/>
      <c r="L407" s="259"/>
    </row>
    <row r="408" spans="5:12">
      <c r="E408" s="254"/>
      <c r="F408" s="298"/>
      <c r="G408" s="245"/>
      <c r="L408" s="259"/>
    </row>
    <row r="409" spans="5:12">
      <c r="E409" s="254"/>
      <c r="F409" s="298"/>
      <c r="G409" s="245"/>
      <c r="L409" s="259"/>
    </row>
    <row r="410" spans="5:12">
      <c r="E410" s="254"/>
      <c r="F410" s="298"/>
      <c r="G410" s="245"/>
      <c r="L410" s="259"/>
    </row>
    <row r="411" spans="5:12">
      <c r="E411" s="254"/>
      <c r="F411" s="298"/>
      <c r="G411" s="245"/>
      <c r="L411" s="259"/>
    </row>
    <row r="412" spans="5:12">
      <c r="E412" s="254"/>
      <c r="F412" s="298"/>
      <c r="G412" s="245"/>
      <c r="L412" s="259"/>
    </row>
    <row r="413" spans="5:12">
      <c r="E413" s="254"/>
      <c r="F413" s="298"/>
      <c r="G413" s="245"/>
      <c r="L413" s="259"/>
    </row>
    <row r="414" spans="5:12">
      <c r="E414" s="254"/>
      <c r="F414" s="298"/>
      <c r="G414" s="245"/>
      <c r="L414" s="259"/>
    </row>
    <row r="415" spans="5:12">
      <c r="E415" s="254"/>
      <c r="F415" s="298"/>
      <c r="G415" s="245"/>
      <c r="L415" s="259"/>
    </row>
    <row r="416" spans="5:12">
      <c r="E416" s="254"/>
      <c r="F416" s="298"/>
      <c r="G416" s="245"/>
      <c r="L416" s="259"/>
    </row>
    <row r="417" spans="5:12">
      <c r="E417" s="254"/>
      <c r="F417" s="298"/>
      <c r="G417" s="245"/>
      <c r="L417" s="259"/>
    </row>
    <row r="418" spans="5:12">
      <c r="E418" s="254"/>
      <c r="F418" s="298"/>
      <c r="G418" s="245"/>
      <c r="L418" s="259"/>
    </row>
    <row r="419" spans="5:12">
      <c r="E419" s="254"/>
      <c r="F419" s="298"/>
      <c r="G419" s="245"/>
      <c r="L419" s="259"/>
    </row>
    <row r="420" spans="5:12">
      <c r="E420" s="254"/>
      <c r="F420" s="298"/>
      <c r="G420" s="245"/>
      <c r="L420" s="259"/>
    </row>
    <row r="421" spans="5:12">
      <c r="E421" s="254"/>
      <c r="F421" s="298"/>
      <c r="G421" s="245"/>
      <c r="L421" s="259"/>
    </row>
    <row r="422" spans="5:12">
      <c r="E422" s="254"/>
      <c r="F422" s="298"/>
      <c r="G422" s="245"/>
      <c r="L422" s="259"/>
    </row>
    <row r="423" spans="5:12">
      <c r="E423" s="254"/>
      <c r="F423" s="298"/>
      <c r="G423" s="245"/>
      <c r="L423" s="259"/>
    </row>
    <row r="424" spans="5:12">
      <c r="E424" s="254"/>
      <c r="F424" s="298"/>
      <c r="G424" s="245"/>
      <c r="L424" s="259"/>
    </row>
    <row r="425" spans="5:12">
      <c r="E425" s="254"/>
      <c r="F425" s="298"/>
      <c r="G425" s="245"/>
      <c r="L425" s="259"/>
    </row>
    <row r="426" spans="5:12">
      <c r="E426" s="254"/>
      <c r="F426" s="298"/>
      <c r="G426" s="245"/>
      <c r="L426" s="259"/>
    </row>
    <row r="427" spans="5:12">
      <c r="E427" s="254"/>
      <c r="F427" s="298"/>
      <c r="G427" s="245"/>
      <c r="L427" s="259"/>
    </row>
    <row r="428" spans="5:12">
      <c r="E428" s="254"/>
      <c r="F428" s="298"/>
      <c r="G428" s="245"/>
      <c r="L428" s="259"/>
    </row>
    <row r="429" spans="5:12">
      <c r="E429" s="254"/>
      <c r="F429" s="298"/>
      <c r="G429" s="245"/>
      <c r="L429" s="259"/>
    </row>
    <row r="430" spans="5:12">
      <c r="E430" s="254"/>
      <c r="F430" s="298"/>
      <c r="G430" s="245"/>
      <c r="L430" s="259"/>
    </row>
    <row r="431" spans="5:12">
      <c r="E431" s="254"/>
      <c r="F431" s="298"/>
      <c r="G431" s="245"/>
      <c r="L431" s="259"/>
    </row>
    <row r="432" spans="5:12">
      <c r="E432" s="254"/>
      <c r="F432" s="298"/>
      <c r="G432" s="245"/>
      <c r="L432" s="259"/>
    </row>
    <row r="433" spans="5:12">
      <c r="E433" s="254"/>
      <c r="F433" s="298"/>
      <c r="G433" s="245"/>
      <c r="L433" s="259"/>
    </row>
    <row r="434" spans="5:12">
      <c r="E434" s="254"/>
      <c r="F434" s="298"/>
      <c r="G434" s="245"/>
      <c r="L434" s="259"/>
    </row>
    <row r="435" spans="5:12">
      <c r="E435" s="254"/>
      <c r="F435" s="298"/>
      <c r="G435" s="245"/>
      <c r="L435" s="259"/>
    </row>
    <row r="436" spans="5:12">
      <c r="E436" s="254"/>
      <c r="F436" s="298"/>
      <c r="G436" s="245"/>
      <c r="L436" s="259"/>
    </row>
    <row r="437" spans="5:12">
      <c r="E437" s="254"/>
      <c r="F437" s="298"/>
      <c r="G437" s="245"/>
      <c r="L437" s="259"/>
    </row>
    <row r="438" spans="5:12">
      <c r="E438" s="254"/>
      <c r="F438" s="298"/>
      <c r="G438" s="245"/>
      <c r="L438" s="259"/>
    </row>
    <row r="439" spans="5:12">
      <c r="E439" s="254"/>
      <c r="F439" s="298"/>
      <c r="G439" s="245"/>
      <c r="L439" s="259"/>
    </row>
    <row r="440" spans="5:12">
      <c r="E440" s="254"/>
      <c r="F440" s="298"/>
      <c r="G440" s="245"/>
      <c r="L440" s="259"/>
    </row>
    <row r="441" spans="5:12">
      <c r="E441" s="254"/>
      <c r="F441" s="298"/>
      <c r="G441" s="245"/>
      <c r="L441" s="259"/>
    </row>
    <row r="442" spans="5:12">
      <c r="E442" s="254"/>
      <c r="F442" s="298"/>
      <c r="G442" s="245"/>
      <c r="L442" s="259"/>
    </row>
    <row r="443" spans="5:12">
      <c r="E443" s="254"/>
      <c r="F443" s="298"/>
      <c r="G443" s="245"/>
      <c r="L443" s="259"/>
    </row>
    <row r="444" spans="5:12">
      <c r="E444" s="254"/>
      <c r="F444" s="298"/>
      <c r="G444" s="245"/>
      <c r="L444" s="259"/>
    </row>
    <row r="445" spans="5:12">
      <c r="E445" s="254"/>
      <c r="F445" s="298"/>
      <c r="G445" s="245"/>
      <c r="L445" s="259"/>
    </row>
    <row r="446" spans="5:12">
      <c r="E446" s="254"/>
      <c r="F446" s="298"/>
      <c r="G446" s="245"/>
      <c r="L446" s="259"/>
    </row>
    <row r="447" spans="5:12">
      <c r="E447" s="254"/>
      <c r="F447" s="298"/>
      <c r="G447" s="245"/>
      <c r="L447" s="259"/>
    </row>
    <row r="448" spans="5:12">
      <c r="E448" s="254"/>
      <c r="F448" s="298"/>
      <c r="G448" s="245"/>
      <c r="L448" s="259"/>
    </row>
    <row r="449" spans="5:12">
      <c r="E449" s="254"/>
      <c r="F449" s="298"/>
      <c r="G449" s="245"/>
      <c r="L449" s="259"/>
    </row>
    <row r="450" spans="5:12">
      <c r="E450" s="254"/>
      <c r="F450" s="298"/>
      <c r="G450" s="245"/>
      <c r="L450" s="259"/>
    </row>
    <row r="451" spans="5:12">
      <c r="E451" s="254"/>
      <c r="F451" s="298"/>
      <c r="G451" s="245"/>
      <c r="L451" s="259"/>
    </row>
    <row r="452" spans="5:12">
      <c r="E452" s="254"/>
      <c r="F452" s="298"/>
      <c r="G452" s="245"/>
      <c r="L452" s="259"/>
    </row>
    <row r="453" spans="5:12">
      <c r="E453" s="254"/>
      <c r="F453" s="298"/>
      <c r="G453" s="245"/>
      <c r="L453" s="259"/>
    </row>
    <row r="454" spans="5:12">
      <c r="E454" s="254"/>
      <c r="F454" s="298"/>
      <c r="G454" s="245"/>
      <c r="L454" s="259"/>
    </row>
    <row r="455" spans="5:12">
      <c r="E455" s="254"/>
      <c r="F455" s="298"/>
      <c r="G455" s="245"/>
      <c r="L455" s="259"/>
    </row>
    <row r="456" spans="5:12">
      <c r="E456" s="254"/>
      <c r="F456" s="298"/>
      <c r="G456" s="245"/>
      <c r="L456" s="259"/>
    </row>
    <row r="457" spans="5:12">
      <c r="E457" s="254"/>
      <c r="F457" s="298"/>
      <c r="G457" s="245"/>
      <c r="L457" s="259"/>
    </row>
    <row r="458" spans="5:12">
      <c r="E458" s="254"/>
      <c r="F458" s="298"/>
      <c r="G458" s="245"/>
      <c r="L458" s="259"/>
    </row>
    <row r="459" spans="5:12">
      <c r="E459" s="254"/>
      <c r="F459" s="298"/>
      <c r="G459" s="245"/>
      <c r="L459" s="259"/>
    </row>
    <row r="460" spans="5:12">
      <c r="E460" s="254"/>
      <c r="F460" s="298"/>
      <c r="G460" s="245"/>
      <c r="L460" s="259"/>
    </row>
    <row r="461" spans="5:12">
      <c r="E461" s="254"/>
      <c r="F461" s="298"/>
      <c r="G461" s="245"/>
      <c r="L461" s="259"/>
    </row>
    <row r="462" spans="5:12">
      <c r="E462" s="254"/>
      <c r="F462" s="298"/>
      <c r="G462" s="245"/>
      <c r="L462" s="259"/>
    </row>
    <row r="463" spans="5:12">
      <c r="E463" s="254"/>
      <c r="F463" s="298"/>
      <c r="G463" s="245"/>
      <c r="L463" s="259"/>
    </row>
    <row r="464" spans="5:12">
      <c r="E464" s="254"/>
      <c r="F464" s="298"/>
      <c r="G464" s="245"/>
      <c r="L464" s="259"/>
    </row>
    <row r="465" spans="5:12">
      <c r="E465" s="254"/>
      <c r="F465" s="298"/>
      <c r="G465" s="245"/>
      <c r="L465" s="259"/>
    </row>
    <row r="466" spans="5:12">
      <c r="E466" s="254"/>
      <c r="F466" s="298"/>
      <c r="G466" s="245"/>
      <c r="L466" s="259"/>
    </row>
    <row r="467" spans="5:12">
      <c r="E467" s="254"/>
      <c r="F467" s="298"/>
      <c r="G467" s="245"/>
      <c r="L467" s="259"/>
    </row>
    <row r="468" spans="5:12">
      <c r="E468" s="254"/>
      <c r="F468" s="298"/>
      <c r="G468" s="245"/>
      <c r="L468" s="259"/>
    </row>
    <row r="469" spans="5:12">
      <c r="E469" s="254"/>
      <c r="F469" s="298"/>
      <c r="G469" s="245"/>
      <c r="L469" s="259"/>
    </row>
    <row r="470" spans="5:12">
      <c r="E470" s="254"/>
      <c r="F470" s="298"/>
      <c r="G470" s="245"/>
      <c r="L470" s="259"/>
    </row>
    <row r="471" spans="5:12">
      <c r="E471" s="254"/>
      <c r="F471" s="298"/>
      <c r="G471" s="245"/>
      <c r="L471" s="259"/>
    </row>
    <row r="472" spans="5:12">
      <c r="E472" s="254"/>
      <c r="F472" s="298"/>
      <c r="G472" s="245"/>
      <c r="L472" s="259"/>
    </row>
    <row r="473" spans="5:12">
      <c r="E473" s="254"/>
      <c r="F473" s="298"/>
      <c r="G473" s="245"/>
      <c r="L473" s="259"/>
    </row>
    <row r="474" spans="5:12">
      <c r="E474" s="254"/>
      <c r="F474" s="298"/>
      <c r="G474" s="245"/>
      <c r="L474" s="259"/>
    </row>
    <row r="475" spans="5:12">
      <c r="E475" s="254"/>
      <c r="F475" s="298"/>
      <c r="G475" s="245"/>
      <c r="L475" s="259"/>
    </row>
    <row r="476" spans="5:12">
      <c r="E476" s="254"/>
      <c r="F476" s="298"/>
      <c r="G476" s="245"/>
      <c r="L476" s="259"/>
    </row>
    <row r="477" spans="5:12">
      <c r="E477" s="254"/>
      <c r="F477" s="298"/>
      <c r="G477" s="245"/>
      <c r="L477" s="259"/>
    </row>
    <row r="478" spans="5:12">
      <c r="E478" s="254"/>
      <c r="F478" s="298"/>
      <c r="G478" s="245"/>
      <c r="L478" s="259"/>
    </row>
    <row r="479" spans="5:12">
      <c r="E479" s="254"/>
      <c r="F479" s="298"/>
      <c r="G479" s="245"/>
      <c r="L479" s="259"/>
    </row>
    <row r="480" spans="5:12">
      <c r="E480" s="254"/>
      <c r="F480" s="298"/>
      <c r="G480" s="245"/>
      <c r="L480" s="259"/>
    </row>
    <row r="481" spans="5:12">
      <c r="E481" s="254"/>
      <c r="F481" s="298"/>
      <c r="G481" s="245"/>
      <c r="L481" s="259"/>
    </row>
    <row r="482" spans="5:12">
      <c r="E482" s="254"/>
      <c r="F482" s="298"/>
      <c r="G482" s="245"/>
      <c r="L482" s="259"/>
    </row>
    <row r="483" spans="5:12">
      <c r="E483" s="254"/>
      <c r="F483" s="298"/>
      <c r="G483" s="245"/>
      <c r="L483" s="259"/>
    </row>
    <row r="484" spans="5:12">
      <c r="E484" s="254"/>
      <c r="F484" s="298"/>
      <c r="G484" s="245"/>
      <c r="L484" s="259"/>
    </row>
    <row r="485" spans="5:12">
      <c r="E485" s="254"/>
      <c r="F485" s="298"/>
      <c r="G485" s="245"/>
      <c r="L485" s="259"/>
    </row>
    <row r="486" spans="5:12">
      <c r="E486" s="254"/>
      <c r="F486" s="298"/>
      <c r="G486" s="245"/>
      <c r="L486" s="259"/>
    </row>
    <row r="487" spans="5:12">
      <c r="E487" s="254"/>
      <c r="F487" s="298"/>
      <c r="G487" s="245"/>
      <c r="L487" s="259"/>
    </row>
    <row r="488" spans="5:12">
      <c r="E488" s="254"/>
      <c r="F488" s="298"/>
      <c r="G488" s="245"/>
      <c r="L488" s="259"/>
    </row>
    <row r="489" spans="5:12">
      <c r="E489" s="254"/>
      <c r="F489" s="298"/>
      <c r="G489" s="245"/>
      <c r="L489" s="259"/>
    </row>
    <row r="490" spans="5:12">
      <c r="E490" s="254"/>
      <c r="F490" s="298"/>
      <c r="G490" s="245"/>
      <c r="L490" s="259"/>
    </row>
    <row r="491" spans="5:12">
      <c r="E491" s="254"/>
      <c r="F491" s="298"/>
      <c r="G491" s="245"/>
      <c r="L491" s="259"/>
    </row>
    <row r="492" spans="5:12">
      <c r="E492" s="254"/>
      <c r="F492" s="298"/>
      <c r="G492" s="245"/>
      <c r="L492" s="259"/>
    </row>
    <row r="493" spans="5:12">
      <c r="E493" s="254"/>
      <c r="F493" s="298"/>
      <c r="G493" s="245"/>
      <c r="L493" s="259"/>
    </row>
    <row r="494" spans="5:12">
      <c r="E494" s="254"/>
      <c r="F494" s="298"/>
      <c r="G494" s="245"/>
      <c r="L494" s="259"/>
    </row>
    <row r="495" spans="5:12">
      <c r="E495" s="254"/>
      <c r="F495" s="298"/>
      <c r="G495" s="245"/>
      <c r="L495" s="259"/>
    </row>
    <row r="496" spans="5:12">
      <c r="E496" s="254"/>
      <c r="F496" s="298"/>
      <c r="G496" s="245"/>
      <c r="L496" s="259"/>
    </row>
    <row r="497" spans="5:12">
      <c r="E497" s="254"/>
      <c r="F497" s="298"/>
      <c r="G497" s="245"/>
      <c r="L497" s="259"/>
    </row>
    <row r="498" spans="5:12">
      <c r="E498" s="254"/>
      <c r="F498" s="298"/>
      <c r="G498" s="245"/>
      <c r="L498" s="259"/>
    </row>
    <row r="499" spans="5:12">
      <c r="E499" s="254"/>
      <c r="F499" s="298"/>
      <c r="G499" s="245"/>
      <c r="L499" s="259"/>
    </row>
    <row r="500" spans="5:12">
      <c r="E500" s="254"/>
      <c r="F500" s="298"/>
      <c r="G500" s="245"/>
      <c r="L500" s="259"/>
    </row>
    <row r="501" spans="5:12">
      <c r="E501" s="254"/>
      <c r="F501" s="298"/>
      <c r="G501" s="245"/>
      <c r="L501" s="259"/>
    </row>
    <row r="502" spans="5:12">
      <c r="E502" s="254"/>
      <c r="F502" s="298"/>
      <c r="G502" s="245"/>
      <c r="L502" s="259"/>
    </row>
    <row r="503" spans="5:12">
      <c r="E503" s="254"/>
      <c r="F503" s="298"/>
      <c r="G503" s="245"/>
      <c r="L503" s="259"/>
    </row>
    <row r="504" spans="5:12">
      <c r="E504" s="254"/>
      <c r="F504" s="298"/>
      <c r="G504" s="245"/>
      <c r="L504" s="259"/>
    </row>
    <row r="505" spans="5:12">
      <c r="E505" s="254"/>
      <c r="F505" s="298"/>
      <c r="G505" s="245"/>
      <c r="L505" s="259"/>
    </row>
    <row r="506" spans="5:12">
      <c r="E506" s="254"/>
      <c r="F506" s="298"/>
      <c r="G506" s="245"/>
      <c r="L506" s="259"/>
    </row>
    <row r="507" spans="5:12">
      <c r="E507" s="254"/>
      <c r="F507" s="298"/>
      <c r="G507" s="245"/>
      <c r="L507" s="259"/>
    </row>
    <row r="508" spans="5:12">
      <c r="E508" s="254"/>
      <c r="F508" s="298"/>
      <c r="G508" s="245"/>
      <c r="L508" s="259"/>
    </row>
    <row r="509" spans="5:12">
      <c r="E509" s="254"/>
      <c r="F509" s="298"/>
      <c r="G509" s="245"/>
      <c r="L509" s="259"/>
    </row>
    <row r="510" spans="5:12">
      <c r="E510" s="254"/>
      <c r="F510" s="298"/>
      <c r="G510" s="245"/>
      <c r="L510" s="259"/>
    </row>
    <row r="511" spans="5:12">
      <c r="E511" s="254"/>
      <c r="F511" s="298"/>
      <c r="G511" s="245"/>
      <c r="L511" s="259"/>
    </row>
    <row r="512" spans="5:12">
      <c r="E512" s="254"/>
      <c r="F512" s="298"/>
      <c r="G512" s="245"/>
      <c r="L512" s="259"/>
    </row>
    <row r="513" spans="5:12">
      <c r="E513" s="254"/>
      <c r="F513" s="298"/>
      <c r="G513" s="245"/>
      <c r="L513" s="259"/>
    </row>
    <row r="514" spans="5:12">
      <c r="E514" s="254"/>
      <c r="F514" s="298"/>
      <c r="G514" s="245"/>
      <c r="L514" s="259"/>
    </row>
    <row r="515" spans="5:12">
      <c r="E515" s="254"/>
      <c r="F515" s="298"/>
      <c r="G515" s="245"/>
      <c r="L515" s="259"/>
    </row>
    <row r="516" spans="5:12">
      <c r="E516" s="254"/>
      <c r="F516" s="298"/>
      <c r="G516" s="245"/>
      <c r="L516" s="259"/>
    </row>
    <row r="517" spans="5:12">
      <c r="E517" s="254"/>
      <c r="F517" s="298"/>
      <c r="G517" s="245"/>
      <c r="L517" s="259"/>
    </row>
    <row r="518" spans="5:12">
      <c r="E518" s="254"/>
      <c r="F518" s="298"/>
      <c r="G518" s="245"/>
      <c r="L518" s="259"/>
    </row>
    <row r="519" spans="5:12">
      <c r="E519" s="254"/>
      <c r="F519" s="298"/>
      <c r="G519" s="245"/>
      <c r="L519" s="259"/>
    </row>
    <row r="520" spans="5:12">
      <c r="E520" s="254"/>
      <c r="F520" s="298"/>
      <c r="G520" s="245"/>
      <c r="L520" s="259"/>
    </row>
    <row r="521" spans="5:12">
      <c r="E521" s="254"/>
      <c r="F521" s="298"/>
      <c r="G521" s="245"/>
      <c r="L521" s="259"/>
    </row>
    <row r="522" spans="5:12">
      <c r="E522" s="254"/>
      <c r="F522" s="298"/>
      <c r="G522" s="245"/>
      <c r="L522" s="259"/>
    </row>
    <row r="523" spans="5:12">
      <c r="E523" s="254"/>
      <c r="F523" s="298"/>
      <c r="G523" s="245"/>
      <c r="L523" s="259"/>
    </row>
    <row r="524" spans="5:12">
      <c r="E524" s="254"/>
      <c r="F524" s="298"/>
      <c r="G524" s="245"/>
      <c r="L524" s="259"/>
    </row>
    <row r="525" spans="5:12">
      <c r="E525" s="254"/>
      <c r="F525" s="298"/>
      <c r="G525" s="245"/>
      <c r="L525" s="259"/>
    </row>
    <row r="526" spans="5:12">
      <c r="E526" s="254"/>
      <c r="F526" s="298"/>
      <c r="G526" s="245"/>
      <c r="L526" s="259"/>
    </row>
    <row r="527" spans="5:12">
      <c r="E527" s="254"/>
      <c r="F527" s="298"/>
      <c r="G527" s="245"/>
      <c r="L527" s="259"/>
    </row>
    <row r="528" spans="5:12">
      <c r="E528" s="254"/>
      <c r="F528" s="298"/>
      <c r="G528" s="245"/>
      <c r="L528" s="259"/>
    </row>
    <row r="529" spans="5:12">
      <c r="E529" s="254"/>
      <c r="F529" s="298"/>
      <c r="G529" s="245"/>
      <c r="L529" s="259"/>
    </row>
    <row r="530" spans="5:12">
      <c r="E530" s="254"/>
      <c r="F530" s="298"/>
      <c r="G530" s="245"/>
      <c r="L530" s="259"/>
    </row>
    <row r="531" spans="5:12">
      <c r="E531" s="254"/>
      <c r="F531" s="298"/>
      <c r="G531" s="245"/>
      <c r="L531" s="259"/>
    </row>
    <row r="532" spans="5:12">
      <c r="E532" s="254"/>
      <c r="F532" s="298"/>
      <c r="G532" s="245"/>
      <c r="L532" s="259"/>
    </row>
    <row r="533" spans="5:12">
      <c r="E533" s="254"/>
      <c r="F533" s="298"/>
      <c r="G533" s="245"/>
      <c r="L533" s="259"/>
    </row>
    <row r="534" spans="5:12">
      <c r="E534" s="254"/>
      <c r="F534" s="298"/>
      <c r="G534" s="245"/>
      <c r="L534" s="259"/>
    </row>
    <row r="535" spans="5:12">
      <c r="E535" s="254"/>
      <c r="F535" s="298"/>
      <c r="G535" s="245"/>
      <c r="L535" s="259"/>
    </row>
    <row r="536" spans="5:12">
      <c r="E536" s="254"/>
      <c r="F536" s="298"/>
      <c r="G536" s="245"/>
      <c r="L536" s="259"/>
    </row>
    <row r="537" spans="5:12">
      <c r="E537" s="254"/>
      <c r="F537" s="298"/>
      <c r="G537" s="245"/>
      <c r="L537" s="259"/>
    </row>
    <row r="538" spans="5:12">
      <c r="E538" s="254"/>
      <c r="F538" s="298"/>
      <c r="G538" s="245"/>
      <c r="L538" s="259"/>
    </row>
    <row r="539" spans="5:12">
      <c r="E539" s="254"/>
      <c r="F539" s="298"/>
      <c r="G539" s="245"/>
      <c r="L539" s="259"/>
    </row>
    <row r="540" spans="5:12">
      <c r="E540" s="254"/>
      <c r="F540" s="298"/>
      <c r="G540" s="245"/>
      <c r="L540" s="259"/>
    </row>
    <row r="541" spans="5:12">
      <c r="E541" s="254"/>
      <c r="F541" s="298"/>
      <c r="G541" s="245"/>
      <c r="L541" s="259"/>
    </row>
    <row r="542" spans="5:12">
      <c r="E542" s="254"/>
      <c r="F542" s="298"/>
      <c r="G542" s="245"/>
      <c r="L542" s="259"/>
    </row>
    <row r="543" spans="5:12">
      <c r="E543" s="254"/>
      <c r="F543" s="298"/>
      <c r="G543" s="245"/>
      <c r="L543" s="259"/>
    </row>
    <row r="544" spans="5:12">
      <c r="E544" s="254"/>
      <c r="F544" s="298"/>
      <c r="G544" s="245"/>
      <c r="L544" s="259"/>
    </row>
    <row r="545" spans="5:12">
      <c r="E545" s="254"/>
      <c r="F545" s="298"/>
      <c r="G545" s="245"/>
      <c r="L545" s="259"/>
    </row>
    <row r="546" spans="5:12">
      <c r="E546" s="254"/>
      <c r="F546" s="298"/>
      <c r="G546" s="245"/>
      <c r="L546" s="259"/>
    </row>
    <row r="547" spans="5:12">
      <c r="E547" s="254"/>
      <c r="F547" s="298"/>
      <c r="G547" s="245"/>
      <c r="L547" s="259"/>
    </row>
    <row r="548" spans="5:12">
      <c r="E548" s="254"/>
      <c r="F548" s="298"/>
      <c r="G548" s="245"/>
      <c r="L548" s="259"/>
    </row>
    <row r="549" spans="5:12">
      <c r="E549" s="254"/>
      <c r="F549" s="298"/>
      <c r="G549" s="245"/>
      <c r="L549" s="259"/>
    </row>
    <row r="550" spans="5:12">
      <c r="E550" s="254"/>
      <c r="F550" s="298"/>
      <c r="G550" s="245"/>
      <c r="L550" s="259"/>
    </row>
    <row r="551" spans="5:12">
      <c r="E551" s="254"/>
      <c r="F551" s="298"/>
      <c r="G551" s="245"/>
      <c r="L551" s="259"/>
    </row>
    <row r="552" spans="5:12">
      <c r="E552" s="254"/>
      <c r="F552" s="298"/>
      <c r="G552" s="245"/>
      <c r="L552" s="259"/>
    </row>
    <row r="553" spans="5:12">
      <c r="E553" s="254"/>
      <c r="F553" s="298"/>
      <c r="G553" s="245"/>
      <c r="L553" s="259"/>
    </row>
    <row r="554" spans="5:12">
      <c r="E554" s="254"/>
      <c r="F554" s="298"/>
      <c r="G554" s="245"/>
      <c r="L554" s="259"/>
    </row>
    <row r="555" spans="5:12">
      <c r="E555" s="254"/>
      <c r="F555" s="298"/>
      <c r="G555" s="245"/>
      <c r="L555" s="259"/>
    </row>
    <row r="556" spans="5:12">
      <c r="E556" s="254"/>
      <c r="F556" s="298"/>
      <c r="G556" s="245"/>
      <c r="L556" s="259"/>
    </row>
    <row r="557" spans="5:12">
      <c r="E557" s="254"/>
      <c r="F557" s="298"/>
      <c r="G557" s="245"/>
      <c r="L557" s="259"/>
    </row>
    <row r="558" spans="5:12">
      <c r="E558" s="254"/>
      <c r="F558" s="298"/>
      <c r="G558" s="245"/>
      <c r="L558" s="259"/>
    </row>
    <row r="559" spans="5:12">
      <c r="E559" s="254"/>
      <c r="F559" s="298"/>
      <c r="G559" s="245"/>
      <c r="L559" s="259"/>
    </row>
    <row r="560" spans="5:12">
      <c r="E560" s="254"/>
      <c r="F560" s="298"/>
      <c r="G560" s="245"/>
      <c r="L560" s="259"/>
    </row>
    <row r="561" spans="5:12">
      <c r="E561" s="254"/>
      <c r="F561" s="298"/>
      <c r="G561" s="245"/>
      <c r="L561" s="259"/>
    </row>
    <row r="562" spans="5:12">
      <c r="E562" s="254"/>
      <c r="F562" s="298"/>
      <c r="G562" s="245"/>
      <c r="L562" s="259"/>
    </row>
    <row r="563" spans="5:12">
      <c r="E563" s="254"/>
      <c r="F563" s="298"/>
      <c r="G563" s="245"/>
      <c r="L563" s="259"/>
    </row>
    <row r="564" spans="5:12">
      <c r="E564" s="254"/>
      <c r="F564" s="298"/>
      <c r="G564" s="245"/>
      <c r="L564" s="259"/>
    </row>
    <row r="565" spans="5:12">
      <c r="E565" s="254"/>
      <c r="F565" s="298"/>
      <c r="G565" s="245"/>
      <c r="L565" s="259"/>
    </row>
    <row r="566" spans="5:12">
      <c r="E566" s="254"/>
      <c r="F566" s="298"/>
      <c r="G566" s="245"/>
      <c r="L566" s="259"/>
    </row>
    <row r="567" spans="5:12">
      <c r="E567" s="254"/>
      <c r="F567" s="298"/>
      <c r="G567" s="245"/>
      <c r="L567" s="259"/>
    </row>
    <row r="568" spans="5:12">
      <c r="E568" s="254"/>
      <c r="F568" s="298"/>
      <c r="G568" s="245"/>
      <c r="L568" s="259"/>
    </row>
    <row r="569" spans="5:12">
      <c r="E569" s="254"/>
      <c r="F569" s="298"/>
      <c r="G569" s="245"/>
      <c r="L569" s="259"/>
    </row>
    <row r="570" spans="5:12">
      <c r="E570" s="254"/>
      <c r="F570" s="298"/>
      <c r="G570" s="245"/>
      <c r="L570" s="259"/>
    </row>
    <row r="571" spans="5:12">
      <c r="E571" s="254"/>
      <c r="F571" s="298"/>
      <c r="G571" s="245"/>
      <c r="L571" s="259"/>
    </row>
    <row r="572" spans="5:12">
      <c r="E572" s="254"/>
      <c r="F572" s="298"/>
      <c r="G572" s="245"/>
      <c r="L572" s="259"/>
    </row>
    <row r="573" spans="5:12">
      <c r="E573" s="254"/>
      <c r="F573" s="298"/>
      <c r="G573" s="245"/>
      <c r="L573" s="259"/>
    </row>
    <row r="574" spans="5:12">
      <c r="E574" s="254"/>
      <c r="F574" s="298"/>
      <c r="G574" s="245"/>
      <c r="L574" s="259"/>
    </row>
    <row r="575" spans="5:12">
      <c r="E575" s="254"/>
      <c r="F575" s="298"/>
      <c r="G575" s="245"/>
      <c r="L575" s="259"/>
    </row>
    <row r="576" spans="5:12">
      <c r="E576" s="254"/>
      <c r="F576" s="298"/>
      <c r="G576" s="245"/>
      <c r="L576" s="259"/>
    </row>
    <row r="577" spans="5:12">
      <c r="E577" s="254"/>
      <c r="F577" s="298"/>
      <c r="G577" s="245"/>
      <c r="L577" s="259"/>
    </row>
    <row r="578" spans="5:12">
      <c r="E578" s="254"/>
      <c r="F578" s="298"/>
      <c r="G578" s="245"/>
      <c r="L578" s="259"/>
    </row>
    <row r="579" spans="5:12">
      <c r="E579" s="254"/>
      <c r="F579" s="298"/>
      <c r="G579" s="245"/>
      <c r="L579" s="259"/>
    </row>
    <row r="580" spans="5:12">
      <c r="E580" s="254"/>
      <c r="F580" s="298"/>
      <c r="G580" s="245"/>
      <c r="L580" s="259"/>
    </row>
    <row r="581" spans="5:12">
      <c r="E581" s="254"/>
      <c r="F581" s="298"/>
      <c r="G581" s="245"/>
      <c r="L581" s="259"/>
    </row>
    <row r="582" spans="5:12">
      <c r="E582" s="254"/>
      <c r="F582" s="298"/>
      <c r="G582" s="245"/>
      <c r="L582" s="259"/>
    </row>
    <row r="583" spans="5:12">
      <c r="E583" s="254"/>
      <c r="F583" s="298"/>
      <c r="G583" s="245"/>
      <c r="L583" s="259"/>
    </row>
    <row r="584" spans="5:12">
      <c r="E584" s="254"/>
      <c r="F584" s="298"/>
      <c r="G584" s="245"/>
      <c r="L584" s="259"/>
    </row>
    <row r="585" spans="5:12">
      <c r="E585" s="254"/>
      <c r="F585" s="298"/>
      <c r="G585" s="245"/>
      <c r="L585" s="259"/>
    </row>
    <row r="586" spans="5:12">
      <c r="E586" s="254"/>
      <c r="F586" s="298"/>
      <c r="G586" s="245"/>
      <c r="L586" s="259"/>
    </row>
    <row r="587" spans="5:12">
      <c r="E587" s="254"/>
      <c r="F587" s="298"/>
      <c r="G587" s="245"/>
      <c r="L587" s="259"/>
    </row>
    <row r="588" spans="5:12">
      <c r="E588" s="254"/>
      <c r="F588" s="298"/>
      <c r="G588" s="245"/>
      <c r="L588" s="259"/>
    </row>
    <row r="589" spans="5:12">
      <c r="E589" s="254"/>
      <c r="F589" s="298"/>
      <c r="G589" s="245"/>
      <c r="L589" s="259"/>
    </row>
    <row r="590" spans="5:12">
      <c r="E590" s="254"/>
      <c r="F590" s="298"/>
      <c r="G590" s="245"/>
      <c r="L590" s="259"/>
    </row>
    <row r="591" spans="5:12">
      <c r="E591" s="254"/>
      <c r="F591" s="298"/>
      <c r="G591" s="245"/>
      <c r="L591" s="259"/>
    </row>
    <row r="592" spans="5:12">
      <c r="E592" s="254"/>
      <c r="F592" s="298"/>
      <c r="G592" s="245"/>
      <c r="L592" s="259"/>
    </row>
    <row r="593" spans="5:12">
      <c r="E593" s="254"/>
      <c r="F593" s="298"/>
      <c r="G593" s="245"/>
      <c r="L593" s="259"/>
    </row>
    <row r="594" spans="5:12">
      <c r="E594" s="254"/>
      <c r="F594" s="298"/>
      <c r="G594" s="245"/>
      <c r="L594" s="259"/>
    </row>
    <row r="595" spans="5:12">
      <c r="E595" s="254"/>
      <c r="F595" s="298"/>
      <c r="G595" s="245"/>
      <c r="L595" s="259"/>
    </row>
    <row r="596" spans="5:12">
      <c r="E596" s="254"/>
      <c r="F596" s="298"/>
      <c r="G596" s="245"/>
      <c r="L596" s="259"/>
    </row>
    <row r="597" spans="5:12">
      <c r="E597" s="254"/>
      <c r="F597" s="298"/>
      <c r="G597" s="245"/>
      <c r="L597" s="259"/>
    </row>
    <row r="598" spans="5:12">
      <c r="E598" s="254"/>
      <c r="F598" s="298"/>
      <c r="G598" s="245"/>
      <c r="L598" s="259"/>
    </row>
    <row r="599" spans="5:12">
      <c r="E599" s="254"/>
      <c r="F599" s="298"/>
      <c r="G599" s="245"/>
      <c r="L599" s="259"/>
    </row>
    <row r="600" spans="5:12">
      <c r="E600" s="254"/>
      <c r="F600" s="298"/>
      <c r="G600" s="245"/>
      <c r="L600" s="259"/>
    </row>
    <row r="601" spans="5:12">
      <c r="E601" s="254"/>
      <c r="F601" s="298"/>
      <c r="G601" s="245"/>
      <c r="L601" s="259"/>
    </row>
    <row r="602" spans="5:12">
      <c r="E602" s="254"/>
      <c r="F602" s="298"/>
      <c r="G602" s="245"/>
      <c r="L602" s="259"/>
    </row>
    <row r="603" spans="5:12">
      <c r="E603" s="254"/>
      <c r="F603" s="298"/>
      <c r="G603" s="245"/>
      <c r="L603" s="259"/>
    </row>
    <row r="604" spans="5:12">
      <c r="E604" s="254"/>
      <c r="F604" s="298"/>
      <c r="G604" s="245"/>
      <c r="L604" s="259"/>
    </row>
    <row r="605" spans="5:12">
      <c r="E605" s="254"/>
      <c r="F605" s="298"/>
      <c r="G605" s="245"/>
      <c r="L605" s="259"/>
    </row>
    <row r="606" spans="5:12">
      <c r="E606" s="254"/>
      <c r="F606" s="298"/>
      <c r="G606" s="245"/>
      <c r="L606" s="259"/>
    </row>
    <row r="607" spans="5:12">
      <c r="E607" s="254"/>
      <c r="F607" s="298"/>
      <c r="G607" s="245"/>
      <c r="L607" s="259"/>
    </row>
    <row r="608" spans="5:12">
      <c r="E608" s="254"/>
      <c r="F608" s="298"/>
      <c r="G608" s="245"/>
      <c r="L608" s="259"/>
    </row>
    <row r="609" spans="5:12">
      <c r="E609" s="254"/>
      <c r="F609" s="298"/>
      <c r="G609" s="245"/>
      <c r="L609" s="259"/>
    </row>
    <row r="610" spans="5:12">
      <c r="E610" s="254"/>
      <c r="F610" s="298"/>
      <c r="G610" s="245"/>
      <c r="L610" s="259"/>
    </row>
    <row r="611" spans="5:12">
      <c r="E611" s="254"/>
      <c r="F611" s="298"/>
      <c r="G611" s="245"/>
      <c r="L611" s="259"/>
    </row>
    <row r="612" spans="5:12">
      <c r="E612" s="254"/>
      <c r="F612" s="298"/>
      <c r="G612" s="245"/>
      <c r="L612" s="259"/>
    </row>
    <row r="613" spans="5:12">
      <c r="E613" s="254"/>
      <c r="F613" s="298"/>
      <c r="G613" s="245"/>
      <c r="L613" s="259"/>
    </row>
    <row r="614" spans="5:12">
      <c r="E614" s="254"/>
      <c r="F614" s="298"/>
      <c r="G614" s="245"/>
      <c r="L614" s="259"/>
    </row>
    <row r="615" spans="5:12">
      <c r="E615" s="254"/>
      <c r="F615" s="298"/>
      <c r="G615" s="245"/>
      <c r="L615" s="259"/>
    </row>
    <row r="616" spans="5:12">
      <c r="E616" s="254"/>
      <c r="F616" s="298"/>
      <c r="G616" s="245"/>
      <c r="L616" s="259"/>
    </row>
    <row r="617" spans="5:12">
      <c r="E617" s="254"/>
      <c r="F617" s="298"/>
      <c r="G617" s="245"/>
      <c r="L617" s="259"/>
    </row>
    <row r="618" spans="5:12">
      <c r="E618" s="254"/>
      <c r="F618" s="298"/>
      <c r="G618" s="245"/>
      <c r="L618" s="259"/>
    </row>
    <row r="619" spans="5:12">
      <c r="E619" s="254"/>
      <c r="F619" s="298"/>
      <c r="G619" s="245"/>
      <c r="L619" s="259"/>
    </row>
    <row r="620" spans="5:12">
      <c r="E620" s="254"/>
      <c r="F620" s="298"/>
      <c r="G620" s="245"/>
      <c r="L620" s="259"/>
    </row>
    <row r="621" spans="5:12">
      <c r="E621" s="254"/>
      <c r="F621" s="298"/>
      <c r="G621" s="245"/>
      <c r="L621" s="259"/>
    </row>
    <row r="622" spans="5:12">
      <c r="E622" s="254"/>
      <c r="F622" s="298"/>
      <c r="G622" s="245"/>
      <c r="L622" s="259"/>
    </row>
    <row r="623" spans="5:12">
      <c r="E623" s="254"/>
      <c r="F623" s="298"/>
      <c r="G623" s="245"/>
      <c r="L623" s="259"/>
    </row>
    <row r="624" spans="5:12">
      <c r="E624" s="254"/>
      <c r="F624" s="298"/>
      <c r="G624" s="245"/>
      <c r="L624" s="259"/>
    </row>
    <row r="625" spans="5:12">
      <c r="E625" s="254"/>
      <c r="F625" s="298"/>
      <c r="G625" s="245"/>
      <c r="L625" s="259"/>
    </row>
    <row r="626" spans="5:12">
      <c r="E626" s="254"/>
      <c r="F626" s="298"/>
      <c r="G626" s="245"/>
      <c r="L626" s="259"/>
    </row>
    <row r="627" spans="5:12">
      <c r="E627" s="254"/>
      <c r="F627" s="298"/>
      <c r="G627" s="245"/>
      <c r="L627" s="259"/>
    </row>
    <row r="628" spans="5:12">
      <c r="E628" s="254"/>
      <c r="F628" s="298"/>
      <c r="G628" s="245"/>
      <c r="L628" s="259"/>
    </row>
    <row r="629" spans="5:12">
      <c r="E629" s="254"/>
      <c r="F629" s="298"/>
      <c r="G629" s="245"/>
      <c r="L629" s="259"/>
    </row>
    <row r="630" spans="5:12">
      <c r="E630" s="254"/>
      <c r="F630" s="298"/>
      <c r="G630" s="245"/>
      <c r="L630" s="259"/>
    </row>
    <row r="631" spans="5:12">
      <c r="E631" s="254"/>
      <c r="F631" s="298"/>
      <c r="G631" s="245"/>
      <c r="L631" s="259"/>
    </row>
    <row r="632" spans="5:12">
      <c r="E632" s="254"/>
      <c r="F632" s="298"/>
      <c r="G632" s="245"/>
      <c r="L632" s="259"/>
    </row>
    <row r="633" spans="5:12">
      <c r="E633" s="254"/>
      <c r="F633" s="298"/>
      <c r="G633" s="245"/>
      <c r="L633" s="259"/>
    </row>
    <row r="634" spans="5:12">
      <c r="E634" s="254"/>
      <c r="F634" s="298"/>
      <c r="G634" s="245"/>
      <c r="L634" s="259"/>
    </row>
    <row r="635" spans="5:12">
      <c r="E635" s="254"/>
      <c r="F635" s="298"/>
      <c r="G635" s="245"/>
      <c r="L635" s="259"/>
    </row>
    <row r="636" spans="5:12">
      <c r="E636" s="254"/>
      <c r="F636" s="298"/>
      <c r="G636" s="245"/>
      <c r="L636" s="259"/>
    </row>
    <row r="637" spans="5:12">
      <c r="E637" s="254"/>
      <c r="F637" s="298"/>
      <c r="G637" s="245"/>
      <c r="L637" s="259"/>
    </row>
    <row r="638" spans="5:12">
      <c r="E638" s="254"/>
      <c r="F638" s="298"/>
      <c r="G638" s="245"/>
      <c r="L638" s="259"/>
    </row>
    <row r="639" spans="5:12">
      <c r="E639" s="254"/>
      <c r="F639" s="298"/>
      <c r="G639" s="245"/>
      <c r="L639" s="259"/>
    </row>
    <row r="640" spans="5:12">
      <c r="E640" s="254"/>
      <c r="F640" s="298"/>
      <c r="G640" s="245"/>
      <c r="L640" s="259"/>
    </row>
    <row r="641" spans="5:12">
      <c r="E641" s="254"/>
      <c r="F641" s="298"/>
      <c r="G641" s="245"/>
      <c r="L641" s="259"/>
    </row>
    <row r="642" spans="5:12">
      <c r="E642" s="254"/>
      <c r="F642" s="298"/>
      <c r="G642" s="245"/>
      <c r="L642" s="259"/>
    </row>
    <row r="643" spans="5:12">
      <c r="E643" s="254"/>
      <c r="F643" s="298"/>
      <c r="G643" s="245"/>
      <c r="L643" s="259"/>
    </row>
    <row r="644" spans="5:12">
      <c r="E644" s="254"/>
      <c r="F644" s="298"/>
      <c r="G644" s="245"/>
      <c r="L644" s="259"/>
    </row>
    <row r="645" spans="5:12">
      <c r="E645" s="254"/>
      <c r="F645" s="298"/>
      <c r="G645" s="245"/>
      <c r="L645" s="259"/>
    </row>
    <row r="646" spans="5:12">
      <c r="E646" s="254"/>
      <c r="F646" s="298"/>
      <c r="G646" s="245"/>
      <c r="L646" s="259"/>
    </row>
    <row r="647" spans="5:12">
      <c r="E647" s="254"/>
      <c r="F647" s="298"/>
      <c r="G647" s="245"/>
      <c r="L647" s="259"/>
    </row>
    <row r="648" spans="5:12">
      <c r="E648" s="254"/>
      <c r="F648" s="298"/>
      <c r="G648" s="245"/>
      <c r="L648" s="259"/>
    </row>
    <row r="649" spans="5:12">
      <c r="E649" s="254"/>
      <c r="F649" s="298"/>
      <c r="G649" s="245"/>
      <c r="L649" s="259"/>
    </row>
    <row r="650" spans="5:12">
      <c r="E650" s="254"/>
      <c r="F650" s="298"/>
      <c r="G650" s="245"/>
      <c r="L650" s="259"/>
    </row>
    <row r="651" spans="5:12">
      <c r="E651" s="254"/>
      <c r="F651" s="298"/>
      <c r="G651" s="245"/>
      <c r="L651" s="259"/>
    </row>
    <row r="652" spans="5:12">
      <c r="E652" s="254"/>
      <c r="F652" s="298"/>
      <c r="G652" s="245"/>
      <c r="L652" s="259"/>
    </row>
    <row r="653" spans="5:12">
      <c r="E653" s="254"/>
      <c r="F653" s="298"/>
      <c r="G653" s="245"/>
      <c r="L653" s="259"/>
    </row>
    <row r="654" spans="5:12">
      <c r="E654" s="254"/>
      <c r="F654" s="298"/>
      <c r="G654" s="245"/>
      <c r="L654" s="259"/>
    </row>
    <row r="655" spans="5:12">
      <c r="E655" s="254"/>
      <c r="F655" s="298"/>
      <c r="G655" s="245"/>
      <c r="L655" s="259"/>
    </row>
    <row r="656" spans="5:12">
      <c r="E656" s="254"/>
      <c r="F656" s="298"/>
      <c r="G656" s="245"/>
      <c r="L656" s="259"/>
    </row>
    <row r="657" spans="5:12">
      <c r="E657" s="254"/>
      <c r="F657" s="298"/>
      <c r="G657" s="245"/>
      <c r="L657" s="259"/>
    </row>
    <row r="658" spans="5:12">
      <c r="E658" s="254"/>
      <c r="F658" s="298"/>
      <c r="G658" s="245"/>
      <c r="L658" s="259"/>
    </row>
    <row r="659" spans="5:12">
      <c r="E659" s="254"/>
      <c r="F659" s="298"/>
      <c r="G659" s="245"/>
      <c r="L659" s="259"/>
    </row>
    <row r="660" spans="5:12">
      <c r="E660" s="254"/>
      <c r="F660" s="298"/>
      <c r="G660" s="245"/>
      <c r="L660" s="259"/>
    </row>
    <row r="661" spans="5:12">
      <c r="E661" s="254"/>
      <c r="F661" s="298"/>
      <c r="G661" s="245"/>
      <c r="L661" s="259"/>
    </row>
    <row r="662" spans="5:12">
      <c r="E662" s="254"/>
      <c r="F662" s="298"/>
      <c r="G662" s="245"/>
      <c r="L662" s="259"/>
    </row>
    <row r="663" spans="5:12">
      <c r="E663" s="254"/>
      <c r="F663" s="298"/>
      <c r="G663" s="245"/>
      <c r="L663" s="259"/>
    </row>
    <row r="664" spans="5:12">
      <c r="E664" s="254"/>
      <c r="F664" s="298"/>
      <c r="G664" s="245"/>
      <c r="L664" s="259"/>
    </row>
    <row r="665" spans="5:12">
      <c r="E665" s="254"/>
      <c r="F665" s="298"/>
      <c r="G665" s="245"/>
      <c r="L665" s="259"/>
    </row>
    <row r="666" spans="5:12">
      <c r="E666" s="254"/>
      <c r="F666" s="298"/>
      <c r="G666" s="245"/>
      <c r="L666" s="259"/>
    </row>
    <row r="667" spans="5:12">
      <c r="E667" s="254"/>
      <c r="F667" s="298"/>
      <c r="G667" s="245"/>
      <c r="L667" s="259"/>
    </row>
    <row r="668" spans="5:12">
      <c r="E668" s="254"/>
      <c r="F668" s="298"/>
      <c r="G668" s="245"/>
      <c r="L668" s="259"/>
    </row>
    <row r="669" spans="5:12">
      <c r="E669" s="254"/>
      <c r="F669" s="298"/>
      <c r="G669" s="245"/>
      <c r="L669" s="259"/>
    </row>
    <row r="670" spans="5:12">
      <c r="E670" s="254"/>
      <c r="F670" s="298"/>
      <c r="G670" s="245"/>
      <c r="L670" s="259"/>
    </row>
    <row r="671" spans="5:12">
      <c r="E671" s="254"/>
      <c r="F671" s="298"/>
      <c r="G671" s="245"/>
      <c r="L671" s="259"/>
    </row>
    <row r="672" spans="5:12">
      <c r="E672" s="254"/>
      <c r="F672" s="298"/>
      <c r="G672" s="245"/>
      <c r="L672" s="259"/>
    </row>
    <row r="673" spans="5:12">
      <c r="E673" s="254"/>
      <c r="F673" s="298"/>
      <c r="G673" s="245"/>
      <c r="L673" s="259"/>
    </row>
    <row r="674" spans="5:12">
      <c r="E674" s="254"/>
      <c r="F674" s="298"/>
      <c r="G674" s="245"/>
      <c r="L674" s="259"/>
    </row>
    <row r="675" spans="5:12">
      <c r="E675" s="254"/>
      <c r="F675" s="298"/>
      <c r="G675" s="245"/>
      <c r="L675" s="259"/>
    </row>
    <row r="676" spans="5:12">
      <c r="E676" s="254"/>
      <c r="F676" s="298"/>
      <c r="G676" s="245"/>
      <c r="L676" s="259"/>
    </row>
    <row r="677" spans="5:12">
      <c r="E677" s="254"/>
      <c r="F677" s="298"/>
      <c r="G677" s="245"/>
      <c r="L677" s="259"/>
    </row>
    <row r="678" spans="5:12">
      <c r="E678" s="254"/>
      <c r="F678" s="298"/>
      <c r="G678" s="245"/>
      <c r="L678" s="259"/>
    </row>
    <row r="679" spans="5:12">
      <c r="E679" s="254"/>
      <c r="F679" s="298"/>
      <c r="G679" s="245"/>
      <c r="L679" s="259"/>
    </row>
    <row r="680" spans="5:12">
      <c r="E680" s="254"/>
      <c r="F680" s="298"/>
      <c r="G680" s="245"/>
      <c r="L680" s="259"/>
    </row>
    <row r="681" spans="5:12">
      <c r="E681" s="254"/>
      <c r="F681" s="298"/>
      <c r="G681" s="245"/>
      <c r="L681" s="259"/>
    </row>
    <row r="682" spans="5:12">
      <c r="E682" s="254"/>
      <c r="F682" s="298"/>
      <c r="G682" s="245"/>
      <c r="L682" s="259"/>
    </row>
    <row r="683" spans="5:12">
      <c r="E683" s="254"/>
      <c r="F683" s="298"/>
      <c r="G683" s="245"/>
      <c r="L683" s="259"/>
    </row>
    <row r="684" spans="5:12">
      <c r="E684" s="254"/>
      <c r="F684" s="298"/>
      <c r="G684" s="245"/>
      <c r="L684" s="259"/>
    </row>
    <row r="685" spans="5:12">
      <c r="E685" s="254"/>
      <c r="F685" s="298"/>
      <c r="G685" s="245"/>
      <c r="L685" s="259"/>
    </row>
    <row r="686" spans="5:12">
      <c r="E686" s="254"/>
      <c r="F686" s="298"/>
      <c r="G686" s="245"/>
      <c r="L686" s="259"/>
    </row>
    <row r="687" spans="5:12">
      <c r="E687" s="254"/>
      <c r="F687" s="298"/>
      <c r="G687" s="245"/>
      <c r="L687" s="259"/>
    </row>
    <row r="688" spans="5:12">
      <c r="E688" s="254"/>
      <c r="F688" s="298"/>
      <c r="G688" s="245"/>
      <c r="L688" s="259"/>
    </row>
    <row r="689" spans="5:12">
      <c r="E689" s="254"/>
      <c r="F689" s="298"/>
      <c r="G689" s="245"/>
      <c r="L689" s="259"/>
    </row>
    <row r="690" spans="5:12">
      <c r="E690" s="254"/>
      <c r="F690" s="298"/>
      <c r="G690" s="245"/>
      <c r="L690" s="259"/>
    </row>
    <row r="691" spans="5:12">
      <c r="E691" s="254"/>
      <c r="F691" s="298"/>
      <c r="G691" s="245"/>
      <c r="L691" s="259"/>
    </row>
    <row r="692" spans="5:12">
      <c r="E692" s="254"/>
      <c r="F692" s="298"/>
      <c r="G692" s="245"/>
      <c r="L692" s="259"/>
    </row>
    <row r="693" spans="5:12">
      <c r="E693" s="254"/>
      <c r="F693" s="298"/>
      <c r="G693" s="245"/>
      <c r="L693" s="259"/>
    </row>
    <row r="694" spans="5:12">
      <c r="E694" s="254"/>
      <c r="F694" s="298"/>
      <c r="G694" s="245"/>
      <c r="L694" s="259"/>
    </row>
    <row r="695" spans="5:12">
      <c r="E695" s="254"/>
      <c r="F695" s="298"/>
      <c r="G695" s="245"/>
      <c r="L695" s="259"/>
    </row>
    <row r="696" spans="5:12">
      <c r="E696" s="254"/>
      <c r="F696" s="298"/>
      <c r="G696" s="245"/>
      <c r="L696" s="259"/>
    </row>
    <row r="697" spans="5:12">
      <c r="E697" s="254"/>
      <c r="F697" s="298"/>
      <c r="G697" s="245"/>
      <c r="L697" s="259"/>
    </row>
    <row r="698" spans="5:12">
      <c r="E698" s="254"/>
      <c r="F698" s="298"/>
      <c r="G698" s="245"/>
      <c r="L698" s="259"/>
    </row>
    <row r="699" spans="5:12">
      <c r="E699" s="254"/>
      <c r="F699" s="298"/>
      <c r="G699" s="245"/>
      <c r="L699" s="259"/>
    </row>
    <row r="700" spans="5:12">
      <c r="E700" s="254"/>
      <c r="F700" s="298"/>
      <c r="G700" s="245"/>
      <c r="L700" s="259"/>
    </row>
    <row r="701" spans="5:12">
      <c r="E701" s="254"/>
      <c r="F701" s="298"/>
      <c r="G701" s="245"/>
      <c r="L701" s="259"/>
    </row>
    <row r="702" spans="5:12">
      <c r="E702" s="254"/>
      <c r="F702" s="298"/>
      <c r="G702" s="245"/>
      <c r="L702" s="259"/>
    </row>
    <row r="703" spans="5:12">
      <c r="E703" s="254"/>
      <c r="F703" s="298"/>
      <c r="G703" s="245"/>
      <c r="L703" s="259"/>
    </row>
    <row r="704" spans="5:12">
      <c r="E704" s="254"/>
      <c r="F704" s="298"/>
      <c r="G704" s="245"/>
      <c r="L704" s="259"/>
    </row>
    <row r="705" spans="5:12">
      <c r="E705" s="254"/>
      <c r="F705" s="298"/>
      <c r="G705" s="245"/>
      <c r="L705" s="259"/>
    </row>
    <row r="706" spans="5:12">
      <c r="E706" s="254"/>
      <c r="F706" s="298"/>
      <c r="G706" s="245"/>
      <c r="L706" s="259"/>
    </row>
    <row r="707" spans="5:12">
      <c r="E707" s="254"/>
      <c r="F707" s="298"/>
      <c r="G707" s="245"/>
      <c r="L707" s="259"/>
    </row>
    <row r="708" spans="5:12">
      <c r="E708" s="254"/>
      <c r="F708" s="298"/>
      <c r="G708" s="245"/>
      <c r="L708" s="259"/>
    </row>
    <row r="709" spans="5:12">
      <c r="E709" s="254"/>
      <c r="F709" s="298"/>
      <c r="G709" s="245"/>
      <c r="L709" s="259"/>
    </row>
    <row r="710" spans="5:12">
      <c r="E710" s="254"/>
      <c r="F710" s="298"/>
      <c r="G710" s="245"/>
      <c r="L710" s="259"/>
    </row>
    <row r="711" spans="5:12">
      <c r="E711" s="254"/>
      <c r="F711" s="298"/>
      <c r="G711" s="245"/>
      <c r="L711" s="259"/>
    </row>
    <row r="712" spans="5:12">
      <c r="E712" s="254"/>
      <c r="F712" s="298"/>
      <c r="G712" s="245"/>
      <c r="L712" s="259"/>
    </row>
    <row r="713" spans="5:12">
      <c r="E713" s="254"/>
      <c r="F713" s="298"/>
      <c r="G713" s="245"/>
      <c r="L713" s="259"/>
    </row>
    <row r="715" spans="5:12" ht="15.75">
      <c r="E715" s="303"/>
      <c r="F715" s="304"/>
      <c r="G715" s="305">
        <f>SUM(G53:G714)</f>
        <v>0</v>
      </c>
    </row>
  </sheetData>
  <mergeCells count="6">
    <mergeCell ref="N3:N4"/>
    <mergeCell ref="B3:B4"/>
    <mergeCell ref="C3:C4"/>
    <mergeCell ref="E3:G3"/>
    <mergeCell ref="I3:K3"/>
    <mergeCell ref="M3:M4"/>
  </mergeCells>
  <dataValidations count="5">
    <dataValidation type="list" allowBlank="1" showErrorMessage="1" errorTitle="Taxes" error="Non valid entry. Please check the tax list" promptTitle="Taxes" prompt="Please select the tax subject to adjustment" sqref="A201:A713 A82:A198">
      <formula1>Taxes</formula1>
    </dataValidation>
    <dataValidation type="list" allowBlank="1" showInputMessage="1" showErrorMessage="1" sqref="M57:M59 A199:A200 M95:M712 K64:L712 K61:M62 J53:J712 K53:L60">
      <formula1>Taxes</formula1>
    </dataValidation>
    <dataValidation type="list" allowBlank="1" showInputMessage="1" showErrorMessage="1" sqref="N49:N52 N6:N47">
      <formula1>FinalDiff</formula1>
    </dataValidation>
    <dataValidation type="list" allowBlank="1" showInputMessage="1" showErrorMessage="1" sqref="C53:C713">
      <formula1>Compadjust</formula1>
    </dataValidation>
    <dataValidation type="list" allowBlank="1" showInputMessage="1" showErrorMessage="1" sqref="N53:N713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8"/>
  <sheetViews>
    <sheetView showGridLines="0" topLeftCell="F1" zoomScaleNormal="100" zoomScaleSheetLayoutView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21.5703125" style="307" bestFit="1" customWidth="1"/>
    <col min="6" max="6" width="13.7109375" style="254" customWidth="1"/>
    <col min="7" max="7" width="15.28515625" style="259" customWidth="1"/>
    <col min="8" max="8" width="0.85546875" style="256" customWidth="1"/>
    <col min="9" max="9" width="15.42578125" style="259" bestFit="1" customWidth="1"/>
    <col min="10" max="10" width="12.42578125" style="259" customWidth="1"/>
    <col min="11" max="11" width="15.425781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306" t="str">
        <f>Companies!B4</f>
        <v xml:space="preserve"> MORILA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E2" s="307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308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1488580389</v>
      </c>
      <c r="F5" s="266">
        <v>14985000</v>
      </c>
      <c r="G5" s="266">
        <v>1503565389</v>
      </c>
      <c r="H5" s="270"/>
      <c r="I5" s="266">
        <v>1488580389</v>
      </c>
      <c r="J5" s="266">
        <v>14985000</v>
      </c>
      <c r="K5" s="266">
        <v>1503565389</v>
      </c>
      <c r="L5" s="270"/>
      <c r="M5" s="266">
        <v>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>
        <v>1488580389</v>
      </c>
      <c r="F6" s="244">
        <v>0</v>
      </c>
      <c r="G6" s="244">
        <v>1488580389</v>
      </c>
      <c r="H6" s="272"/>
      <c r="I6" s="244">
        <v>1488580389</v>
      </c>
      <c r="J6" s="244">
        <v>0</v>
      </c>
      <c r="K6" s="244">
        <v>1488580389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14985000</v>
      </c>
      <c r="G8" s="244">
        <v>14985000</v>
      </c>
      <c r="H8" s="256"/>
      <c r="I8" s="244"/>
      <c r="J8" s="244">
        <v>14985000</v>
      </c>
      <c r="K8" s="244">
        <v>14985000</v>
      </c>
      <c r="L8" s="256"/>
      <c r="M8" s="244">
        <v>0</v>
      </c>
      <c r="N8" s="244"/>
    </row>
    <row r="9" spans="2:14" s="259" customFormat="1">
      <c r="B9" s="265"/>
      <c r="C9" s="269" t="str">
        <f>+Taxes!B6</f>
        <v>DGE</v>
      </c>
      <c r="D9" s="270"/>
      <c r="E9" s="266">
        <v>9698373158</v>
      </c>
      <c r="F9" s="266">
        <v>0</v>
      </c>
      <c r="G9" s="266">
        <v>9698373158</v>
      </c>
      <c r="H9" s="270"/>
      <c r="I9" s="266">
        <v>7113554333</v>
      </c>
      <c r="J9" s="266">
        <v>0</v>
      </c>
      <c r="K9" s="266">
        <v>7113554333</v>
      </c>
      <c r="L9" s="270"/>
      <c r="M9" s="266">
        <v>2584818825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0</v>
      </c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0</v>
      </c>
      <c r="F11" s="244">
        <v>0</v>
      </c>
      <c r="G11" s="244">
        <v>0</v>
      </c>
      <c r="H11" s="256"/>
      <c r="I11" s="244"/>
      <c r="J11" s="244">
        <v>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611330</v>
      </c>
      <c r="F12" s="245">
        <v>0</v>
      </c>
      <c r="G12" s="245">
        <v>611330</v>
      </c>
      <c r="H12" s="256"/>
      <c r="I12" s="245"/>
      <c r="J12" s="245">
        <v>0</v>
      </c>
      <c r="K12" s="245">
        <v>0</v>
      </c>
      <c r="L12" s="256"/>
      <c r="M12" s="245">
        <v>611330</v>
      </c>
      <c r="N12" s="277" t="s">
        <v>59</v>
      </c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>
        <v>1488580389</v>
      </c>
      <c r="F13" s="244">
        <v>0</v>
      </c>
      <c r="G13" s="244">
        <v>1488580389</v>
      </c>
      <c r="H13" s="256"/>
      <c r="I13" s="244">
        <v>1310216719</v>
      </c>
      <c r="J13" s="244">
        <v>0</v>
      </c>
      <c r="K13" s="244">
        <v>1310216719</v>
      </c>
      <c r="L13" s="256"/>
      <c r="M13" s="244">
        <v>178363670</v>
      </c>
      <c r="N13" s="244" t="s">
        <v>1215</v>
      </c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>
        <v>2970000</v>
      </c>
      <c r="J14" s="245">
        <v>0</v>
      </c>
      <c r="K14" s="245">
        <v>2970000</v>
      </c>
      <c r="L14" s="256"/>
      <c r="M14" s="245">
        <v>-2970000</v>
      </c>
      <c r="N14" s="277" t="s">
        <v>58</v>
      </c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1224623441</v>
      </c>
      <c r="F15" s="244">
        <v>0</v>
      </c>
      <c r="G15" s="244">
        <v>1224623441</v>
      </c>
      <c r="H15" s="256"/>
      <c r="I15" s="244">
        <v>2290946637</v>
      </c>
      <c r="J15" s="244">
        <v>0</v>
      </c>
      <c r="K15" s="244">
        <v>2290946637</v>
      </c>
      <c r="L15" s="256"/>
      <c r="M15" s="244">
        <v>-1066323196</v>
      </c>
      <c r="N15" s="244" t="s">
        <v>1216</v>
      </c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20672329</v>
      </c>
      <c r="F16" s="245">
        <v>0</v>
      </c>
      <c r="G16" s="245">
        <v>20672329</v>
      </c>
      <c r="H16" s="256"/>
      <c r="I16" s="245">
        <v>15696730</v>
      </c>
      <c r="J16" s="245">
        <v>0</v>
      </c>
      <c r="K16" s="245">
        <v>15696730</v>
      </c>
      <c r="L16" s="256"/>
      <c r="M16" s="245">
        <v>4975599</v>
      </c>
      <c r="N16" s="277" t="s">
        <v>1215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41084855</v>
      </c>
      <c r="F17" s="244">
        <v>0</v>
      </c>
      <c r="G17" s="244">
        <v>41084855</v>
      </c>
      <c r="H17" s="256"/>
      <c r="I17" s="244">
        <v>31147373</v>
      </c>
      <c r="J17" s="244">
        <v>0</v>
      </c>
      <c r="K17" s="244">
        <v>31147373</v>
      </c>
      <c r="L17" s="256"/>
      <c r="M17" s="244">
        <v>9937482</v>
      </c>
      <c r="N17" s="244" t="s">
        <v>1215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71898416</v>
      </c>
      <c r="F18" s="245">
        <v>0</v>
      </c>
      <c r="G18" s="245">
        <v>71898416</v>
      </c>
      <c r="H18" s="256"/>
      <c r="I18" s="245">
        <v>87855175</v>
      </c>
      <c r="J18" s="245">
        <v>0</v>
      </c>
      <c r="K18" s="245">
        <v>87855175</v>
      </c>
      <c r="L18" s="256"/>
      <c r="M18" s="245">
        <v>-15956759</v>
      </c>
      <c r="N18" s="277" t="s">
        <v>1216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41084855</v>
      </c>
      <c r="F19" s="244">
        <v>0</v>
      </c>
      <c r="G19" s="244">
        <v>41084855</v>
      </c>
      <c r="H19" s="256"/>
      <c r="I19" s="244">
        <v>31147373</v>
      </c>
      <c r="J19" s="244">
        <v>0</v>
      </c>
      <c r="K19" s="244">
        <v>31147373</v>
      </c>
      <c r="L19" s="256"/>
      <c r="M19" s="244">
        <v>9937482</v>
      </c>
      <c r="N19" s="244" t="s">
        <v>1215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>
        <v>6380293578</v>
      </c>
      <c r="F20" s="245">
        <v>0</v>
      </c>
      <c r="G20" s="245">
        <v>6380293578</v>
      </c>
      <c r="H20" s="256"/>
      <c r="I20" s="245"/>
      <c r="J20" s="245">
        <v>0</v>
      </c>
      <c r="K20" s="245">
        <v>0</v>
      </c>
      <c r="L20" s="256"/>
      <c r="M20" s="245">
        <v>6380293578</v>
      </c>
      <c r="N20" s="277" t="s">
        <v>59</v>
      </c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429523965</v>
      </c>
      <c r="F21" s="244">
        <v>0</v>
      </c>
      <c r="G21" s="244">
        <v>429523965</v>
      </c>
      <c r="H21" s="256"/>
      <c r="I21" s="244">
        <v>430363090</v>
      </c>
      <c r="J21" s="244">
        <v>0</v>
      </c>
      <c r="K21" s="244">
        <v>430363090</v>
      </c>
      <c r="L21" s="256"/>
      <c r="M21" s="244">
        <v>-839125</v>
      </c>
      <c r="N21" s="244" t="s">
        <v>1216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>
        <v>2913211236</v>
      </c>
      <c r="J23" s="244">
        <v>0</v>
      </c>
      <c r="K23" s="244">
        <v>2913211236</v>
      </c>
      <c r="L23" s="256"/>
      <c r="M23" s="244">
        <v>-2913211236</v>
      </c>
      <c r="N23" s="244" t="s">
        <v>58</v>
      </c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0</v>
      </c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0</v>
      </c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1199838497</v>
      </c>
      <c r="F35" s="266">
        <v>0</v>
      </c>
      <c r="G35" s="266">
        <v>1199838497</v>
      </c>
      <c r="H35" s="270"/>
      <c r="I35" s="266">
        <v>3320701598</v>
      </c>
      <c r="J35" s="266">
        <v>0</v>
      </c>
      <c r="K35" s="266">
        <v>3320701598</v>
      </c>
      <c r="L35" s="270"/>
      <c r="M35" s="266">
        <v>-2120863101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1199838497</v>
      </c>
      <c r="F36" s="245">
        <v>0</v>
      </c>
      <c r="G36" s="245">
        <v>1199838497</v>
      </c>
      <c r="I36" s="245">
        <v>3320701598</v>
      </c>
      <c r="J36" s="245">
        <v>0</v>
      </c>
      <c r="K36" s="245">
        <v>3320701598</v>
      </c>
      <c r="M36" s="245">
        <v>-2120863101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558875583</v>
      </c>
      <c r="F38" s="266">
        <v>0</v>
      </c>
      <c r="G38" s="266">
        <v>558875583</v>
      </c>
      <c r="H38" s="270"/>
      <c r="I38" s="266">
        <v>558875583</v>
      </c>
      <c r="J38" s="266">
        <v>0</v>
      </c>
      <c r="K38" s="266">
        <v>558875583</v>
      </c>
      <c r="L38" s="270"/>
      <c r="M38" s="266">
        <v>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558875583</v>
      </c>
      <c r="F39" s="245"/>
      <c r="G39" s="245">
        <v>558875583</v>
      </c>
      <c r="I39" s="245">
        <v>558875583</v>
      </c>
      <c r="J39" s="245">
        <v>0</v>
      </c>
      <c r="K39" s="245">
        <v>558875583</v>
      </c>
      <c r="M39" s="245">
        <v>0</v>
      </c>
      <c r="N39" s="245"/>
    </row>
    <row r="40" spans="1:14">
      <c r="B40" s="265"/>
      <c r="C40" s="269" t="str">
        <f>+Taxes!B37</f>
        <v>AUREP</v>
      </c>
      <c r="D40" s="270"/>
      <c r="E40" s="266">
        <v>14985000</v>
      </c>
      <c r="F40" s="266">
        <v>-14985000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14985000</v>
      </c>
      <c r="F43" s="244">
        <v>-14985000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425604526</v>
      </c>
      <c r="F45" s="266">
        <v>0</v>
      </c>
      <c r="G45" s="266">
        <v>425604526</v>
      </c>
      <c r="H45" s="270"/>
      <c r="I45" s="266">
        <v>696589525</v>
      </c>
      <c r="J45" s="266">
        <v>0</v>
      </c>
      <c r="K45" s="266">
        <v>696589525</v>
      </c>
      <c r="L45" s="270"/>
      <c r="M45" s="266">
        <v>-270984999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425604526</v>
      </c>
      <c r="F46" s="245">
        <v>0</v>
      </c>
      <c r="G46" s="245">
        <v>425604526</v>
      </c>
      <c r="I46" s="245">
        <v>696589525</v>
      </c>
      <c r="J46" s="245">
        <v>0</v>
      </c>
      <c r="K46" s="245">
        <v>696589525</v>
      </c>
      <c r="M46" s="245">
        <v>-270984999</v>
      </c>
      <c r="N46" s="277" t="s">
        <v>1216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0</v>
      </c>
      <c r="F47" s="244">
        <v>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13386257153</v>
      </c>
      <c r="F48" s="282">
        <v>0</v>
      </c>
      <c r="G48" s="282">
        <v>13386257153</v>
      </c>
      <c r="H48" s="281" t="e">
        <v>#REF!</v>
      </c>
      <c r="I48" s="282">
        <v>13178301428</v>
      </c>
      <c r="J48" s="282">
        <v>14985000</v>
      </c>
      <c r="K48" s="282">
        <v>13193286428</v>
      </c>
      <c r="L48" s="281" t="e">
        <v>#REF!</v>
      </c>
      <c r="M48" s="282">
        <v>192970725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214293224</v>
      </c>
      <c r="F49" s="266">
        <v>0</v>
      </c>
      <c r="G49" s="266">
        <v>214293224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214293224</v>
      </c>
      <c r="F51" s="245"/>
      <c r="G51" s="245">
        <v>214293224</v>
      </c>
      <c r="I51" s="245"/>
      <c r="J51" s="245"/>
      <c r="K51" s="245"/>
      <c r="M51" s="245"/>
      <c r="N51" s="277"/>
    </row>
    <row r="52" spans="1:14">
      <c r="B52" s="275"/>
      <c r="C52" s="276"/>
      <c r="E52" s="309"/>
      <c r="F52" s="245"/>
      <c r="G52" s="245"/>
      <c r="I52" s="245"/>
      <c r="J52" s="245"/>
      <c r="K52" s="245"/>
      <c r="M52" s="245"/>
      <c r="N52" s="277"/>
    </row>
    <row r="53" spans="1:14" ht="15">
      <c r="B53" s="264"/>
      <c r="C53" s="285"/>
      <c r="D53" s="286"/>
      <c r="E53" s="310"/>
      <c r="F53" s="288"/>
      <c r="G53" s="289"/>
      <c r="J53" s="286"/>
      <c r="K53" s="286"/>
      <c r="L53" s="286"/>
      <c r="M53" s="286"/>
      <c r="N53" s="290"/>
    </row>
    <row r="54" spans="1:14" ht="15">
      <c r="B54" s="264"/>
      <c r="C54" s="285"/>
      <c r="D54" s="286"/>
      <c r="E54" s="310"/>
      <c r="F54" s="288"/>
      <c r="G54" s="289"/>
      <c r="J54" s="286"/>
      <c r="K54" s="286"/>
      <c r="L54" s="286"/>
      <c r="M54" s="286"/>
      <c r="N54" s="290"/>
    </row>
    <row r="55" spans="1:14" ht="15">
      <c r="B55" s="264"/>
      <c r="C55" s="285"/>
      <c r="D55" s="286"/>
      <c r="E55" s="310"/>
      <c r="F55" s="288"/>
      <c r="G55" s="289"/>
      <c r="J55" s="286"/>
      <c r="K55" s="286"/>
      <c r="L55" s="286"/>
      <c r="M55" s="286"/>
      <c r="N55" s="290"/>
    </row>
    <row r="56" spans="1:14" ht="15">
      <c r="A56" s="259"/>
      <c r="B56" s="264"/>
      <c r="C56" s="285"/>
      <c r="D56" s="286"/>
      <c r="E56" s="310"/>
      <c r="F56" s="288"/>
      <c r="G56" s="289"/>
      <c r="J56" s="286"/>
      <c r="K56" s="286"/>
      <c r="L56" s="286"/>
      <c r="M56" s="286"/>
      <c r="N56" s="290"/>
    </row>
    <row r="57" spans="1:14" ht="15">
      <c r="A57" s="259"/>
      <c r="B57" s="264"/>
      <c r="C57" s="285"/>
      <c r="D57" s="286"/>
      <c r="E57" s="310"/>
      <c r="F57" s="288"/>
      <c r="G57" s="289"/>
      <c r="J57" s="286"/>
      <c r="K57" s="286"/>
      <c r="L57" s="286"/>
      <c r="M57" s="286"/>
      <c r="N57" s="290"/>
    </row>
    <row r="58" spans="1:14" ht="15">
      <c r="A58" s="259"/>
      <c r="B58" s="264"/>
      <c r="C58" s="285"/>
      <c r="D58" s="286"/>
      <c r="E58" s="310"/>
      <c r="F58" s="288"/>
      <c r="G58" s="289"/>
      <c r="J58" s="286"/>
      <c r="K58" s="286"/>
      <c r="L58" s="286"/>
      <c r="M58" s="286"/>
      <c r="N58" s="290"/>
    </row>
    <row r="59" spans="1:14" ht="15">
      <c r="A59" s="259"/>
      <c r="B59" s="264"/>
      <c r="C59" s="285"/>
      <c r="D59" s="286"/>
      <c r="E59" s="310"/>
      <c r="F59" s="288"/>
      <c r="G59" s="289"/>
      <c r="J59" s="286"/>
      <c r="K59" s="286"/>
      <c r="L59" s="286"/>
      <c r="M59" s="286"/>
      <c r="N59" s="290"/>
    </row>
    <row r="60" spans="1:14" ht="15">
      <c r="A60" s="259"/>
      <c r="B60" s="264"/>
      <c r="C60" s="285"/>
      <c r="D60" s="286"/>
      <c r="E60" s="310"/>
      <c r="F60" s="288"/>
      <c r="G60" s="289"/>
      <c r="J60" s="286"/>
      <c r="K60" s="286"/>
      <c r="L60" s="286"/>
      <c r="M60" s="286"/>
      <c r="N60" s="290"/>
    </row>
    <row r="61" spans="1:14" ht="15">
      <c r="A61" s="259"/>
      <c r="B61" s="264"/>
      <c r="C61" s="285"/>
      <c r="D61" s="286"/>
      <c r="E61" s="310"/>
      <c r="F61" s="288"/>
      <c r="G61" s="289"/>
      <c r="J61" s="286"/>
      <c r="K61" s="286"/>
      <c r="L61" s="286"/>
      <c r="M61" s="286"/>
      <c r="N61" s="290"/>
    </row>
    <row r="62" spans="1:14" ht="15">
      <c r="A62" s="259"/>
      <c r="B62" s="264"/>
      <c r="C62" s="285"/>
      <c r="D62" s="286"/>
      <c r="E62" s="310"/>
      <c r="F62" s="288"/>
      <c r="G62" s="289"/>
      <c r="J62" s="286"/>
      <c r="K62" s="286"/>
      <c r="L62" s="286"/>
      <c r="M62" s="294"/>
      <c r="N62" s="290"/>
    </row>
    <row r="63" spans="1:14" ht="15">
      <c r="A63" s="259"/>
      <c r="B63" s="264"/>
      <c r="C63" s="285"/>
      <c r="D63" s="286"/>
      <c r="E63" s="310"/>
      <c r="F63" s="288"/>
      <c r="G63" s="289"/>
      <c r="J63" s="286"/>
      <c r="K63" s="286"/>
      <c r="L63" s="286"/>
      <c r="M63" s="290"/>
      <c r="N63" s="290"/>
    </row>
    <row r="64" spans="1:14" ht="15">
      <c r="A64" s="259"/>
      <c r="B64" s="264"/>
      <c r="C64" s="285"/>
      <c r="D64" s="286"/>
      <c r="E64" s="310"/>
      <c r="F64" s="288"/>
      <c r="G64" s="289"/>
      <c r="J64" s="286"/>
      <c r="K64" s="286"/>
      <c r="L64" s="286"/>
      <c r="M64" s="294"/>
      <c r="N64" s="290"/>
    </row>
    <row r="65" spans="1:14" ht="15">
      <c r="A65" s="259"/>
      <c r="B65" s="264"/>
      <c r="C65" s="285"/>
      <c r="D65" s="286"/>
      <c r="E65" s="310"/>
      <c r="F65" s="288"/>
      <c r="G65" s="289"/>
      <c r="J65" s="286"/>
      <c r="K65" s="286"/>
      <c r="L65" s="286"/>
      <c r="M65" s="294"/>
      <c r="N65" s="290"/>
    </row>
    <row r="66" spans="1:14" ht="15">
      <c r="A66" s="259"/>
      <c r="B66" s="264"/>
      <c r="C66" s="285"/>
      <c r="D66" s="286"/>
      <c r="E66" s="310"/>
      <c r="F66" s="288"/>
      <c r="G66" s="289"/>
      <c r="J66" s="286"/>
      <c r="K66" s="286"/>
      <c r="L66" s="286"/>
      <c r="M66" s="286"/>
      <c r="N66" s="290"/>
    </row>
    <row r="67" spans="1:14" ht="15">
      <c r="A67" s="259"/>
      <c r="B67" s="264"/>
      <c r="C67" s="285"/>
      <c r="D67" s="286"/>
      <c r="E67" s="310"/>
      <c r="F67" s="288"/>
      <c r="G67" s="289"/>
      <c r="J67" s="286"/>
      <c r="K67" s="286"/>
      <c r="L67" s="286"/>
      <c r="M67" s="286"/>
      <c r="N67" s="290"/>
    </row>
    <row r="68" spans="1:14" ht="15">
      <c r="A68" s="259"/>
      <c r="B68" s="264"/>
      <c r="C68" s="285"/>
      <c r="D68" s="286"/>
      <c r="E68" s="310"/>
      <c r="F68" s="288"/>
      <c r="G68" s="289"/>
      <c r="J68" s="286"/>
      <c r="K68" s="286"/>
      <c r="L68" s="286"/>
      <c r="M68" s="286"/>
      <c r="N68" s="290"/>
    </row>
    <row r="69" spans="1:14" ht="15">
      <c r="A69" s="259"/>
      <c r="B69" s="264"/>
      <c r="C69" s="285"/>
      <c r="D69" s="286"/>
      <c r="E69" s="310"/>
      <c r="F69" s="288"/>
      <c r="G69" s="289"/>
      <c r="J69" s="286"/>
      <c r="K69" s="286"/>
      <c r="L69" s="286"/>
      <c r="M69" s="286"/>
      <c r="N69" s="290"/>
    </row>
    <row r="70" spans="1:14" ht="15">
      <c r="A70" s="259"/>
      <c r="B70" s="264"/>
      <c r="C70" s="285"/>
      <c r="D70" s="286"/>
      <c r="E70" s="310"/>
      <c r="F70" s="288"/>
      <c r="G70" s="289"/>
      <c r="J70" s="286"/>
      <c r="K70" s="286"/>
      <c r="L70" s="286"/>
      <c r="M70" s="286"/>
      <c r="N70" s="290"/>
    </row>
    <row r="71" spans="1:14" ht="15">
      <c r="A71" s="259"/>
      <c r="B71" s="264"/>
      <c r="C71" s="285"/>
      <c r="D71" s="286"/>
      <c r="E71" s="310"/>
      <c r="F71" s="288"/>
      <c r="G71" s="289"/>
      <c r="J71" s="286"/>
      <c r="K71" s="286"/>
      <c r="L71" s="286"/>
      <c r="M71" s="286"/>
      <c r="N71" s="290"/>
    </row>
    <row r="72" spans="1:14" ht="15">
      <c r="A72" s="259"/>
      <c r="B72" s="264"/>
      <c r="C72" s="285"/>
      <c r="D72" s="286"/>
      <c r="E72" s="310"/>
      <c r="F72" s="288"/>
      <c r="G72" s="289"/>
      <c r="J72" s="286"/>
      <c r="K72" s="286"/>
      <c r="L72" s="286"/>
      <c r="M72" s="286"/>
      <c r="N72" s="290"/>
    </row>
    <row r="73" spans="1:14" ht="15">
      <c r="A73" s="259"/>
      <c r="B73" s="264"/>
      <c r="C73" s="285"/>
      <c r="D73" s="286"/>
      <c r="E73" s="310"/>
      <c r="F73" s="288"/>
      <c r="G73" s="289"/>
      <c r="J73" s="286"/>
      <c r="K73" s="286"/>
      <c r="L73" s="286"/>
      <c r="M73" s="286"/>
      <c r="N73" s="290"/>
    </row>
    <row r="74" spans="1:14" ht="15">
      <c r="A74" s="259"/>
      <c r="B74" s="264"/>
      <c r="C74" s="285"/>
      <c r="D74" s="286"/>
      <c r="E74" s="310"/>
      <c r="F74" s="288"/>
      <c r="G74" s="289"/>
      <c r="J74" s="286"/>
      <c r="K74" s="286"/>
      <c r="L74" s="286"/>
      <c r="M74" s="286"/>
      <c r="N74" s="290"/>
    </row>
    <row r="75" spans="1:14" ht="15">
      <c r="A75" s="259"/>
      <c r="B75" s="264"/>
      <c r="C75" s="285"/>
      <c r="D75" s="286"/>
      <c r="E75" s="310"/>
      <c r="F75" s="288"/>
      <c r="G75" s="289"/>
      <c r="J75" s="286"/>
      <c r="K75" s="286"/>
      <c r="L75" s="286"/>
      <c r="M75" s="286"/>
      <c r="N75" s="290"/>
    </row>
    <row r="76" spans="1:14" ht="15">
      <c r="A76" s="259"/>
      <c r="B76" s="264"/>
      <c r="C76" s="285"/>
      <c r="D76" s="286"/>
      <c r="E76" s="310"/>
      <c r="F76" s="288"/>
      <c r="G76" s="289"/>
      <c r="J76" s="286"/>
      <c r="K76" s="286"/>
      <c r="L76" s="286"/>
      <c r="M76" s="286"/>
      <c r="N76" s="290"/>
    </row>
    <row r="77" spans="1:14" ht="15">
      <c r="A77" s="259"/>
      <c r="B77" s="264"/>
      <c r="C77" s="285"/>
      <c r="D77" s="286"/>
      <c r="E77" s="310"/>
      <c r="F77" s="288"/>
      <c r="G77" s="289"/>
      <c r="J77" s="286"/>
      <c r="K77" s="286"/>
      <c r="L77" s="286"/>
      <c r="M77" s="286"/>
      <c r="N77" s="290"/>
    </row>
    <row r="78" spans="1:14" ht="15">
      <c r="A78" s="259"/>
      <c r="B78" s="264"/>
      <c r="C78" s="285"/>
      <c r="D78" s="286"/>
      <c r="E78" s="310"/>
      <c r="F78" s="288"/>
      <c r="G78" s="289"/>
      <c r="J78" s="286"/>
      <c r="K78" s="286"/>
      <c r="L78" s="286"/>
      <c r="M78" s="286"/>
      <c r="N78" s="290"/>
    </row>
    <row r="79" spans="1:14" ht="15">
      <c r="A79" s="259"/>
      <c r="B79" s="264"/>
      <c r="C79" s="285"/>
      <c r="D79" s="286"/>
      <c r="E79" s="310"/>
      <c r="F79" s="288"/>
      <c r="G79" s="289"/>
      <c r="J79" s="286"/>
      <c r="K79" s="286"/>
      <c r="L79" s="286"/>
      <c r="M79" s="286"/>
      <c r="N79" s="290"/>
    </row>
    <row r="80" spans="1:14">
      <c r="A80" s="259"/>
      <c r="B80" s="264"/>
      <c r="C80" s="285"/>
      <c r="D80" s="286"/>
      <c r="E80" s="311"/>
      <c r="F80" s="296"/>
      <c r="G80" s="297"/>
      <c r="J80" s="286"/>
      <c r="K80" s="286"/>
      <c r="L80" s="286"/>
      <c r="M80" s="286"/>
      <c r="N80" s="290"/>
    </row>
    <row r="81" spans="1:14">
      <c r="A81" s="259"/>
      <c r="B81" s="264"/>
      <c r="C81" s="285"/>
      <c r="D81" s="286"/>
      <c r="E81" s="311"/>
      <c r="F81" s="296"/>
      <c r="G81" s="297"/>
      <c r="J81" s="286"/>
      <c r="K81" s="286"/>
      <c r="L81" s="286"/>
      <c r="M81" s="286"/>
      <c r="N81" s="290"/>
    </row>
    <row r="82" spans="1:14">
      <c r="A82" s="259"/>
      <c r="B82" s="264"/>
      <c r="C82" s="285"/>
      <c r="D82" s="286"/>
      <c r="E82" s="311"/>
      <c r="F82" s="296"/>
      <c r="G82" s="297"/>
      <c r="J82" s="286"/>
      <c r="K82" s="286"/>
      <c r="L82" s="286"/>
      <c r="M82" s="286"/>
      <c r="N82" s="290"/>
    </row>
    <row r="83" spans="1:14">
      <c r="A83" s="259"/>
      <c r="B83" s="264"/>
      <c r="C83" s="285"/>
      <c r="D83" s="286"/>
      <c r="E83" s="311"/>
      <c r="F83" s="296"/>
      <c r="G83" s="297"/>
      <c r="J83" s="286"/>
      <c r="K83" s="286"/>
      <c r="L83" s="286"/>
      <c r="M83" s="286"/>
      <c r="N83" s="290"/>
    </row>
    <row r="84" spans="1:14">
      <c r="A84" s="259"/>
      <c r="B84" s="264"/>
      <c r="C84" s="285"/>
      <c r="D84" s="286"/>
      <c r="E84" s="311"/>
      <c r="F84" s="296"/>
      <c r="G84" s="297"/>
      <c r="J84" s="286"/>
      <c r="K84" s="286"/>
      <c r="L84" s="286"/>
      <c r="M84" s="286"/>
      <c r="N84" s="290"/>
    </row>
    <row r="85" spans="1:14">
      <c r="A85" s="259"/>
      <c r="B85" s="264"/>
      <c r="C85" s="285"/>
      <c r="D85" s="286"/>
      <c r="E85" s="311"/>
      <c r="F85" s="296"/>
      <c r="G85" s="297"/>
      <c r="J85" s="286"/>
      <c r="K85" s="286"/>
      <c r="L85" s="286"/>
      <c r="M85" s="286"/>
      <c r="N85" s="290"/>
    </row>
    <row r="86" spans="1:14">
      <c r="A86" s="259"/>
      <c r="B86" s="264"/>
      <c r="C86" s="285"/>
      <c r="D86" s="286"/>
      <c r="E86" s="311"/>
      <c r="F86" s="296"/>
      <c r="G86" s="297"/>
      <c r="J86" s="286"/>
      <c r="K86" s="286"/>
      <c r="L86" s="286"/>
      <c r="M86" s="286"/>
      <c r="N86" s="290"/>
    </row>
    <row r="87" spans="1:14">
      <c r="A87" s="259"/>
      <c r="B87" s="264"/>
      <c r="C87" s="285"/>
      <c r="D87" s="286"/>
      <c r="E87" s="311"/>
      <c r="F87" s="296"/>
      <c r="G87" s="297"/>
      <c r="J87" s="286"/>
      <c r="K87" s="286"/>
      <c r="L87" s="286"/>
      <c r="M87" s="286"/>
      <c r="N87" s="290"/>
    </row>
    <row r="88" spans="1:14">
      <c r="A88" s="259"/>
      <c r="B88" s="264"/>
      <c r="C88" s="285"/>
      <c r="D88" s="286"/>
      <c r="E88" s="311"/>
      <c r="F88" s="296"/>
      <c r="G88" s="297"/>
      <c r="J88" s="286"/>
      <c r="K88" s="286"/>
      <c r="L88" s="286"/>
      <c r="M88" s="286"/>
      <c r="N88" s="290"/>
    </row>
    <row r="89" spans="1:14">
      <c r="A89" s="259"/>
      <c r="B89" s="264"/>
      <c r="C89" s="285"/>
      <c r="D89" s="286"/>
      <c r="E89" s="311"/>
      <c r="F89" s="296"/>
      <c r="G89" s="297"/>
      <c r="J89" s="286"/>
      <c r="K89" s="286"/>
      <c r="L89" s="286"/>
      <c r="M89" s="286"/>
      <c r="N89" s="290"/>
    </row>
    <row r="90" spans="1:14">
      <c r="A90" s="259"/>
      <c r="B90" s="264"/>
      <c r="C90" s="285"/>
      <c r="D90" s="286"/>
      <c r="E90" s="311"/>
      <c r="F90" s="296"/>
      <c r="G90" s="297"/>
      <c r="J90" s="286"/>
      <c r="K90" s="286"/>
      <c r="L90" s="286"/>
      <c r="M90" s="286"/>
      <c r="N90" s="290"/>
    </row>
    <row r="91" spans="1:14">
      <c r="A91" s="259"/>
      <c r="B91" s="264"/>
      <c r="C91" s="285"/>
      <c r="D91" s="286"/>
      <c r="E91" s="311"/>
      <c r="F91" s="296"/>
      <c r="G91" s="297"/>
      <c r="J91" s="286"/>
      <c r="K91" s="286"/>
      <c r="L91" s="286"/>
      <c r="M91" s="286"/>
      <c r="N91" s="290"/>
    </row>
    <row r="92" spans="1:14">
      <c r="A92" s="259"/>
      <c r="B92" s="264"/>
      <c r="C92" s="285"/>
      <c r="D92" s="286"/>
      <c r="E92" s="311"/>
      <c r="F92" s="296"/>
      <c r="G92" s="297"/>
      <c r="J92" s="286"/>
      <c r="K92" s="286"/>
      <c r="L92" s="286"/>
      <c r="M92" s="286"/>
      <c r="N92" s="290"/>
    </row>
    <row r="93" spans="1:14">
      <c r="A93" s="259"/>
      <c r="B93" s="264"/>
      <c r="C93" s="285"/>
      <c r="D93" s="286"/>
      <c r="E93" s="311"/>
      <c r="F93" s="296"/>
      <c r="G93" s="297"/>
      <c r="J93" s="286"/>
      <c r="K93" s="286"/>
      <c r="L93" s="286"/>
      <c r="M93" s="286"/>
      <c r="N93" s="290"/>
    </row>
    <row r="94" spans="1:14">
      <c r="A94" s="259"/>
      <c r="B94" s="264"/>
      <c r="C94" s="285"/>
      <c r="D94" s="286"/>
      <c r="E94" s="311"/>
      <c r="F94" s="296"/>
      <c r="G94" s="297"/>
      <c r="J94" s="286"/>
      <c r="K94" s="286"/>
      <c r="L94" s="286"/>
      <c r="M94" s="286"/>
      <c r="N94" s="290"/>
    </row>
    <row r="95" spans="1:14">
      <c r="A95" s="259"/>
      <c r="B95" s="264"/>
      <c r="C95" s="285"/>
      <c r="D95" s="286"/>
      <c r="E95" s="311"/>
      <c r="F95" s="296"/>
      <c r="G95" s="297"/>
      <c r="J95" s="286"/>
      <c r="K95" s="286"/>
      <c r="L95" s="286"/>
      <c r="M95" s="286"/>
      <c r="N95" s="290"/>
    </row>
    <row r="96" spans="1:14">
      <c r="A96" s="259"/>
      <c r="B96" s="264"/>
      <c r="C96" s="285"/>
      <c r="D96" s="286"/>
      <c r="E96" s="311"/>
      <c r="F96" s="296"/>
      <c r="G96" s="297"/>
      <c r="J96" s="286"/>
      <c r="K96" s="286"/>
      <c r="L96" s="286"/>
      <c r="M96" s="286"/>
      <c r="N96" s="290"/>
    </row>
    <row r="97" spans="1:14">
      <c r="A97" s="259"/>
      <c r="B97" s="264"/>
      <c r="C97" s="285"/>
      <c r="D97" s="286"/>
      <c r="E97" s="311"/>
      <c r="F97" s="296"/>
      <c r="G97" s="297"/>
      <c r="J97" s="286"/>
      <c r="K97" s="286"/>
      <c r="L97" s="286"/>
      <c r="M97" s="286"/>
      <c r="N97" s="290"/>
    </row>
    <row r="98" spans="1:14">
      <c r="A98" s="259"/>
      <c r="B98" s="264"/>
      <c r="C98" s="285"/>
      <c r="D98" s="286"/>
      <c r="E98" s="311"/>
      <c r="F98" s="296"/>
      <c r="G98" s="297"/>
      <c r="J98" s="286"/>
      <c r="K98" s="286"/>
      <c r="L98" s="286"/>
      <c r="M98" s="286"/>
      <c r="N98" s="290"/>
    </row>
    <row r="99" spans="1:14">
      <c r="A99" s="259"/>
      <c r="B99" s="264"/>
      <c r="C99" s="285"/>
      <c r="D99" s="286"/>
      <c r="E99" s="311"/>
      <c r="F99" s="296"/>
      <c r="G99" s="297"/>
      <c r="J99" s="286"/>
      <c r="K99" s="286"/>
      <c r="L99" s="286"/>
      <c r="M99" s="286"/>
      <c r="N99" s="290"/>
    </row>
    <row r="100" spans="1:14">
      <c r="A100" s="259"/>
      <c r="B100" s="264"/>
      <c r="C100" s="285"/>
      <c r="D100" s="286"/>
      <c r="E100" s="311"/>
      <c r="F100" s="296"/>
      <c r="G100" s="297"/>
      <c r="J100" s="286"/>
      <c r="K100" s="286"/>
      <c r="L100" s="286"/>
      <c r="M100" s="286"/>
      <c r="N100" s="290"/>
    </row>
    <row r="101" spans="1:14">
      <c r="A101" s="259"/>
      <c r="B101" s="264"/>
      <c r="C101" s="285"/>
      <c r="D101" s="286"/>
      <c r="E101" s="311"/>
      <c r="F101" s="296"/>
      <c r="G101" s="297"/>
      <c r="J101" s="286"/>
      <c r="K101" s="286"/>
      <c r="L101" s="286"/>
      <c r="M101" s="286"/>
      <c r="N101" s="290"/>
    </row>
    <row r="102" spans="1:14">
      <c r="A102" s="259"/>
      <c r="B102" s="264"/>
      <c r="C102" s="285"/>
      <c r="D102" s="286"/>
      <c r="E102" s="311"/>
      <c r="F102" s="296"/>
      <c r="G102" s="297"/>
      <c r="J102" s="286"/>
      <c r="K102" s="286"/>
      <c r="L102" s="286"/>
      <c r="M102" s="286"/>
      <c r="N102" s="290"/>
    </row>
    <row r="103" spans="1:14">
      <c r="A103" s="259"/>
      <c r="B103" s="264"/>
      <c r="C103" s="285"/>
      <c r="D103" s="286"/>
      <c r="E103" s="311"/>
      <c r="F103" s="296"/>
      <c r="G103" s="297"/>
      <c r="J103" s="286"/>
      <c r="K103" s="286"/>
      <c r="L103" s="286"/>
      <c r="M103" s="286"/>
      <c r="N103" s="290"/>
    </row>
    <row r="104" spans="1:14">
      <c r="A104" s="259"/>
      <c r="B104" s="264"/>
      <c r="C104" s="285"/>
      <c r="D104" s="286"/>
      <c r="E104" s="311"/>
      <c r="F104" s="296"/>
      <c r="G104" s="297"/>
      <c r="J104" s="286"/>
      <c r="K104" s="286"/>
      <c r="L104" s="286"/>
      <c r="M104" s="286"/>
      <c r="N104" s="290"/>
    </row>
    <row r="105" spans="1:14">
      <c r="A105" s="259"/>
      <c r="B105" s="264"/>
      <c r="C105" s="285"/>
      <c r="D105" s="286"/>
      <c r="E105" s="311"/>
      <c r="F105" s="296"/>
      <c r="G105" s="297"/>
      <c r="J105" s="286"/>
      <c r="K105" s="286"/>
      <c r="L105" s="286"/>
      <c r="M105" s="286"/>
      <c r="N105" s="290"/>
    </row>
    <row r="106" spans="1:14">
      <c r="A106" s="259"/>
      <c r="B106" s="264"/>
      <c r="C106" s="285"/>
      <c r="D106" s="286"/>
      <c r="E106" s="311"/>
      <c r="F106" s="296"/>
      <c r="G106" s="297"/>
      <c r="J106" s="286"/>
      <c r="K106" s="286"/>
      <c r="L106" s="286"/>
      <c r="M106" s="286"/>
      <c r="N106" s="290"/>
    </row>
    <row r="107" spans="1:14">
      <c r="A107" s="259"/>
      <c r="B107" s="264"/>
      <c r="C107" s="285"/>
      <c r="D107" s="286"/>
      <c r="E107" s="311"/>
      <c r="F107" s="296"/>
      <c r="G107" s="297"/>
      <c r="J107" s="286"/>
      <c r="K107" s="286"/>
      <c r="L107" s="286"/>
      <c r="M107" s="286"/>
      <c r="N107" s="290"/>
    </row>
    <row r="108" spans="1:14">
      <c r="A108" s="259"/>
      <c r="B108" s="264"/>
      <c r="C108" s="285"/>
      <c r="D108" s="286"/>
      <c r="E108" s="311"/>
      <c r="F108" s="296"/>
      <c r="G108" s="297"/>
      <c r="J108" s="286"/>
      <c r="K108" s="286"/>
      <c r="L108" s="286"/>
      <c r="M108" s="286"/>
      <c r="N108" s="290"/>
    </row>
    <row r="109" spans="1:14">
      <c r="A109" s="259"/>
      <c r="B109" s="264"/>
      <c r="C109" s="285"/>
      <c r="D109" s="286"/>
      <c r="E109" s="311"/>
      <c r="F109" s="296"/>
      <c r="G109" s="297"/>
      <c r="J109" s="286"/>
      <c r="K109" s="286"/>
      <c r="L109" s="286"/>
      <c r="M109" s="286"/>
      <c r="N109" s="290"/>
    </row>
    <row r="110" spans="1:14">
      <c r="A110" s="259"/>
      <c r="B110" s="264"/>
      <c r="C110" s="285"/>
      <c r="D110" s="286"/>
      <c r="E110" s="311"/>
      <c r="F110" s="296"/>
      <c r="G110" s="297"/>
      <c r="J110" s="286"/>
      <c r="K110" s="286"/>
      <c r="L110" s="286"/>
      <c r="M110" s="286"/>
      <c r="N110" s="290"/>
    </row>
    <row r="111" spans="1:14">
      <c r="A111" s="259"/>
      <c r="B111" s="264"/>
      <c r="C111" s="285"/>
      <c r="D111" s="286"/>
      <c r="E111" s="311"/>
      <c r="F111" s="296"/>
      <c r="G111" s="297"/>
      <c r="J111" s="286"/>
      <c r="K111" s="286"/>
      <c r="L111" s="286"/>
      <c r="M111" s="286"/>
      <c r="N111" s="290"/>
    </row>
    <row r="112" spans="1:14">
      <c r="A112" s="259"/>
      <c r="B112" s="264"/>
      <c r="C112" s="285"/>
      <c r="D112" s="286"/>
      <c r="E112" s="311"/>
      <c r="F112" s="296"/>
      <c r="G112" s="297"/>
      <c r="J112" s="286"/>
      <c r="K112" s="286"/>
      <c r="L112" s="286"/>
      <c r="M112" s="286"/>
      <c r="N112" s="290"/>
    </row>
    <row r="113" spans="1:14">
      <c r="A113" s="259"/>
      <c r="B113" s="264"/>
      <c r="C113" s="285"/>
      <c r="D113" s="286"/>
      <c r="E113" s="311"/>
      <c r="F113" s="296"/>
      <c r="G113" s="297"/>
      <c r="J113" s="286"/>
      <c r="K113" s="286"/>
      <c r="L113" s="286"/>
      <c r="M113" s="286"/>
      <c r="N113" s="290"/>
    </row>
    <row r="114" spans="1:14">
      <c r="A114" s="259"/>
      <c r="B114" s="264"/>
      <c r="C114" s="285"/>
      <c r="D114" s="286"/>
      <c r="E114" s="311"/>
      <c r="F114" s="296"/>
      <c r="G114" s="297"/>
      <c r="J114" s="286"/>
      <c r="K114" s="286"/>
      <c r="L114" s="286"/>
      <c r="M114" s="286"/>
      <c r="N114" s="290"/>
    </row>
    <row r="115" spans="1:14">
      <c r="A115" s="259"/>
      <c r="B115" s="264"/>
      <c r="C115" s="285"/>
      <c r="D115" s="286"/>
      <c r="E115" s="311"/>
      <c r="F115" s="296"/>
      <c r="G115" s="297"/>
      <c r="J115" s="286"/>
      <c r="K115" s="286"/>
      <c r="L115" s="286"/>
      <c r="M115" s="286"/>
      <c r="N115" s="290"/>
    </row>
    <row r="116" spans="1:14">
      <c r="A116" s="259"/>
      <c r="B116" s="264"/>
      <c r="C116" s="285"/>
      <c r="D116" s="286"/>
      <c r="E116" s="311"/>
      <c r="F116" s="296"/>
      <c r="G116" s="297"/>
      <c r="J116" s="286"/>
      <c r="K116" s="286"/>
      <c r="L116" s="286"/>
      <c r="M116" s="286"/>
      <c r="N116" s="290"/>
    </row>
    <row r="117" spans="1:14">
      <c r="A117" s="259"/>
      <c r="B117" s="264"/>
      <c r="C117" s="285"/>
      <c r="D117" s="286"/>
      <c r="E117" s="311"/>
      <c r="F117" s="296"/>
      <c r="G117" s="297"/>
      <c r="J117" s="286"/>
      <c r="K117" s="286"/>
      <c r="L117" s="286"/>
      <c r="M117" s="286"/>
      <c r="N117" s="290"/>
    </row>
    <row r="118" spans="1:14">
      <c r="A118" s="259"/>
      <c r="B118" s="264"/>
      <c r="C118" s="285"/>
      <c r="D118" s="286"/>
      <c r="E118" s="311"/>
      <c r="F118" s="296"/>
      <c r="G118" s="297"/>
      <c r="J118" s="286"/>
      <c r="K118" s="286"/>
      <c r="L118" s="286"/>
      <c r="M118" s="286"/>
      <c r="N118" s="290"/>
    </row>
    <row r="119" spans="1:14">
      <c r="A119" s="259"/>
      <c r="B119" s="264"/>
      <c r="C119" s="285"/>
      <c r="D119" s="286"/>
      <c r="E119" s="311"/>
      <c r="F119" s="296"/>
      <c r="G119" s="297"/>
      <c r="J119" s="286"/>
      <c r="K119" s="286"/>
      <c r="L119" s="286"/>
      <c r="M119" s="286"/>
      <c r="N119" s="290"/>
    </row>
    <row r="120" spans="1:14">
      <c r="A120" s="259"/>
      <c r="B120" s="264"/>
      <c r="C120" s="285"/>
      <c r="D120" s="286"/>
      <c r="E120" s="311"/>
      <c r="F120" s="296"/>
      <c r="G120" s="297"/>
      <c r="J120" s="286"/>
      <c r="K120" s="286"/>
      <c r="L120" s="286"/>
      <c r="M120" s="286"/>
      <c r="N120" s="290"/>
    </row>
    <row r="121" spans="1:14">
      <c r="A121" s="259"/>
      <c r="B121" s="264"/>
      <c r="C121" s="285"/>
      <c r="D121" s="286"/>
      <c r="E121" s="311"/>
      <c r="F121" s="296"/>
      <c r="G121" s="297"/>
      <c r="J121" s="286"/>
      <c r="K121" s="286"/>
      <c r="L121" s="286"/>
      <c r="M121" s="286"/>
      <c r="N121" s="290"/>
    </row>
    <row r="122" spans="1:14">
      <c r="A122" s="259"/>
      <c r="B122" s="264"/>
      <c r="C122" s="285"/>
      <c r="D122" s="286"/>
      <c r="E122" s="311"/>
      <c r="F122" s="296"/>
      <c r="G122" s="297"/>
      <c r="J122" s="286"/>
      <c r="K122" s="286"/>
      <c r="L122" s="286"/>
      <c r="M122" s="286"/>
      <c r="N122" s="290"/>
    </row>
    <row r="123" spans="1:14">
      <c r="A123" s="259"/>
      <c r="B123" s="264"/>
      <c r="C123" s="285"/>
      <c r="D123" s="286"/>
      <c r="E123" s="311"/>
      <c r="F123" s="296"/>
      <c r="G123" s="297"/>
      <c r="J123" s="286"/>
      <c r="K123" s="286"/>
      <c r="L123" s="286"/>
      <c r="M123" s="286"/>
      <c r="N123" s="290"/>
    </row>
    <row r="124" spans="1:14">
      <c r="A124" s="259"/>
      <c r="B124" s="264"/>
      <c r="C124" s="285"/>
      <c r="D124" s="286"/>
      <c r="E124" s="311"/>
      <c r="F124" s="296"/>
      <c r="G124" s="297"/>
      <c r="J124" s="286"/>
      <c r="K124" s="286"/>
      <c r="L124" s="286"/>
      <c r="M124" s="286"/>
      <c r="N124" s="290"/>
    </row>
    <row r="125" spans="1:14">
      <c r="A125" s="259"/>
      <c r="B125" s="264"/>
      <c r="C125" s="285"/>
      <c r="D125" s="286"/>
      <c r="E125" s="311"/>
      <c r="F125" s="296"/>
      <c r="G125" s="297"/>
      <c r="J125" s="286"/>
      <c r="K125" s="286"/>
      <c r="L125" s="286"/>
      <c r="M125" s="286"/>
      <c r="N125" s="290"/>
    </row>
    <row r="126" spans="1:14">
      <c r="A126" s="259"/>
      <c r="B126" s="264"/>
      <c r="C126" s="285"/>
      <c r="D126" s="286"/>
      <c r="E126" s="311"/>
      <c r="F126" s="296"/>
      <c r="G126" s="297"/>
      <c r="J126" s="286"/>
      <c r="K126" s="286"/>
      <c r="L126" s="286"/>
      <c r="M126" s="286"/>
      <c r="N126" s="290"/>
    </row>
    <row r="127" spans="1:14">
      <c r="A127" s="259"/>
      <c r="B127" s="264"/>
      <c r="C127" s="285"/>
      <c r="D127" s="286"/>
      <c r="E127" s="311"/>
      <c r="F127" s="296"/>
      <c r="G127" s="297"/>
      <c r="J127" s="286"/>
      <c r="K127" s="286"/>
      <c r="L127" s="286"/>
      <c r="M127" s="286"/>
      <c r="N127" s="290"/>
    </row>
    <row r="128" spans="1:14">
      <c r="A128" s="259"/>
      <c r="B128" s="264"/>
      <c r="C128" s="285"/>
      <c r="D128" s="286"/>
      <c r="E128" s="311"/>
      <c r="F128" s="296"/>
      <c r="G128" s="297"/>
      <c r="J128" s="286"/>
      <c r="K128" s="286"/>
      <c r="L128" s="286"/>
      <c r="M128" s="286"/>
      <c r="N128" s="290"/>
    </row>
    <row r="129" spans="1:14">
      <c r="A129" s="259"/>
      <c r="B129" s="264"/>
      <c r="C129" s="285"/>
      <c r="D129" s="286"/>
      <c r="E129" s="311"/>
      <c r="F129" s="296"/>
      <c r="G129" s="297"/>
      <c r="J129" s="286"/>
      <c r="K129" s="286"/>
      <c r="L129" s="286"/>
      <c r="M129" s="286"/>
      <c r="N129" s="290"/>
    </row>
    <row r="130" spans="1:14">
      <c r="A130" s="259"/>
      <c r="B130" s="264"/>
      <c r="C130" s="285"/>
      <c r="D130" s="286"/>
      <c r="E130" s="311"/>
      <c r="F130" s="296"/>
      <c r="G130" s="297"/>
      <c r="J130" s="286"/>
      <c r="K130" s="286"/>
      <c r="L130" s="286"/>
      <c r="M130" s="286"/>
      <c r="N130" s="290"/>
    </row>
    <row r="131" spans="1:14">
      <c r="A131" s="259"/>
      <c r="B131" s="264"/>
      <c r="C131" s="285"/>
      <c r="D131" s="286"/>
      <c r="E131" s="311"/>
      <c r="F131" s="296"/>
      <c r="G131" s="297"/>
      <c r="J131" s="286"/>
      <c r="K131" s="286"/>
      <c r="L131" s="286"/>
      <c r="M131" s="286"/>
      <c r="N131" s="290"/>
    </row>
    <row r="132" spans="1:14">
      <c r="A132" s="259"/>
      <c r="B132" s="264"/>
      <c r="C132" s="285"/>
      <c r="D132" s="286"/>
      <c r="E132" s="311"/>
      <c r="F132" s="296"/>
      <c r="G132" s="297"/>
      <c r="J132" s="286"/>
      <c r="K132" s="286"/>
      <c r="L132" s="286"/>
      <c r="M132" s="286"/>
      <c r="N132" s="290"/>
    </row>
    <row r="133" spans="1:14">
      <c r="A133" s="259"/>
      <c r="B133" s="264"/>
      <c r="C133" s="285"/>
      <c r="D133" s="286"/>
      <c r="E133" s="311"/>
      <c r="F133" s="296"/>
      <c r="G133" s="297"/>
      <c r="J133" s="286"/>
      <c r="K133" s="286"/>
      <c r="L133" s="286"/>
      <c r="M133" s="286"/>
      <c r="N133" s="290"/>
    </row>
    <row r="134" spans="1:14">
      <c r="A134" s="259"/>
      <c r="B134" s="264"/>
      <c r="C134" s="285"/>
      <c r="D134" s="286"/>
      <c r="E134" s="311"/>
      <c r="F134" s="296"/>
      <c r="G134" s="297"/>
      <c r="J134" s="286"/>
      <c r="K134" s="286"/>
      <c r="L134" s="286"/>
      <c r="M134" s="286"/>
      <c r="N134" s="290"/>
    </row>
    <row r="135" spans="1:14">
      <c r="A135" s="259"/>
      <c r="B135" s="264"/>
      <c r="C135" s="285"/>
      <c r="D135" s="286"/>
      <c r="E135" s="311"/>
      <c r="F135" s="296"/>
      <c r="G135" s="297"/>
      <c r="J135" s="286"/>
      <c r="K135" s="286"/>
      <c r="L135" s="286"/>
      <c r="M135" s="286"/>
      <c r="N135" s="290"/>
    </row>
    <row r="136" spans="1:14">
      <c r="A136" s="259"/>
      <c r="B136" s="264"/>
      <c r="C136" s="285"/>
      <c r="D136" s="286"/>
      <c r="E136" s="311"/>
      <c r="F136" s="296"/>
      <c r="G136" s="297"/>
      <c r="J136" s="286"/>
      <c r="K136" s="286"/>
      <c r="L136" s="286"/>
      <c r="M136" s="286"/>
      <c r="N136" s="290"/>
    </row>
    <row r="137" spans="1:14">
      <c r="A137" s="259"/>
      <c r="B137" s="264"/>
      <c r="C137" s="285"/>
      <c r="D137" s="286"/>
      <c r="E137" s="311"/>
      <c r="F137" s="296"/>
      <c r="G137" s="297"/>
      <c r="J137" s="286"/>
      <c r="K137" s="286"/>
      <c r="L137" s="286"/>
      <c r="M137" s="286"/>
      <c r="N137" s="290"/>
    </row>
    <row r="138" spans="1:14">
      <c r="A138" s="259"/>
      <c r="B138" s="264"/>
      <c r="C138" s="285"/>
      <c r="D138" s="286"/>
      <c r="E138" s="311"/>
      <c r="F138" s="296"/>
      <c r="G138" s="297"/>
      <c r="J138" s="286"/>
      <c r="K138" s="286"/>
      <c r="L138" s="286"/>
      <c r="M138" s="286"/>
      <c r="N138" s="290"/>
    </row>
    <row r="139" spans="1:14">
      <c r="A139" s="259"/>
      <c r="B139" s="264"/>
      <c r="C139" s="285"/>
      <c r="D139" s="286"/>
      <c r="E139" s="311"/>
      <c r="F139" s="296"/>
      <c r="G139" s="297"/>
      <c r="J139" s="286"/>
      <c r="K139" s="286"/>
      <c r="L139" s="286"/>
      <c r="M139" s="286"/>
      <c r="N139" s="290"/>
    </row>
    <row r="140" spans="1:14">
      <c r="A140" s="259"/>
      <c r="B140" s="264"/>
      <c r="C140" s="285"/>
      <c r="D140" s="286"/>
      <c r="E140" s="311"/>
      <c r="F140" s="296"/>
      <c r="G140" s="297"/>
      <c r="J140" s="286"/>
      <c r="K140" s="286"/>
      <c r="L140" s="286"/>
      <c r="M140" s="286"/>
      <c r="N140" s="290"/>
    </row>
    <row r="141" spans="1:14">
      <c r="A141" s="259"/>
      <c r="B141" s="264"/>
      <c r="C141" s="285"/>
      <c r="D141" s="286"/>
      <c r="E141" s="311"/>
      <c r="F141" s="296"/>
      <c r="G141" s="297"/>
      <c r="J141" s="286"/>
      <c r="K141" s="286"/>
      <c r="L141" s="286"/>
      <c r="M141" s="286"/>
      <c r="N141" s="290"/>
    </row>
    <row r="142" spans="1:14">
      <c r="A142" s="259"/>
      <c r="B142" s="264"/>
      <c r="C142" s="285"/>
      <c r="D142" s="286"/>
      <c r="E142" s="311"/>
      <c r="F142" s="296"/>
      <c r="G142" s="297"/>
      <c r="J142" s="286"/>
      <c r="K142" s="286"/>
      <c r="L142" s="286"/>
      <c r="M142" s="286"/>
      <c r="N142" s="290"/>
    </row>
    <row r="143" spans="1:14">
      <c r="A143" s="259"/>
      <c r="B143" s="264"/>
      <c r="C143" s="285"/>
      <c r="D143" s="286"/>
      <c r="E143" s="311"/>
      <c r="F143" s="296"/>
      <c r="G143" s="297"/>
      <c r="J143" s="286"/>
      <c r="K143" s="286"/>
      <c r="L143" s="286"/>
      <c r="M143" s="286"/>
      <c r="N143" s="290"/>
    </row>
    <row r="144" spans="1:14">
      <c r="A144" s="259"/>
      <c r="B144" s="264"/>
      <c r="C144" s="285"/>
      <c r="D144" s="286"/>
      <c r="E144" s="311"/>
      <c r="F144" s="296"/>
      <c r="G144" s="297"/>
      <c r="J144" s="286"/>
      <c r="K144" s="286"/>
      <c r="L144" s="286"/>
      <c r="M144" s="286"/>
      <c r="N144" s="290"/>
    </row>
    <row r="145" spans="1:14">
      <c r="A145" s="259"/>
      <c r="B145" s="264"/>
      <c r="C145" s="285"/>
      <c r="D145" s="286"/>
      <c r="E145" s="311"/>
      <c r="F145" s="296"/>
      <c r="G145" s="297"/>
      <c r="J145" s="286"/>
      <c r="K145" s="286"/>
      <c r="L145" s="286"/>
      <c r="M145" s="286"/>
      <c r="N145" s="290"/>
    </row>
    <row r="146" spans="1:14">
      <c r="A146" s="259"/>
      <c r="B146" s="264"/>
      <c r="C146" s="285"/>
      <c r="D146" s="286"/>
      <c r="E146" s="311"/>
      <c r="F146" s="296"/>
      <c r="G146" s="297"/>
      <c r="J146" s="286"/>
      <c r="K146" s="286"/>
      <c r="L146" s="286"/>
      <c r="M146" s="286"/>
      <c r="N146" s="290"/>
    </row>
    <row r="147" spans="1:14">
      <c r="A147" s="259"/>
      <c r="B147" s="264"/>
      <c r="C147" s="285"/>
      <c r="D147" s="286"/>
      <c r="E147" s="311"/>
      <c r="F147" s="296"/>
      <c r="G147" s="297"/>
      <c r="J147" s="286"/>
      <c r="K147" s="286"/>
      <c r="L147" s="286"/>
      <c r="M147" s="286"/>
      <c r="N147" s="290"/>
    </row>
    <row r="148" spans="1:14">
      <c r="A148" s="259"/>
      <c r="B148" s="264"/>
      <c r="C148" s="285"/>
      <c r="D148" s="286"/>
      <c r="E148" s="311"/>
      <c r="F148" s="296"/>
      <c r="G148" s="297"/>
      <c r="J148" s="286"/>
      <c r="K148" s="286"/>
      <c r="L148" s="286"/>
      <c r="M148" s="286"/>
      <c r="N148" s="290"/>
    </row>
    <row r="149" spans="1:14">
      <c r="A149" s="259"/>
      <c r="B149" s="264"/>
      <c r="C149" s="285"/>
      <c r="D149" s="286"/>
      <c r="E149" s="311"/>
      <c r="F149" s="296"/>
      <c r="G149" s="297"/>
      <c r="J149" s="286"/>
      <c r="K149" s="286"/>
      <c r="L149" s="286"/>
      <c r="M149" s="286"/>
      <c r="N149" s="290"/>
    </row>
    <row r="150" spans="1:14">
      <c r="A150" s="259"/>
      <c r="B150" s="264"/>
      <c r="C150" s="285"/>
      <c r="D150" s="286"/>
      <c r="E150" s="311"/>
      <c r="F150" s="296"/>
      <c r="G150" s="297"/>
      <c r="J150" s="286"/>
      <c r="K150" s="286"/>
      <c r="L150" s="286"/>
      <c r="M150" s="286"/>
      <c r="N150" s="290"/>
    </row>
    <row r="151" spans="1:14">
      <c r="A151" s="259"/>
      <c r="B151" s="264"/>
      <c r="C151" s="285"/>
      <c r="D151" s="286"/>
      <c r="E151" s="311"/>
      <c r="F151" s="296"/>
      <c r="G151" s="297"/>
      <c r="J151" s="286"/>
      <c r="K151" s="286"/>
      <c r="L151" s="286"/>
      <c r="M151" s="286"/>
      <c r="N151" s="290"/>
    </row>
    <row r="152" spans="1:14">
      <c r="A152" s="259"/>
      <c r="B152" s="264"/>
      <c r="C152" s="285"/>
      <c r="D152" s="286"/>
      <c r="E152" s="311"/>
      <c r="F152" s="296"/>
      <c r="G152" s="297"/>
      <c r="J152" s="286"/>
      <c r="K152" s="286"/>
      <c r="L152" s="286"/>
      <c r="M152" s="286"/>
      <c r="N152" s="290"/>
    </row>
    <row r="153" spans="1:14">
      <c r="A153" s="259"/>
      <c r="B153" s="264"/>
      <c r="C153" s="285"/>
      <c r="D153" s="286"/>
      <c r="E153" s="311"/>
      <c r="F153" s="296"/>
      <c r="G153" s="297"/>
      <c r="J153" s="286"/>
      <c r="K153" s="286"/>
      <c r="L153" s="286"/>
      <c r="M153" s="286"/>
      <c r="N153" s="290"/>
    </row>
    <row r="154" spans="1:14">
      <c r="A154" s="259"/>
      <c r="E154" s="312"/>
      <c r="F154" s="298"/>
      <c r="G154" s="299"/>
      <c r="J154" s="286"/>
      <c r="K154" s="286"/>
      <c r="L154" s="286"/>
      <c r="M154" s="286"/>
      <c r="N154" s="290"/>
    </row>
    <row r="155" spans="1:14">
      <c r="A155" s="259"/>
      <c r="E155" s="312"/>
      <c r="F155" s="298"/>
      <c r="G155" s="299"/>
      <c r="J155" s="286"/>
      <c r="K155" s="286"/>
      <c r="L155" s="286"/>
      <c r="M155" s="286"/>
      <c r="N155" s="290"/>
    </row>
    <row r="156" spans="1:14">
      <c r="A156" s="259"/>
      <c r="E156" s="312"/>
      <c r="F156" s="298"/>
      <c r="G156" s="299"/>
      <c r="J156" s="286"/>
      <c r="K156" s="286"/>
      <c r="L156" s="286"/>
      <c r="M156" s="286"/>
      <c r="N156" s="290"/>
    </row>
    <row r="157" spans="1:14">
      <c r="A157" s="259"/>
      <c r="E157" s="312"/>
      <c r="F157" s="298"/>
      <c r="G157" s="299"/>
      <c r="J157" s="300"/>
      <c r="K157" s="300"/>
      <c r="L157" s="300"/>
      <c r="M157" s="300"/>
      <c r="N157" s="301"/>
    </row>
    <row r="158" spans="1:14">
      <c r="A158" s="259"/>
      <c r="E158" s="312"/>
      <c r="F158" s="298"/>
      <c r="G158" s="299"/>
      <c r="J158" s="300"/>
      <c r="K158" s="300"/>
      <c r="L158" s="300"/>
      <c r="M158" s="300"/>
      <c r="N158" s="301"/>
    </row>
    <row r="159" spans="1:14">
      <c r="A159" s="259"/>
      <c r="E159" s="312"/>
      <c r="F159" s="298"/>
      <c r="G159" s="299"/>
      <c r="J159" s="300"/>
      <c r="K159" s="300"/>
      <c r="L159" s="300"/>
      <c r="M159" s="300"/>
      <c r="N159" s="301"/>
    </row>
    <row r="160" spans="1:14">
      <c r="A160" s="259"/>
      <c r="E160" s="312"/>
      <c r="F160" s="298"/>
      <c r="G160" s="299"/>
      <c r="J160" s="300"/>
      <c r="K160" s="300"/>
      <c r="L160" s="300"/>
      <c r="M160" s="300"/>
      <c r="N160" s="301"/>
    </row>
    <row r="161" spans="1:14">
      <c r="A161" s="259"/>
      <c r="E161" s="312"/>
      <c r="F161" s="298"/>
      <c r="G161" s="299"/>
      <c r="J161" s="300"/>
      <c r="K161" s="300"/>
      <c r="L161" s="300"/>
      <c r="M161" s="300"/>
      <c r="N161" s="301"/>
    </row>
    <row r="162" spans="1:14">
      <c r="A162" s="259"/>
      <c r="E162" s="312"/>
      <c r="F162" s="298"/>
      <c r="G162" s="299"/>
      <c r="J162" s="300"/>
      <c r="K162" s="300"/>
      <c r="L162" s="300"/>
      <c r="M162" s="300"/>
      <c r="N162" s="301"/>
    </row>
    <row r="163" spans="1:14">
      <c r="A163" s="259"/>
      <c r="E163" s="312"/>
      <c r="F163" s="298"/>
      <c r="G163" s="299"/>
      <c r="J163" s="300"/>
      <c r="K163" s="300"/>
      <c r="L163" s="300"/>
      <c r="M163" s="300"/>
      <c r="N163" s="301"/>
    </row>
    <row r="164" spans="1:14">
      <c r="A164" s="259"/>
      <c r="E164" s="312"/>
      <c r="F164" s="298"/>
      <c r="G164" s="299"/>
      <c r="J164" s="300"/>
      <c r="K164" s="300"/>
      <c r="L164" s="300"/>
      <c r="M164" s="300"/>
      <c r="N164" s="301"/>
    </row>
    <row r="165" spans="1:14">
      <c r="A165" s="259"/>
      <c r="E165" s="312"/>
      <c r="F165" s="298"/>
      <c r="G165" s="299"/>
      <c r="J165" s="300"/>
      <c r="K165" s="300"/>
      <c r="L165" s="300"/>
      <c r="M165" s="300"/>
      <c r="N165" s="301"/>
    </row>
    <row r="166" spans="1:14">
      <c r="A166" s="259"/>
      <c r="E166" s="312"/>
      <c r="F166" s="298"/>
      <c r="G166" s="299"/>
      <c r="J166" s="300"/>
      <c r="K166" s="300"/>
      <c r="L166" s="300"/>
      <c r="M166" s="300"/>
      <c r="N166" s="301"/>
    </row>
    <row r="167" spans="1:14">
      <c r="A167" s="259"/>
      <c r="E167" s="312"/>
      <c r="F167" s="298"/>
      <c r="G167" s="299"/>
      <c r="J167" s="300"/>
      <c r="K167" s="300"/>
      <c r="L167" s="300"/>
      <c r="M167" s="300"/>
      <c r="N167" s="301"/>
    </row>
    <row r="168" spans="1:14">
      <c r="A168" s="259"/>
      <c r="B168" s="259"/>
      <c r="C168" s="259"/>
      <c r="D168" s="259"/>
      <c r="E168" s="312"/>
      <c r="F168" s="298"/>
      <c r="G168" s="299"/>
      <c r="J168" s="300"/>
      <c r="K168" s="300"/>
      <c r="L168" s="300"/>
      <c r="M168" s="300"/>
      <c r="N168" s="301"/>
    </row>
    <row r="169" spans="1:14">
      <c r="A169" s="259"/>
      <c r="B169" s="259"/>
      <c r="C169" s="259"/>
      <c r="D169" s="259"/>
      <c r="E169" s="312"/>
      <c r="F169" s="298"/>
      <c r="G169" s="299"/>
      <c r="J169" s="300"/>
      <c r="K169" s="300"/>
      <c r="L169" s="300"/>
      <c r="M169" s="300"/>
      <c r="N169" s="301"/>
    </row>
    <row r="170" spans="1:14">
      <c r="A170" s="259"/>
      <c r="B170" s="259"/>
      <c r="C170" s="259"/>
      <c r="D170" s="259"/>
      <c r="E170" s="312"/>
      <c r="F170" s="298"/>
      <c r="G170" s="299"/>
      <c r="J170" s="300"/>
      <c r="K170" s="300"/>
      <c r="L170" s="300"/>
      <c r="M170" s="300"/>
      <c r="N170" s="301"/>
    </row>
    <row r="171" spans="1:14">
      <c r="A171" s="259"/>
      <c r="B171" s="259"/>
      <c r="C171" s="259"/>
      <c r="D171" s="259"/>
      <c r="E171" s="312"/>
      <c r="F171" s="298"/>
      <c r="G171" s="299"/>
      <c r="J171" s="300"/>
      <c r="K171" s="300"/>
      <c r="L171" s="300"/>
      <c r="M171" s="300"/>
      <c r="N171" s="301"/>
    </row>
    <row r="172" spans="1:14">
      <c r="A172" s="259"/>
      <c r="B172" s="259"/>
      <c r="C172" s="259"/>
      <c r="D172" s="259"/>
      <c r="E172" s="312"/>
      <c r="F172" s="298"/>
      <c r="G172" s="299"/>
      <c r="J172" s="300"/>
      <c r="K172" s="300"/>
      <c r="L172" s="300"/>
      <c r="M172" s="300"/>
      <c r="N172" s="301"/>
    </row>
    <row r="173" spans="1:14">
      <c r="A173" s="259"/>
      <c r="B173" s="259"/>
      <c r="C173" s="259"/>
      <c r="D173" s="259"/>
      <c r="E173" s="312"/>
      <c r="F173" s="298"/>
      <c r="G173" s="299"/>
      <c r="J173" s="300"/>
      <c r="K173" s="300"/>
      <c r="L173" s="300"/>
      <c r="M173" s="300"/>
      <c r="N173" s="301"/>
    </row>
    <row r="174" spans="1:14">
      <c r="A174" s="259"/>
      <c r="B174" s="259"/>
      <c r="C174" s="259"/>
      <c r="D174" s="259"/>
      <c r="E174" s="312"/>
      <c r="F174" s="298"/>
      <c r="G174" s="299"/>
      <c r="J174" s="300"/>
      <c r="K174" s="300"/>
      <c r="L174" s="300"/>
      <c r="M174" s="300"/>
      <c r="N174" s="301"/>
    </row>
    <row r="175" spans="1:14">
      <c r="A175" s="259"/>
      <c r="B175" s="259"/>
      <c r="C175" s="259"/>
      <c r="D175" s="259"/>
      <c r="E175" s="312"/>
      <c r="F175" s="298"/>
      <c r="G175" s="299"/>
      <c r="J175" s="300"/>
      <c r="K175" s="300"/>
      <c r="L175" s="300"/>
      <c r="M175" s="300"/>
      <c r="N175" s="301"/>
    </row>
    <row r="176" spans="1:14">
      <c r="A176" s="259"/>
      <c r="B176" s="259"/>
      <c r="C176" s="259"/>
      <c r="D176" s="259"/>
      <c r="E176" s="312"/>
      <c r="F176" s="298"/>
      <c r="G176" s="299"/>
      <c r="J176" s="300"/>
      <c r="K176" s="300"/>
      <c r="L176" s="300"/>
      <c r="M176" s="300"/>
      <c r="N176" s="301"/>
    </row>
    <row r="177" spans="1:14">
      <c r="A177" s="259"/>
      <c r="B177" s="259"/>
      <c r="C177" s="259"/>
      <c r="D177" s="259"/>
      <c r="E177" s="312"/>
      <c r="F177" s="298"/>
      <c r="G177" s="299"/>
      <c r="J177" s="300"/>
      <c r="K177" s="300"/>
      <c r="L177" s="300"/>
      <c r="M177" s="300"/>
      <c r="N177" s="301"/>
    </row>
    <row r="178" spans="1:14">
      <c r="A178" s="259"/>
      <c r="B178" s="259"/>
      <c r="C178" s="259"/>
      <c r="D178" s="259"/>
      <c r="E178" s="312"/>
      <c r="F178" s="298"/>
      <c r="G178" s="299"/>
      <c r="J178" s="300"/>
      <c r="K178" s="300"/>
      <c r="L178" s="300"/>
      <c r="M178" s="300"/>
      <c r="N178" s="301"/>
    </row>
    <row r="179" spans="1:14">
      <c r="A179" s="259"/>
      <c r="B179" s="259"/>
      <c r="C179" s="259"/>
      <c r="D179" s="259"/>
      <c r="E179" s="312"/>
      <c r="F179" s="298"/>
      <c r="G179" s="299"/>
      <c r="J179" s="300"/>
      <c r="K179" s="300"/>
      <c r="L179" s="300"/>
      <c r="M179" s="300"/>
      <c r="N179" s="301"/>
    </row>
    <row r="180" spans="1:14">
      <c r="A180" s="259"/>
      <c r="B180" s="259"/>
      <c r="C180" s="259"/>
      <c r="D180" s="259"/>
      <c r="E180" s="312"/>
      <c r="F180" s="298"/>
      <c r="G180" s="299"/>
      <c r="J180" s="300"/>
      <c r="K180" s="300"/>
      <c r="L180" s="300"/>
      <c r="M180" s="300"/>
      <c r="N180" s="301"/>
    </row>
    <row r="181" spans="1:14">
      <c r="A181" s="259"/>
      <c r="B181" s="259"/>
      <c r="C181" s="259"/>
      <c r="D181" s="259"/>
      <c r="E181" s="312"/>
      <c r="F181" s="298"/>
      <c r="G181" s="299"/>
      <c r="J181" s="300"/>
      <c r="K181" s="300"/>
      <c r="L181" s="300"/>
      <c r="M181" s="300"/>
      <c r="N181" s="301"/>
    </row>
    <row r="182" spans="1:14">
      <c r="A182" s="259"/>
      <c r="B182" s="259"/>
      <c r="C182" s="259"/>
      <c r="D182" s="259"/>
      <c r="E182" s="312"/>
      <c r="F182" s="298"/>
      <c r="G182" s="299"/>
      <c r="J182" s="300"/>
      <c r="K182" s="300"/>
      <c r="L182" s="300"/>
      <c r="M182" s="300"/>
      <c r="N182" s="301"/>
    </row>
    <row r="183" spans="1:14">
      <c r="A183" s="259"/>
      <c r="B183" s="259"/>
      <c r="C183" s="259"/>
      <c r="D183" s="259"/>
      <c r="E183" s="312"/>
      <c r="F183" s="298"/>
      <c r="G183" s="299"/>
      <c r="J183" s="300"/>
      <c r="K183" s="300"/>
      <c r="L183" s="300"/>
      <c r="M183" s="300"/>
      <c r="N183" s="301"/>
    </row>
    <row r="184" spans="1:14">
      <c r="A184" s="259"/>
      <c r="B184" s="259"/>
      <c r="C184" s="259"/>
      <c r="D184" s="259"/>
      <c r="E184" s="312"/>
      <c r="F184" s="298"/>
      <c r="G184" s="299"/>
      <c r="J184" s="300"/>
      <c r="K184" s="300"/>
      <c r="L184" s="300"/>
      <c r="M184" s="300"/>
      <c r="N184" s="301"/>
    </row>
    <row r="185" spans="1:14">
      <c r="A185" s="259"/>
      <c r="B185" s="259"/>
      <c r="C185" s="259"/>
      <c r="D185" s="259"/>
      <c r="E185" s="312"/>
      <c r="F185" s="298"/>
      <c r="G185" s="299"/>
      <c r="J185" s="300"/>
      <c r="K185" s="300"/>
      <c r="L185" s="300"/>
      <c r="M185" s="300"/>
      <c r="N185" s="301"/>
    </row>
    <row r="186" spans="1:14">
      <c r="A186" s="259"/>
      <c r="B186" s="259"/>
      <c r="C186" s="259"/>
      <c r="D186" s="259"/>
      <c r="E186" s="312"/>
      <c r="F186" s="298"/>
      <c r="G186" s="299"/>
      <c r="J186" s="300"/>
      <c r="K186" s="300"/>
      <c r="L186" s="300"/>
      <c r="M186" s="300"/>
      <c r="N186" s="301"/>
    </row>
    <row r="187" spans="1:14">
      <c r="A187" s="259"/>
      <c r="B187" s="259"/>
      <c r="C187" s="259"/>
      <c r="D187" s="259"/>
      <c r="E187" s="312"/>
      <c r="F187" s="298"/>
      <c r="G187" s="299"/>
      <c r="J187" s="300"/>
      <c r="K187" s="300"/>
      <c r="L187" s="300"/>
      <c r="M187" s="300"/>
      <c r="N187" s="301"/>
    </row>
    <row r="188" spans="1:14">
      <c r="A188" s="259"/>
      <c r="B188" s="259"/>
      <c r="C188" s="259"/>
      <c r="D188" s="259"/>
      <c r="E188" s="312"/>
      <c r="F188" s="298"/>
      <c r="G188" s="299"/>
      <c r="J188" s="300"/>
      <c r="K188" s="300"/>
      <c r="L188" s="300"/>
      <c r="M188" s="300"/>
      <c r="N188" s="301"/>
    </row>
    <row r="189" spans="1:14">
      <c r="A189" s="259"/>
      <c r="B189" s="259"/>
      <c r="C189" s="259"/>
      <c r="D189" s="259"/>
      <c r="E189" s="312"/>
      <c r="F189" s="298"/>
      <c r="G189" s="299"/>
      <c r="J189" s="300"/>
      <c r="K189" s="300"/>
      <c r="L189" s="300"/>
      <c r="M189" s="300"/>
      <c r="N189" s="301"/>
    </row>
    <row r="190" spans="1:14">
      <c r="A190" s="259"/>
      <c r="B190" s="259"/>
      <c r="C190" s="259"/>
      <c r="D190" s="259"/>
      <c r="E190" s="312"/>
      <c r="F190" s="298"/>
      <c r="G190" s="299"/>
      <c r="L190" s="259"/>
    </row>
    <row r="191" spans="1:14">
      <c r="A191" s="259"/>
      <c r="B191" s="259"/>
      <c r="C191" s="259"/>
      <c r="D191" s="259"/>
      <c r="E191" s="312"/>
      <c r="F191" s="298"/>
      <c r="G191" s="299"/>
      <c r="L191" s="259"/>
    </row>
    <row r="192" spans="1:14">
      <c r="A192" s="259"/>
      <c r="B192" s="259"/>
      <c r="C192" s="259"/>
      <c r="D192" s="259"/>
      <c r="E192" s="312"/>
      <c r="F192" s="298"/>
      <c r="G192" s="299"/>
      <c r="L192" s="259"/>
    </row>
    <row r="193" spans="1:12">
      <c r="A193" s="259"/>
      <c r="B193" s="259"/>
      <c r="C193" s="259"/>
      <c r="D193" s="259"/>
      <c r="E193" s="312"/>
      <c r="F193" s="298"/>
      <c r="G193" s="299"/>
      <c r="L193" s="259"/>
    </row>
    <row r="194" spans="1:12">
      <c r="A194" s="259"/>
      <c r="B194" s="259"/>
      <c r="C194" s="259"/>
      <c r="D194" s="259"/>
      <c r="E194" s="312"/>
      <c r="F194" s="298"/>
      <c r="G194" s="299"/>
      <c r="L194" s="259"/>
    </row>
    <row r="195" spans="1:12">
      <c r="A195" s="259"/>
      <c r="B195" s="259"/>
      <c r="C195" s="259"/>
      <c r="D195" s="259"/>
      <c r="E195" s="312"/>
      <c r="F195" s="298"/>
      <c r="G195" s="299"/>
      <c r="L195" s="259"/>
    </row>
    <row r="196" spans="1:12">
      <c r="A196" s="259"/>
      <c r="B196" s="259"/>
      <c r="C196" s="259"/>
      <c r="D196" s="259"/>
      <c r="E196" s="312"/>
      <c r="F196" s="298"/>
      <c r="G196" s="299"/>
      <c r="L196" s="259"/>
    </row>
    <row r="197" spans="1:12">
      <c r="A197" s="259"/>
      <c r="B197" s="259"/>
      <c r="C197" s="259"/>
      <c r="D197" s="259"/>
      <c r="E197" s="312"/>
      <c r="F197" s="298"/>
      <c r="G197" s="299"/>
      <c r="L197" s="259"/>
    </row>
    <row r="198" spans="1:12">
      <c r="A198" s="259"/>
      <c r="B198" s="259"/>
      <c r="C198" s="259"/>
      <c r="D198" s="259"/>
      <c r="E198" s="312"/>
      <c r="F198" s="298"/>
      <c r="G198" s="299"/>
      <c r="L198" s="259"/>
    </row>
    <row r="199" spans="1:12">
      <c r="A199" s="259"/>
      <c r="B199" s="259"/>
      <c r="C199" s="259"/>
      <c r="D199" s="259"/>
      <c r="E199" s="312"/>
      <c r="F199" s="298"/>
      <c r="G199" s="299"/>
      <c r="L199" s="259"/>
    </row>
    <row r="200" spans="1:12">
      <c r="E200" s="312"/>
      <c r="F200" s="298"/>
      <c r="G200" s="299"/>
      <c r="L200" s="259"/>
    </row>
    <row r="201" spans="1:12">
      <c r="E201" s="312"/>
      <c r="F201" s="298"/>
      <c r="G201" s="299"/>
      <c r="L201" s="259"/>
    </row>
    <row r="202" spans="1:12">
      <c r="A202" s="259"/>
      <c r="E202" s="312"/>
      <c r="F202" s="298"/>
      <c r="G202" s="299"/>
      <c r="L202" s="259"/>
    </row>
    <row r="203" spans="1:12">
      <c r="A203" s="259"/>
      <c r="E203" s="312"/>
      <c r="F203" s="298"/>
      <c r="G203" s="299"/>
      <c r="L203" s="259"/>
    </row>
    <row r="204" spans="1:12">
      <c r="E204" s="312"/>
      <c r="F204" s="298"/>
      <c r="G204" s="299"/>
      <c r="L204" s="259"/>
    </row>
    <row r="205" spans="1:12">
      <c r="E205" s="312"/>
      <c r="F205" s="298"/>
      <c r="G205" s="299"/>
      <c r="L205" s="259"/>
    </row>
    <row r="206" spans="1:12">
      <c r="E206" s="312"/>
      <c r="F206" s="298"/>
      <c r="G206" s="245"/>
      <c r="L206" s="259"/>
    </row>
    <row r="207" spans="1:12">
      <c r="E207" s="312"/>
      <c r="F207" s="298"/>
      <c r="G207" s="245"/>
      <c r="L207" s="259"/>
    </row>
    <row r="208" spans="1:12">
      <c r="E208" s="312"/>
      <c r="F208" s="298"/>
      <c r="G208" s="245"/>
      <c r="L208" s="259"/>
    </row>
    <row r="209" spans="1:12">
      <c r="E209" s="312"/>
      <c r="F209" s="298"/>
      <c r="G209" s="245"/>
      <c r="L209" s="259"/>
    </row>
    <row r="210" spans="1:12">
      <c r="E210" s="312"/>
      <c r="F210" s="298"/>
      <c r="G210" s="245"/>
      <c r="L210" s="259"/>
    </row>
    <row r="211" spans="1:12">
      <c r="E211" s="312"/>
      <c r="F211" s="298"/>
      <c r="G211" s="245"/>
      <c r="L211" s="259"/>
    </row>
    <row r="212" spans="1:12">
      <c r="E212" s="312"/>
      <c r="F212" s="298"/>
      <c r="G212" s="245"/>
      <c r="L212" s="259"/>
    </row>
    <row r="213" spans="1:12">
      <c r="E213" s="312"/>
      <c r="F213" s="298"/>
      <c r="G213" s="245"/>
      <c r="L213" s="259"/>
    </row>
    <row r="214" spans="1:12">
      <c r="E214" s="312"/>
      <c r="F214" s="298"/>
      <c r="G214" s="245"/>
      <c r="L214" s="259"/>
    </row>
    <row r="215" spans="1:12">
      <c r="E215" s="312"/>
      <c r="F215" s="298"/>
      <c r="G215" s="245"/>
      <c r="L215" s="259"/>
    </row>
    <row r="216" spans="1:12">
      <c r="A216" s="259"/>
      <c r="B216" s="259"/>
      <c r="C216" s="259"/>
      <c r="D216" s="259"/>
      <c r="E216" s="312"/>
      <c r="F216" s="298"/>
      <c r="G216" s="245"/>
      <c r="L216" s="259"/>
    </row>
    <row r="217" spans="1:12">
      <c r="A217" s="259"/>
      <c r="B217" s="259"/>
      <c r="C217" s="259"/>
      <c r="D217" s="259"/>
      <c r="E217" s="312"/>
      <c r="F217" s="298"/>
      <c r="G217" s="245"/>
      <c r="L217" s="259"/>
    </row>
    <row r="218" spans="1:12">
      <c r="A218" s="259"/>
      <c r="B218" s="259"/>
      <c r="C218" s="259"/>
      <c r="D218" s="259"/>
      <c r="E218" s="312"/>
      <c r="F218" s="298"/>
      <c r="G218" s="245"/>
      <c r="L218" s="259"/>
    </row>
    <row r="219" spans="1:12">
      <c r="A219" s="259"/>
      <c r="B219" s="259"/>
      <c r="C219" s="259"/>
      <c r="D219" s="259"/>
      <c r="E219" s="312"/>
      <c r="F219" s="298"/>
      <c r="G219" s="245"/>
      <c r="L219" s="259"/>
    </row>
    <row r="220" spans="1:12">
      <c r="A220" s="259"/>
      <c r="B220" s="259"/>
      <c r="C220" s="259"/>
      <c r="D220" s="259"/>
      <c r="E220" s="312"/>
      <c r="F220" s="298"/>
      <c r="G220" s="245"/>
      <c r="L220" s="259"/>
    </row>
    <row r="221" spans="1:12">
      <c r="A221" s="259"/>
      <c r="B221" s="259"/>
      <c r="C221" s="259"/>
      <c r="D221" s="259"/>
      <c r="E221" s="312"/>
      <c r="F221" s="298"/>
      <c r="G221" s="245"/>
      <c r="L221" s="259"/>
    </row>
    <row r="222" spans="1:12">
      <c r="A222" s="259"/>
      <c r="B222" s="259"/>
      <c r="C222" s="259"/>
      <c r="D222" s="259"/>
      <c r="E222" s="312"/>
      <c r="F222" s="298"/>
      <c r="G222" s="245"/>
      <c r="L222" s="259"/>
    </row>
    <row r="223" spans="1:12">
      <c r="A223" s="259"/>
      <c r="B223" s="259"/>
      <c r="C223" s="259"/>
      <c r="D223" s="259"/>
      <c r="E223" s="312"/>
      <c r="F223" s="298"/>
      <c r="G223" s="245"/>
      <c r="L223" s="259"/>
    </row>
    <row r="224" spans="1:12">
      <c r="A224" s="259"/>
      <c r="B224" s="259"/>
      <c r="C224" s="259"/>
      <c r="D224" s="259"/>
      <c r="E224" s="312"/>
      <c r="F224" s="298"/>
      <c r="G224" s="245"/>
      <c r="L224" s="259"/>
    </row>
    <row r="225" spans="1:12">
      <c r="A225" s="259"/>
      <c r="B225" s="259"/>
      <c r="C225" s="259"/>
      <c r="D225" s="259"/>
      <c r="E225" s="312"/>
      <c r="F225" s="298"/>
      <c r="G225" s="245"/>
      <c r="L225" s="259"/>
    </row>
    <row r="226" spans="1:12">
      <c r="A226" s="259"/>
      <c r="B226" s="259"/>
      <c r="C226" s="259"/>
      <c r="D226" s="259"/>
      <c r="E226" s="312"/>
      <c r="F226" s="298"/>
      <c r="G226" s="245"/>
      <c r="L226" s="259"/>
    </row>
    <row r="227" spans="1:12">
      <c r="A227" s="259"/>
      <c r="B227" s="259"/>
      <c r="C227" s="259"/>
      <c r="D227" s="259"/>
      <c r="E227" s="312"/>
      <c r="F227" s="298"/>
      <c r="G227" s="245"/>
      <c r="L227" s="259"/>
    </row>
    <row r="228" spans="1:12">
      <c r="A228" s="259"/>
      <c r="B228" s="259"/>
      <c r="C228" s="259"/>
      <c r="D228" s="259"/>
      <c r="E228" s="312"/>
      <c r="F228" s="298"/>
      <c r="G228" s="245"/>
      <c r="L228" s="259"/>
    </row>
    <row r="229" spans="1:12">
      <c r="A229" s="259"/>
      <c r="B229" s="259"/>
      <c r="C229" s="259"/>
      <c r="D229" s="259"/>
      <c r="E229" s="312"/>
      <c r="F229" s="298"/>
      <c r="G229" s="245"/>
      <c r="L229" s="259"/>
    </row>
    <row r="230" spans="1:12">
      <c r="A230" s="259"/>
      <c r="B230" s="259"/>
      <c r="C230" s="259"/>
      <c r="D230" s="259"/>
      <c r="E230" s="312"/>
      <c r="F230" s="298"/>
      <c r="G230" s="245"/>
      <c r="L230" s="259"/>
    </row>
    <row r="231" spans="1:12">
      <c r="A231" s="259"/>
      <c r="B231" s="259"/>
      <c r="C231" s="259"/>
      <c r="D231" s="259"/>
      <c r="E231" s="312"/>
      <c r="F231" s="298"/>
      <c r="G231" s="245"/>
      <c r="L231" s="259"/>
    </row>
    <row r="232" spans="1:12">
      <c r="A232" s="259"/>
      <c r="B232" s="259"/>
      <c r="C232" s="259"/>
      <c r="D232" s="259"/>
      <c r="E232" s="312"/>
      <c r="F232" s="298"/>
      <c r="G232" s="245"/>
      <c r="L232" s="259"/>
    </row>
    <row r="233" spans="1:12">
      <c r="A233" s="259"/>
      <c r="B233" s="259"/>
      <c r="C233" s="259"/>
      <c r="D233" s="259"/>
      <c r="E233" s="312"/>
      <c r="F233" s="298"/>
      <c r="G233" s="245"/>
      <c r="L233" s="259"/>
    </row>
    <row r="234" spans="1:12">
      <c r="A234" s="259"/>
      <c r="B234" s="259"/>
      <c r="C234" s="259"/>
      <c r="D234" s="259"/>
      <c r="E234" s="312"/>
      <c r="F234" s="298"/>
      <c r="G234" s="245"/>
      <c r="L234" s="259"/>
    </row>
    <row r="235" spans="1:12">
      <c r="A235" s="259"/>
      <c r="B235" s="259"/>
      <c r="C235" s="259"/>
      <c r="D235" s="259"/>
      <c r="E235" s="312"/>
      <c r="F235" s="298"/>
      <c r="G235" s="245"/>
      <c r="L235" s="259"/>
    </row>
    <row r="236" spans="1:12">
      <c r="A236" s="259"/>
      <c r="B236" s="259"/>
      <c r="C236" s="259"/>
      <c r="D236" s="259"/>
      <c r="E236" s="312"/>
      <c r="F236" s="298"/>
      <c r="G236" s="245"/>
      <c r="L236" s="259"/>
    </row>
    <row r="237" spans="1:12">
      <c r="A237" s="259"/>
      <c r="B237" s="259"/>
      <c r="C237" s="259"/>
      <c r="D237" s="259"/>
      <c r="E237" s="312"/>
      <c r="F237" s="298"/>
      <c r="G237" s="245"/>
      <c r="L237" s="259"/>
    </row>
    <row r="238" spans="1:12">
      <c r="A238" s="259"/>
      <c r="B238" s="259"/>
      <c r="C238" s="259"/>
      <c r="D238" s="259"/>
      <c r="E238" s="312"/>
      <c r="F238" s="298"/>
      <c r="G238" s="245"/>
      <c r="L238" s="259"/>
    </row>
    <row r="239" spans="1:12">
      <c r="A239" s="259"/>
      <c r="B239" s="259"/>
      <c r="C239" s="259"/>
      <c r="D239" s="259"/>
      <c r="E239" s="312"/>
      <c r="F239" s="298"/>
      <c r="G239" s="245"/>
      <c r="L239" s="259"/>
    </row>
    <row r="240" spans="1:12">
      <c r="A240" s="259"/>
      <c r="B240" s="259"/>
      <c r="C240" s="259"/>
      <c r="D240" s="259"/>
      <c r="E240" s="312"/>
      <c r="F240" s="298"/>
      <c r="G240" s="245"/>
      <c r="L240" s="259"/>
    </row>
    <row r="241" spans="1:12">
      <c r="A241" s="259"/>
      <c r="B241" s="259"/>
      <c r="C241" s="259"/>
      <c r="D241" s="259"/>
      <c r="E241" s="312"/>
      <c r="F241" s="298"/>
      <c r="G241" s="245"/>
      <c r="L241" s="259"/>
    </row>
    <row r="242" spans="1:12">
      <c r="A242" s="259"/>
      <c r="B242" s="259"/>
      <c r="C242" s="259"/>
      <c r="D242" s="259"/>
      <c r="E242" s="312"/>
      <c r="F242" s="298"/>
      <c r="G242" s="245"/>
      <c r="L242" s="259"/>
    </row>
    <row r="243" spans="1:12">
      <c r="A243" s="259"/>
      <c r="B243" s="259"/>
      <c r="C243" s="259"/>
      <c r="D243" s="259"/>
      <c r="E243" s="312"/>
      <c r="F243" s="298"/>
      <c r="G243" s="245"/>
      <c r="L243" s="259"/>
    </row>
    <row r="244" spans="1:12">
      <c r="A244" s="259"/>
      <c r="B244" s="259"/>
      <c r="C244" s="259"/>
      <c r="D244" s="259"/>
      <c r="E244" s="312"/>
      <c r="F244" s="298"/>
      <c r="G244" s="245"/>
      <c r="L244" s="259"/>
    </row>
    <row r="245" spans="1:12">
      <c r="A245" s="259"/>
      <c r="B245" s="259"/>
      <c r="C245" s="259"/>
      <c r="D245" s="259"/>
      <c r="E245" s="312"/>
      <c r="F245" s="298"/>
      <c r="G245" s="245"/>
      <c r="L245" s="259"/>
    </row>
    <row r="246" spans="1:12">
      <c r="A246" s="259"/>
      <c r="B246" s="259"/>
      <c r="C246" s="259"/>
      <c r="D246" s="259"/>
      <c r="E246" s="312"/>
      <c r="F246" s="298"/>
      <c r="G246" s="245"/>
      <c r="L246" s="259"/>
    </row>
    <row r="247" spans="1:12">
      <c r="A247" s="259"/>
      <c r="B247" s="259"/>
      <c r="C247" s="259"/>
      <c r="D247" s="259"/>
      <c r="E247" s="312"/>
      <c r="F247" s="298"/>
      <c r="G247" s="245"/>
      <c r="L247" s="259"/>
    </row>
    <row r="248" spans="1:12">
      <c r="A248" s="259"/>
      <c r="B248" s="259"/>
      <c r="C248" s="259"/>
      <c r="D248" s="259"/>
      <c r="E248" s="312"/>
      <c r="F248" s="298"/>
      <c r="G248" s="245"/>
      <c r="L248" s="259"/>
    </row>
    <row r="249" spans="1:12">
      <c r="A249" s="259"/>
      <c r="B249" s="259"/>
      <c r="C249" s="259"/>
      <c r="D249" s="259"/>
      <c r="E249" s="312"/>
      <c r="F249" s="298"/>
      <c r="G249" s="245"/>
      <c r="L249" s="259"/>
    </row>
    <row r="250" spans="1:12">
      <c r="A250" s="259"/>
      <c r="B250" s="259"/>
      <c r="C250" s="259"/>
      <c r="D250" s="259"/>
      <c r="E250" s="312"/>
      <c r="F250" s="298"/>
      <c r="G250" s="245"/>
      <c r="L250" s="259"/>
    </row>
    <row r="251" spans="1:12">
      <c r="A251" s="259"/>
      <c r="B251" s="259"/>
      <c r="C251" s="259"/>
      <c r="D251" s="259"/>
      <c r="E251" s="312"/>
      <c r="F251" s="298"/>
      <c r="G251" s="245"/>
      <c r="L251" s="259"/>
    </row>
    <row r="252" spans="1:12">
      <c r="A252" s="259"/>
      <c r="B252" s="259"/>
      <c r="C252" s="259"/>
      <c r="D252" s="259"/>
      <c r="E252" s="312"/>
      <c r="F252" s="298"/>
      <c r="G252" s="245"/>
      <c r="L252" s="259"/>
    </row>
    <row r="253" spans="1:12">
      <c r="A253" s="259"/>
      <c r="B253" s="259"/>
      <c r="C253" s="259"/>
      <c r="D253" s="259"/>
      <c r="E253" s="312"/>
      <c r="F253" s="298"/>
      <c r="G253" s="245"/>
      <c r="L253" s="259"/>
    </row>
    <row r="254" spans="1:12">
      <c r="A254" s="259"/>
      <c r="B254" s="259"/>
      <c r="C254" s="259"/>
      <c r="D254" s="259"/>
      <c r="E254" s="312"/>
      <c r="F254" s="298"/>
      <c r="G254" s="245"/>
      <c r="L254" s="259"/>
    </row>
    <row r="255" spans="1:12">
      <c r="A255" s="259"/>
      <c r="B255" s="259"/>
      <c r="C255" s="259"/>
      <c r="D255" s="259"/>
      <c r="E255" s="312"/>
      <c r="F255" s="298"/>
      <c r="G255" s="245"/>
      <c r="L255" s="259"/>
    </row>
    <row r="256" spans="1:12">
      <c r="A256" s="259"/>
      <c r="B256" s="259"/>
      <c r="C256" s="259"/>
      <c r="D256" s="259"/>
      <c r="E256" s="312"/>
      <c r="F256" s="298"/>
      <c r="G256" s="245"/>
      <c r="L256" s="259"/>
    </row>
    <row r="257" spans="1:12">
      <c r="A257" s="259"/>
      <c r="B257" s="259"/>
      <c r="C257" s="259"/>
      <c r="D257" s="259"/>
      <c r="E257" s="312"/>
      <c r="F257" s="298"/>
      <c r="G257" s="245"/>
      <c r="L257" s="259"/>
    </row>
    <row r="258" spans="1:12">
      <c r="A258" s="259"/>
      <c r="B258" s="259"/>
      <c r="C258" s="259"/>
      <c r="D258" s="259"/>
      <c r="E258" s="312"/>
      <c r="F258" s="298"/>
      <c r="G258" s="245"/>
      <c r="L258" s="259"/>
    </row>
    <row r="259" spans="1:12">
      <c r="A259" s="259"/>
      <c r="B259" s="259"/>
      <c r="C259" s="259"/>
      <c r="D259" s="259"/>
      <c r="E259" s="312"/>
      <c r="F259" s="298"/>
      <c r="G259" s="245"/>
      <c r="L259" s="259"/>
    </row>
    <row r="260" spans="1:12">
      <c r="A260" s="259"/>
      <c r="B260" s="259"/>
      <c r="C260" s="259"/>
      <c r="D260" s="259"/>
      <c r="E260" s="312"/>
      <c r="F260" s="298"/>
      <c r="G260" s="245"/>
      <c r="L260" s="259"/>
    </row>
    <row r="261" spans="1:12">
      <c r="A261" s="259"/>
      <c r="B261" s="259"/>
      <c r="C261" s="259"/>
      <c r="D261" s="259"/>
      <c r="E261" s="312"/>
      <c r="F261" s="298"/>
      <c r="G261" s="245"/>
      <c r="L261" s="259"/>
    </row>
    <row r="262" spans="1:12">
      <c r="A262" s="259"/>
      <c r="B262" s="259"/>
      <c r="C262" s="259"/>
      <c r="D262" s="259"/>
      <c r="E262" s="312"/>
      <c r="F262" s="298"/>
      <c r="G262" s="245"/>
      <c r="L262" s="259"/>
    </row>
    <row r="263" spans="1:12">
      <c r="A263" s="259"/>
      <c r="B263" s="259"/>
      <c r="C263" s="259"/>
      <c r="D263" s="259"/>
      <c r="E263" s="312"/>
      <c r="F263" s="298"/>
      <c r="G263" s="245"/>
      <c r="L263" s="259"/>
    </row>
    <row r="264" spans="1:12">
      <c r="A264" s="259"/>
      <c r="B264" s="259"/>
      <c r="C264" s="259"/>
      <c r="D264" s="259"/>
      <c r="E264" s="312"/>
      <c r="F264" s="298"/>
      <c r="G264" s="245"/>
      <c r="L264" s="259"/>
    </row>
    <row r="265" spans="1:12">
      <c r="A265" s="259"/>
      <c r="B265" s="259"/>
      <c r="C265" s="259"/>
      <c r="D265" s="259"/>
      <c r="E265" s="312"/>
      <c r="F265" s="298"/>
      <c r="G265" s="245"/>
      <c r="L265" s="259"/>
    </row>
    <row r="266" spans="1:12">
      <c r="A266" s="259"/>
      <c r="B266" s="259"/>
      <c r="C266" s="259"/>
      <c r="D266" s="259"/>
      <c r="E266" s="312"/>
      <c r="F266" s="298"/>
      <c r="G266" s="245"/>
      <c r="L266" s="259"/>
    </row>
    <row r="267" spans="1:12">
      <c r="A267" s="259"/>
      <c r="B267" s="259"/>
      <c r="C267" s="259"/>
      <c r="D267" s="259"/>
      <c r="E267" s="312"/>
      <c r="F267" s="298"/>
      <c r="G267" s="245"/>
      <c r="L267" s="259"/>
    </row>
    <row r="268" spans="1:12">
      <c r="A268" s="259"/>
      <c r="B268" s="259"/>
      <c r="C268" s="259"/>
      <c r="D268" s="259"/>
      <c r="E268" s="312"/>
      <c r="F268" s="298"/>
      <c r="G268" s="245"/>
      <c r="L268" s="259"/>
    </row>
    <row r="269" spans="1:12">
      <c r="A269" s="259"/>
      <c r="B269" s="259"/>
      <c r="C269" s="259"/>
      <c r="D269" s="259"/>
      <c r="E269" s="312"/>
      <c r="F269" s="298"/>
      <c r="G269" s="245"/>
      <c r="L269" s="259"/>
    </row>
    <row r="270" spans="1:12">
      <c r="A270" s="259"/>
      <c r="B270" s="259"/>
      <c r="C270" s="259"/>
      <c r="D270" s="259"/>
      <c r="E270" s="312"/>
      <c r="F270" s="298"/>
      <c r="G270" s="245"/>
      <c r="L270" s="259"/>
    </row>
    <row r="271" spans="1:12">
      <c r="A271" s="259"/>
      <c r="B271" s="259"/>
      <c r="C271" s="259"/>
      <c r="D271" s="259"/>
      <c r="E271" s="312"/>
      <c r="F271" s="298"/>
      <c r="G271" s="245"/>
      <c r="L271" s="259"/>
    </row>
    <row r="272" spans="1:12">
      <c r="A272" s="259"/>
      <c r="B272" s="259"/>
      <c r="C272" s="259"/>
      <c r="D272" s="259"/>
      <c r="E272" s="312"/>
      <c r="F272" s="298"/>
      <c r="G272" s="245"/>
      <c r="L272" s="259"/>
    </row>
    <row r="273" spans="1:12">
      <c r="A273" s="259"/>
      <c r="B273" s="259"/>
      <c r="C273" s="259"/>
      <c r="D273" s="259"/>
      <c r="E273" s="312"/>
      <c r="F273" s="298"/>
      <c r="G273" s="245"/>
      <c r="L273" s="259"/>
    </row>
    <row r="274" spans="1:12">
      <c r="A274" s="259"/>
      <c r="B274" s="259"/>
      <c r="C274" s="259"/>
      <c r="D274" s="259"/>
      <c r="E274" s="312"/>
      <c r="F274" s="298"/>
      <c r="G274" s="245"/>
      <c r="L274" s="259"/>
    </row>
    <row r="275" spans="1:12">
      <c r="A275" s="259"/>
      <c r="B275" s="259"/>
      <c r="C275" s="259"/>
      <c r="D275" s="259"/>
      <c r="E275" s="312"/>
      <c r="F275" s="298"/>
      <c r="G275" s="245"/>
      <c r="L275" s="259"/>
    </row>
    <row r="276" spans="1:12">
      <c r="A276" s="259"/>
      <c r="B276" s="259"/>
      <c r="C276" s="259"/>
      <c r="D276" s="259"/>
      <c r="E276" s="312"/>
      <c r="F276" s="298"/>
      <c r="G276" s="245"/>
      <c r="L276" s="259"/>
    </row>
    <row r="277" spans="1:12">
      <c r="A277" s="259"/>
      <c r="B277" s="259"/>
      <c r="C277" s="259"/>
      <c r="D277" s="259"/>
      <c r="E277" s="312"/>
      <c r="F277" s="298"/>
      <c r="G277" s="245"/>
      <c r="L277" s="259"/>
    </row>
    <row r="278" spans="1:12">
      <c r="A278" s="259"/>
      <c r="B278" s="259"/>
      <c r="C278" s="259"/>
      <c r="D278" s="259"/>
      <c r="E278" s="312"/>
      <c r="F278" s="298"/>
      <c r="G278" s="245"/>
      <c r="L278" s="259"/>
    </row>
    <row r="279" spans="1:12">
      <c r="A279" s="259"/>
      <c r="B279" s="259"/>
      <c r="C279" s="259"/>
      <c r="D279" s="259"/>
      <c r="E279" s="312"/>
      <c r="F279" s="298"/>
      <c r="G279" s="245"/>
      <c r="L279" s="259"/>
    </row>
    <row r="280" spans="1:12">
      <c r="A280" s="259"/>
      <c r="B280" s="259"/>
      <c r="C280" s="259"/>
      <c r="D280" s="259"/>
      <c r="E280" s="312"/>
      <c r="F280" s="298"/>
      <c r="G280" s="245"/>
      <c r="L280" s="259"/>
    </row>
    <row r="281" spans="1:12">
      <c r="A281" s="259"/>
      <c r="B281" s="259"/>
      <c r="C281" s="259"/>
      <c r="D281" s="259"/>
      <c r="E281" s="312"/>
      <c r="F281" s="298"/>
      <c r="G281" s="245"/>
      <c r="L281" s="259"/>
    </row>
    <row r="282" spans="1:12">
      <c r="A282" s="259"/>
      <c r="B282" s="259"/>
      <c r="C282" s="259"/>
      <c r="D282" s="259"/>
      <c r="E282" s="312"/>
      <c r="F282" s="298"/>
      <c r="G282" s="245"/>
      <c r="L282" s="259"/>
    </row>
    <row r="283" spans="1:12">
      <c r="A283" s="259"/>
      <c r="B283" s="259"/>
      <c r="C283" s="259"/>
      <c r="D283" s="259"/>
      <c r="E283" s="312"/>
      <c r="F283" s="298"/>
      <c r="G283" s="245"/>
      <c r="L283" s="259"/>
    </row>
    <row r="284" spans="1:12">
      <c r="A284" s="259"/>
      <c r="B284" s="259"/>
      <c r="C284" s="259"/>
      <c r="D284" s="259"/>
      <c r="E284" s="312"/>
      <c r="F284" s="298"/>
      <c r="G284" s="245"/>
      <c r="L284" s="259"/>
    </row>
    <row r="285" spans="1:12">
      <c r="A285" s="259"/>
      <c r="B285" s="259"/>
      <c r="C285" s="259"/>
      <c r="D285" s="259"/>
      <c r="E285" s="312"/>
      <c r="F285" s="298"/>
      <c r="G285" s="245"/>
      <c r="L285" s="259"/>
    </row>
    <row r="286" spans="1:12">
      <c r="A286" s="259"/>
      <c r="B286" s="259"/>
      <c r="C286" s="259"/>
      <c r="D286" s="259"/>
      <c r="E286" s="312"/>
      <c r="F286" s="298"/>
      <c r="G286" s="245"/>
      <c r="L286" s="259"/>
    </row>
    <row r="287" spans="1:12">
      <c r="A287" s="259"/>
      <c r="B287" s="259"/>
      <c r="C287" s="259"/>
      <c r="D287" s="259"/>
      <c r="E287" s="312"/>
      <c r="F287" s="298"/>
      <c r="G287" s="245"/>
      <c r="L287" s="259"/>
    </row>
    <row r="288" spans="1:12">
      <c r="A288" s="259"/>
      <c r="B288" s="259"/>
      <c r="C288" s="259"/>
      <c r="D288" s="259"/>
      <c r="E288" s="312"/>
      <c r="F288" s="298"/>
      <c r="G288" s="245"/>
      <c r="L288" s="259"/>
    </row>
    <row r="289" spans="1:12">
      <c r="A289" s="259"/>
      <c r="B289" s="259"/>
      <c r="C289" s="259"/>
      <c r="D289" s="259"/>
      <c r="E289" s="312"/>
      <c r="F289" s="298"/>
      <c r="G289" s="245"/>
      <c r="L289" s="259"/>
    </row>
    <row r="290" spans="1:12">
      <c r="A290" s="259"/>
      <c r="B290" s="259"/>
      <c r="C290" s="259"/>
      <c r="D290" s="259"/>
      <c r="E290" s="312"/>
      <c r="F290" s="298"/>
      <c r="G290" s="245"/>
      <c r="L290" s="259"/>
    </row>
    <row r="291" spans="1:12">
      <c r="A291" s="259"/>
      <c r="B291" s="259"/>
      <c r="C291" s="259"/>
      <c r="D291" s="259"/>
      <c r="E291" s="312"/>
      <c r="F291" s="298"/>
      <c r="G291" s="245"/>
      <c r="L291" s="259"/>
    </row>
    <row r="292" spans="1:12">
      <c r="A292" s="259"/>
      <c r="B292" s="259"/>
      <c r="C292" s="259"/>
      <c r="D292" s="259"/>
      <c r="E292" s="312"/>
      <c r="F292" s="298"/>
      <c r="G292" s="245"/>
      <c r="L292" s="259"/>
    </row>
    <row r="293" spans="1:12">
      <c r="A293" s="259"/>
      <c r="B293" s="259"/>
      <c r="C293" s="259"/>
      <c r="D293" s="259"/>
      <c r="E293" s="312"/>
      <c r="F293" s="298"/>
      <c r="G293" s="245"/>
      <c r="L293" s="259"/>
    </row>
    <row r="294" spans="1:12">
      <c r="A294" s="259"/>
      <c r="B294" s="259"/>
      <c r="C294" s="259"/>
      <c r="D294" s="259"/>
      <c r="E294" s="312"/>
      <c r="F294" s="298"/>
      <c r="G294" s="245"/>
      <c r="L294" s="259"/>
    </row>
    <row r="295" spans="1:12">
      <c r="A295" s="259"/>
      <c r="B295" s="259"/>
      <c r="C295" s="259"/>
      <c r="D295" s="259"/>
      <c r="E295" s="312"/>
      <c r="F295" s="298"/>
      <c r="G295" s="245"/>
      <c r="L295" s="259"/>
    </row>
    <row r="296" spans="1:12">
      <c r="A296" s="259"/>
      <c r="B296" s="259"/>
      <c r="C296" s="259"/>
      <c r="D296" s="259"/>
      <c r="E296" s="312"/>
      <c r="F296" s="298"/>
      <c r="G296" s="245"/>
      <c r="L296" s="259"/>
    </row>
    <row r="297" spans="1:12">
      <c r="A297" s="259"/>
      <c r="B297" s="259"/>
      <c r="C297" s="259"/>
      <c r="D297" s="259"/>
      <c r="E297" s="312"/>
      <c r="F297" s="298"/>
      <c r="G297" s="245"/>
      <c r="L297" s="259"/>
    </row>
    <row r="298" spans="1:12">
      <c r="A298" s="259"/>
      <c r="B298" s="259"/>
      <c r="C298" s="259"/>
      <c r="D298" s="259"/>
      <c r="E298" s="312"/>
      <c r="F298" s="298"/>
      <c r="G298" s="245"/>
      <c r="L298" s="259"/>
    </row>
    <row r="299" spans="1:12">
      <c r="A299" s="259"/>
      <c r="B299" s="259"/>
      <c r="C299" s="259"/>
      <c r="D299" s="259"/>
      <c r="E299" s="312"/>
      <c r="F299" s="298"/>
      <c r="G299" s="245"/>
      <c r="L299" s="259"/>
    </row>
    <row r="300" spans="1:12">
      <c r="A300" s="259"/>
      <c r="B300" s="259"/>
      <c r="C300" s="259"/>
      <c r="D300" s="259"/>
      <c r="E300" s="312"/>
      <c r="F300" s="298"/>
      <c r="G300" s="245"/>
      <c r="L300" s="259"/>
    </row>
    <row r="301" spans="1:12">
      <c r="A301" s="259"/>
      <c r="B301" s="259"/>
      <c r="C301" s="259"/>
      <c r="D301" s="259"/>
      <c r="E301" s="312"/>
      <c r="F301" s="298"/>
      <c r="G301" s="245"/>
      <c r="L301" s="259"/>
    </row>
    <row r="302" spans="1:12">
      <c r="A302" s="259"/>
      <c r="B302" s="259"/>
      <c r="C302" s="259"/>
      <c r="D302" s="259"/>
      <c r="E302" s="312"/>
      <c r="F302" s="298"/>
      <c r="G302" s="245"/>
      <c r="L302" s="259"/>
    </row>
    <row r="303" spans="1:12">
      <c r="A303" s="259"/>
      <c r="B303" s="259"/>
      <c r="C303" s="259"/>
      <c r="D303" s="259"/>
      <c r="E303" s="312"/>
      <c r="F303" s="298"/>
      <c r="G303" s="245"/>
      <c r="L303" s="259"/>
    </row>
    <row r="304" spans="1:12">
      <c r="A304" s="259"/>
      <c r="B304" s="259"/>
      <c r="C304" s="259"/>
      <c r="D304" s="259"/>
      <c r="E304" s="312"/>
      <c r="F304" s="298"/>
      <c r="G304" s="245"/>
      <c r="L304" s="259"/>
    </row>
    <row r="305" spans="1:12">
      <c r="A305" s="259"/>
      <c r="B305" s="259"/>
      <c r="C305" s="259"/>
      <c r="D305" s="259"/>
      <c r="E305" s="312"/>
      <c r="F305" s="298"/>
      <c r="G305" s="245"/>
      <c r="L305" s="259"/>
    </row>
    <row r="306" spans="1:12">
      <c r="A306" s="259"/>
      <c r="B306" s="259"/>
      <c r="C306" s="259"/>
      <c r="D306" s="259"/>
      <c r="E306" s="312"/>
      <c r="F306" s="298"/>
      <c r="G306" s="245"/>
      <c r="L306" s="259"/>
    </row>
    <row r="307" spans="1:12">
      <c r="A307" s="259"/>
      <c r="B307" s="259"/>
      <c r="C307" s="259"/>
      <c r="D307" s="259"/>
      <c r="E307" s="312"/>
      <c r="F307" s="298"/>
      <c r="G307" s="245"/>
      <c r="L307" s="259"/>
    </row>
    <row r="308" spans="1:12">
      <c r="A308" s="259"/>
      <c r="B308" s="259"/>
      <c r="C308" s="259"/>
      <c r="D308" s="259"/>
      <c r="E308" s="312"/>
      <c r="F308" s="298"/>
      <c r="G308" s="245"/>
      <c r="L308" s="259"/>
    </row>
    <row r="309" spans="1:12">
      <c r="A309" s="259"/>
      <c r="B309" s="259"/>
      <c r="C309" s="259"/>
      <c r="D309" s="259"/>
      <c r="E309" s="312"/>
      <c r="F309" s="298"/>
      <c r="G309" s="245"/>
      <c r="L309" s="259"/>
    </row>
    <row r="310" spans="1:12">
      <c r="A310" s="259"/>
      <c r="B310" s="259"/>
      <c r="C310" s="259"/>
      <c r="D310" s="259"/>
      <c r="E310" s="312"/>
      <c r="F310" s="298"/>
      <c r="G310" s="245"/>
      <c r="L310" s="259"/>
    </row>
    <row r="311" spans="1:12">
      <c r="A311" s="259"/>
      <c r="B311" s="259"/>
      <c r="C311" s="259"/>
      <c r="D311" s="259"/>
      <c r="E311" s="312"/>
      <c r="F311" s="298"/>
      <c r="G311" s="245"/>
      <c r="L311" s="259"/>
    </row>
    <row r="312" spans="1:12">
      <c r="A312" s="259"/>
      <c r="B312" s="259"/>
      <c r="C312" s="259"/>
      <c r="D312" s="259"/>
      <c r="E312" s="312"/>
      <c r="F312" s="298"/>
      <c r="G312" s="245"/>
      <c r="L312" s="259"/>
    </row>
    <row r="313" spans="1:12">
      <c r="A313" s="259"/>
      <c r="B313" s="259"/>
      <c r="C313" s="259"/>
      <c r="D313" s="259"/>
      <c r="E313" s="312"/>
      <c r="F313" s="298"/>
      <c r="G313" s="245"/>
      <c r="L313" s="259"/>
    </row>
    <row r="314" spans="1:12">
      <c r="A314" s="259"/>
      <c r="B314" s="259"/>
      <c r="C314" s="259"/>
      <c r="D314" s="259"/>
      <c r="E314" s="312"/>
      <c r="F314" s="298"/>
      <c r="G314" s="245"/>
      <c r="L314" s="259"/>
    </row>
    <row r="315" spans="1:12">
      <c r="A315" s="259"/>
      <c r="B315" s="259"/>
      <c r="C315" s="259"/>
      <c r="D315" s="259"/>
      <c r="E315" s="312"/>
      <c r="F315" s="298"/>
      <c r="G315" s="245"/>
      <c r="L315" s="259"/>
    </row>
    <row r="316" spans="1:12">
      <c r="A316" s="259"/>
      <c r="B316" s="259"/>
      <c r="C316" s="259"/>
      <c r="D316" s="259"/>
      <c r="E316" s="312"/>
      <c r="F316" s="298"/>
      <c r="G316" s="245"/>
      <c r="L316" s="259"/>
    </row>
    <row r="317" spans="1:12">
      <c r="A317" s="259"/>
      <c r="B317" s="259"/>
      <c r="C317" s="259"/>
      <c r="D317" s="259"/>
      <c r="E317" s="312"/>
      <c r="F317" s="298"/>
      <c r="G317" s="245"/>
      <c r="L317" s="259"/>
    </row>
    <row r="318" spans="1:12">
      <c r="A318" s="259"/>
      <c r="B318" s="259"/>
      <c r="C318" s="259"/>
      <c r="D318" s="259"/>
      <c r="E318" s="312"/>
      <c r="F318" s="298"/>
      <c r="G318" s="245"/>
      <c r="L318" s="259"/>
    </row>
    <row r="319" spans="1:12">
      <c r="A319" s="259"/>
      <c r="B319" s="259"/>
      <c r="C319" s="259"/>
      <c r="D319" s="259"/>
      <c r="E319" s="312"/>
      <c r="F319" s="298"/>
      <c r="G319" s="245"/>
      <c r="L319" s="259"/>
    </row>
    <row r="320" spans="1:12">
      <c r="A320" s="259"/>
      <c r="B320" s="259"/>
      <c r="C320" s="259"/>
      <c r="D320" s="259"/>
      <c r="E320" s="312"/>
      <c r="F320" s="298"/>
      <c r="G320" s="245"/>
      <c r="L320" s="259"/>
    </row>
    <row r="321" spans="1:12">
      <c r="A321" s="259"/>
      <c r="B321" s="259"/>
      <c r="C321" s="259"/>
      <c r="D321" s="259"/>
      <c r="E321" s="312"/>
      <c r="F321" s="298"/>
      <c r="G321" s="245"/>
      <c r="L321" s="259"/>
    </row>
    <row r="322" spans="1:12">
      <c r="A322" s="259"/>
      <c r="B322" s="259"/>
      <c r="C322" s="259"/>
      <c r="D322" s="259"/>
      <c r="E322" s="312"/>
      <c r="F322" s="298"/>
      <c r="G322" s="245"/>
      <c r="L322" s="259"/>
    </row>
    <row r="323" spans="1:12">
      <c r="A323" s="259"/>
      <c r="B323" s="259"/>
      <c r="C323" s="259"/>
      <c r="D323" s="259"/>
      <c r="E323" s="312"/>
      <c r="F323" s="298"/>
      <c r="G323" s="245"/>
      <c r="L323" s="259"/>
    </row>
    <row r="324" spans="1:12">
      <c r="A324" s="259"/>
      <c r="B324" s="259"/>
      <c r="C324" s="259"/>
      <c r="D324" s="259"/>
      <c r="E324" s="312"/>
      <c r="F324" s="298"/>
      <c r="G324" s="245"/>
      <c r="L324" s="259"/>
    </row>
    <row r="325" spans="1:12">
      <c r="A325" s="259"/>
      <c r="B325" s="259"/>
      <c r="C325" s="259"/>
      <c r="D325" s="259"/>
      <c r="E325" s="312"/>
      <c r="F325" s="298"/>
      <c r="G325" s="245"/>
      <c r="L325" s="259"/>
    </row>
    <row r="326" spans="1:12">
      <c r="A326" s="259"/>
      <c r="B326" s="259"/>
      <c r="C326" s="259"/>
      <c r="D326" s="259"/>
      <c r="E326" s="312"/>
      <c r="F326" s="298"/>
      <c r="G326" s="245"/>
      <c r="L326" s="259"/>
    </row>
    <row r="327" spans="1:12">
      <c r="A327" s="259"/>
      <c r="B327" s="259"/>
      <c r="C327" s="259"/>
      <c r="D327" s="259"/>
      <c r="E327" s="312"/>
      <c r="F327" s="298"/>
      <c r="G327" s="245"/>
      <c r="L327" s="259"/>
    </row>
    <row r="328" spans="1:12">
      <c r="A328" s="259"/>
      <c r="B328" s="259"/>
      <c r="C328" s="259"/>
      <c r="D328" s="259"/>
      <c r="E328" s="312"/>
      <c r="F328" s="298"/>
      <c r="G328" s="245"/>
      <c r="L328" s="259"/>
    </row>
    <row r="329" spans="1:12">
      <c r="A329" s="259"/>
      <c r="B329" s="259"/>
      <c r="C329" s="259"/>
      <c r="D329" s="259"/>
      <c r="E329" s="312"/>
      <c r="F329" s="298"/>
      <c r="G329" s="245"/>
      <c r="L329" s="259"/>
    </row>
    <row r="330" spans="1:12">
      <c r="A330" s="259"/>
      <c r="B330" s="259"/>
      <c r="C330" s="259"/>
      <c r="D330" s="259"/>
      <c r="E330" s="312"/>
      <c r="F330" s="298"/>
      <c r="G330" s="245"/>
      <c r="L330" s="259"/>
    </row>
    <row r="331" spans="1:12">
      <c r="A331" s="259"/>
      <c r="B331" s="259"/>
      <c r="C331" s="259"/>
      <c r="D331" s="259"/>
      <c r="E331" s="312"/>
      <c r="F331" s="298"/>
      <c r="G331" s="245"/>
      <c r="L331" s="259"/>
    </row>
    <row r="332" spans="1:12">
      <c r="A332" s="259"/>
      <c r="B332" s="259"/>
      <c r="C332" s="259"/>
      <c r="D332" s="259"/>
      <c r="E332" s="312"/>
      <c r="F332" s="298"/>
      <c r="G332" s="245"/>
      <c r="L332" s="259"/>
    </row>
    <row r="333" spans="1:12">
      <c r="A333" s="259"/>
      <c r="B333" s="259"/>
      <c r="C333" s="259"/>
      <c r="D333" s="259"/>
      <c r="E333" s="312"/>
      <c r="F333" s="298"/>
      <c r="G333" s="245"/>
      <c r="L333" s="259"/>
    </row>
    <row r="334" spans="1:12">
      <c r="A334" s="259"/>
      <c r="B334" s="259"/>
      <c r="C334" s="259"/>
      <c r="D334" s="259"/>
      <c r="E334" s="312"/>
      <c r="F334" s="298"/>
      <c r="G334" s="245"/>
      <c r="L334" s="259"/>
    </row>
    <row r="335" spans="1:12">
      <c r="A335" s="259"/>
      <c r="B335" s="259"/>
      <c r="C335" s="259"/>
      <c r="D335" s="259"/>
      <c r="E335" s="312"/>
      <c r="F335" s="298"/>
      <c r="G335" s="245"/>
      <c r="L335" s="259"/>
    </row>
    <row r="336" spans="1:12">
      <c r="A336" s="259"/>
      <c r="B336" s="259"/>
      <c r="C336" s="259"/>
      <c r="D336" s="259"/>
      <c r="E336" s="312"/>
      <c r="F336" s="298"/>
      <c r="G336" s="245"/>
      <c r="L336" s="259"/>
    </row>
    <row r="337" spans="1:12">
      <c r="A337" s="259"/>
      <c r="B337" s="259"/>
      <c r="C337" s="259"/>
      <c r="D337" s="259"/>
      <c r="E337" s="312"/>
      <c r="F337" s="298"/>
      <c r="G337" s="245"/>
      <c r="L337" s="259"/>
    </row>
    <row r="338" spans="1:12">
      <c r="A338" s="259"/>
      <c r="B338" s="259"/>
      <c r="C338" s="259"/>
      <c r="D338" s="259"/>
      <c r="E338" s="312"/>
      <c r="F338" s="298"/>
      <c r="G338" s="245"/>
      <c r="L338" s="259"/>
    </row>
    <row r="339" spans="1:12">
      <c r="A339" s="259"/>
      <c r="B339" s="259"/>
      <c r="C339" s="259"/>
      <c r="D339" s="259"/>
      <c r="E339" s="312"/>
      <c r="F339" s="298"/>
      <c r="G339" s="245"/>
      <c r="L339" s="259"/>
    </row>
    <row r="340" spans="1:12">
      <c r="A340" s="259"/>
      <c r="B340" s="259"/>
      <c r="C340" s="259"/>
      <c r="D340" s="259"/>
      <c r="E340" s="312"/>
      <c r="F340" s="298"/>
      <c r="G340" s="245"/>
      <c r="L340" s="259"/>
    </row>
    <row r="341" spans="1:12">
      <c r="A341" s="259"/>
      <c r="B341" s="259"/>
      <c r="C341" s="259"/>
      <c r="D341" s="259"/>
      <c r="E341" s="312"/>
      <c r="F341" s="298"/>
      <c r="G341" s="245"/>
      <c r="L341" s="259"/>
    </row>
    <row r="342" spans="1:12">
      <c r="A342" s="259"/>
      <c r="B342" s="259"/>
      <c r="C342" s="259"/>
      <c r="D342" s="259"/>
      <c r="E342" s="312"/>
      <c r="F342" s="298"/>
      <c r="G342" s="245"/>
      <c r="L342" s="259"/>
    </row>
    <row r="343" spans="1:12">
      <c r="A343" s="259"/>
      <c r="B343" s="259"/>
      <c r="C343" s="259"/>
      <c r="D343" s="259"/>
      <c r="E343" s="312"/>
      <c r="F343" s="298"/>
      <c r="G343" s="245"/>
      <c r="L343" s="259"/>
    </row>
    <row r="344" spans="1:12">
      <c r="A344" s="259"/>
      <c r="B344" s="259"/>
      <c r="C344" s="259"/>
      <c r="D344" s="259"/>
      <c r="E344" s="312"/>
      <c r="F344" s="298"/>
      <c r="G344" s="245"/>
      <c r="L344" s="259"/>
    </row>
    <row r="345" spans="1:12">
      <c r="A345" s="259"/>
      <c r="B345" s="259"/>
      <c r="C345" s="259"/>
      <c r="D345" s="259"/>
      <c r="E345" s="312"/>
      <c r="F345" s="298"/>
      <c r="G345" s="245"/>
      <c r="L345" s="259"/>
    </row>
    <row r="346" spans="1:12">
      <c r="A346" s="259"/>
      <c r="B346" s="259"/>
      <c r="C346" s="259"/>
      <c r="D346" s="259"/>
      <c r="E346" s="312"/>
      <c r="F346" s="298"/>
      <c r="G346" s="245"/>
      <c r="L346" s="259"/>
    </row>
    <row r="347" spans="1:12">
      <c r="A347" s="259"/>
      <c r="B347" s="259"/>
      <c r="C347" s="259"/>
      <c r="D347" s="259"/>
      <c r="E347" s="312"/>
      <c r="F347" s="298"/>
      <c r="G347" s="245"/>
      <c r="L347" s="259"/>
    </row>
    <row r="348" spans="1:12">
      <c r="A348" s="259"/>
      <c r="B348" s="259"/>
      <c r="C348" s="259"/>
      <c r="D348" s="259"/>
      <c r="E348" s="312"/>
      <c r="F348" s="298"/>
      <c r="G348" s="245"/>
      <c r="L348" s="259"/>
    </row>
    <row r="349" spans="1:12">
      <c r="A349" s="259"/>
      <c r="B349" s="259"/>
      <c r="C349" s="259"/>
      <c r="D349" s="259"/>
      <c r="E349" s="312"/>
      <c r="F349" s="298"/>
      <c r="G349" s="245"/>
      <c r="L349" s="259"/>
    </row>
    <row r="350" spans="1:12">
      <c r="A350" s="259"/>
      <c r="B350" s="259"/>
      <c r="C350" s="259"/>
      <c r="D350" s="259"/>
      <c r="E350" s="312"/>
      <c r="F350" s="298"/>
      <c r="G350" s="245"/>
      <c r="L350" s="259"/>
    </row>
    <row r="351" spans="1:12">
      <c r="A351" s="259"/>
      <c r="B351" s="259"/>
      <c r="C351" s="259"/>
      <c r="D351" s="259"/>
      <c r="E351" s="312"/>
      <c r="F351" s="298"/>
      <c r="G351" s="245"/>
      <c r="L351" s="259"/>
    </row>
    <row r="352" spans="1:12">
      <c r="A352" s="259"/>
      <c r="B352" s="259"/>
      <c r="C352" s="259"/>
      <c r="D352" s="259"/>
      <c r="E352" s="312"/>
      <c r="F352" s="298"/>
      <c r="G352" s="245"/>
      <c r="L352" s="259"/>
    </row>
    <row r="353" spans="1:12">
      <c r="A353" s="259"/>
      <c r="B353" s="259"/>
      <c r="C353" s="259"/>
      <c r="D353" s="259"/>
      <c r="E353" s="312"/>
      <c r="F353" s="298"/>
      <c r="G353" s="245"/>
      <c r="L353" s="259"/>
    </row>
    <row r="354" spans="1:12">
      <c r="A354" s="259"/>
      <c r="B354" s="259"/>
      <c r="C354" s="259"/>
      <c r="D354" s="259"/>
      <c r="E354" s="312"/>
      <c r="F354" s="298"/>
      <c r="G354" s="245"/>
      <c r="L354" s="259"/>
    </row>
    <row r="355" spans="1:12">
      <c r="A355" s="259"/>
      <c r="B355" s="259"/>
      <c r="C355" s="259"/>
      <c r="D355" s="259"/>
      <c r="E355" s="312"/>
      <c r="F355" s="298"/>
      <c r="G355" s="245"/>
      <c r="L355" s="259"/>
    </row>
    <row r="356" spans="1:12">
      <c r="A356" s="259"/>
      <c r="B356" s="259"/>
      <c r="C356" s="259"/>
      <c r="D356" s="259"/>
      <c r="E356" s="312"/>
      <c r="F356" s="298"/>
      <c r="G356" s="245"/>
      <c r="L356" s="259"/>
    </row>
    <row r="357" spans="1:12">
      <c r="A357" s="259"/>
      <c r="B357" s="259"/>
      <c r="C357" s="259"/>
      <c r="D357" s="259"/>
      <c r="E357" s="312"/>
      <c r="F357" s="298"/>
      <c r="G357" s="245"/>
      <c r="L357" s="259"/>
    </row>
    <row r="358" spans="1:12">
      <c r="A358" s="259"/>
      <c r="B358" s="259"/>
      <c r="C358" s="259"/>
      <c r="D358" s="259"/>
      <c r="E358" s="312"/>
      <c r="F358" s="298"/>
      <c r="G358" s="245"/>
      <c r="L358" s="259"/>
    </row>
    <row r="359" spans="1:12">
      <c r="A359" s="259"/>
      <c r="B359" s="259"/>
      <c r="C359" s="259"/>
      <c r="D359" s="259"/>
      <c r="E359" s="312"/>
      <c r="F359" s="298"/>
      <c r="G359" s="245"/>
      <c r="L359" s="259"/>
    </row>
    <row r="360" spans="1:12">
      <c r="A360" s="259"/>
      <c r="B360" s="259"/>
      <c r="C360" s="259"/>
      <c r="D360" s="259"/>
      <c r="E360" s="312"/>
      <c r="F360" s="298"/>
      <c r="G360" s="245"/>
      <c r="L360" s="259"/>
    </row>
    <row r="361" spans="1:12">
      <c r="A361" s="259"/>
      <c r="B361" s="259"/>
      <c r="C361" s="259"/>
      <c r="D361" s="259"/>
      <c r="E361" s="312"/>
      <c r="F361" s="298"/>
      <c r="G361" s="245"/>
      <c r="L361" s="259"/>
    </row>
    <row r="362" spans="1:12">
      <c r="A362" s="259"/>
      <c r="B362" s="259"/>
      <c r="C362" s="259"/>
      <c r="D362" s="259"/>
      <c r="E362" s="312"/>
      <c r="F362" s="298"/>
      <c r="G362" s="245"/>
      <c r="L362" s="259"/>
    </row>
    <row r="363" spans="1:12">
      <c r="A363" s="259"/>
      <c r="B363" s="259"/>
      <c r="C363" s="259"/>
      <c r="D363" s="259"/>
      <c r="E363" s="312"/>
      <c r="F363" s="298"/>
      <c r="G363" s="245"/>
      <c r="L363" s="259"/>
    </row>
    <row r="364" spans="1:12">
      <c r="A364" s="259"/>
      <c r="B364" s="259"/>
      <c r="C364" s="259"/>
      <c r="D364" s="259"/>
      <c r="E364" s="312"/>
      <c r="F364" s="298"/>
      <c r="G364" s="245"/>
      <c r="L364" s="259"/>
    </row>
    <row r="365" spans="1:12">
      <c r="A365" s="259"/>
      <c r="B365" s="259"/>
      <c r="C365" s="259"/>
      <c r="D365" s="259"/>
      <c r="E365" s="312"/>
      <c r="F365" s="298"/>
      <c r="G365" s="245"/>
      <c r="L365" s="259"/>
    </row>
    <row r="366" spans="1:12">
      <c r="A366" s="259"/>
      <c r="B366" s="259"/>
      <c r="C366" s="259"/>
      <c r="D366" s="259"/>
      <c r="E366" s="312"/>
      <c r="F366" s="298"/>
      <c r="G366" s="245"/>
      <c r="L366" s="259"/>
    </row>
    <row r="367" spans="1:12">
      <c r="A367" s="259"/>
      <c r="B367" s="259"/>
      <c r="C367" s="259"/>
      <c r="D367" s="259"/>
      <c r="E367" s="312"/>
      <c r="F367" s="298"/>
      <c r="G367" s="245"/>
      <c r="L367" s="259"/>
    </row>
    <row r="368" spans="1:12">
      <c r="A368" s="259"/>
      <c r="B368" s="259"/>
      <c r="C368" s="259"/>
      <c r="D368" s="259"/>
      <c r="E368" s="312"/>
      <c r="F368" s="298"/>
      <c r="G368" s="245"/>
      <c r="L368" s="259"/>
    </row>
    <row r="369" spans="1:12">
      <c r="A369" s="259"/>
      <c r="B369" s="259"/>
      <c r="C369" s="259"/>
      <c r="D369" s="259"/>
      <c r="E369" s="312"/>
      <c r="F369" s="298"/>
      <c r="G369" s="245"/>
      <c r="L369" s="259"/>
    </row>
    <row r="370" spans="1:12">
      <c r="A370" s="259"/>
      <c r="B370" s="259"/>
      <c r="C370" s="259"/>
      <c r="D370" s="259"/>
      <c r="E370" s="312"/>
      <c r="F370" s="298"/>
      <c r="G370" s="245"/>
      <c r="L370" s="259"/>
    </row>
    <row r="371" spans="1:12">
      <c r="A371" s="259"/>
      <c r="B371" s="259"/>
      <c r="C371" s="259"/>
      <c r="D371" s="259"/>
      <c r="E371" s="312"/>
      <c r="F371" s="298"/>
      <c r="G371" s="245"/>
      <c r="L371" s="259"/>
    </row>
    <row r="372" spans="1:12">
      <c r="A372" s="259"/>
      <c r="B372" s="259"/>
      <c r="C372" s="259"/>
      <c r="D372" s="259"/>
      <c r="E372" s="312"/>
      <c r="F372" s="298"/>
      <c r="G372" s="245"/>
      <c r="L372" s="259"/>
    </row>
    <row r="373" spans="1:12">
      <c r="A373" s="259"/>
      <c r="B373" s="259"/>
      <c r="C373" s="259"/>
      <c r="D373" s="259"/>
      <c r="E373" s="312"/>
      <c r="F373" s="298"/>
      <c r="G373" s="245"/>
      <c r="L373" s="259"/>
    </row>
    <row r="374" spans="1:12">
      <c r="A374" s="259"/>
      <c r="B374" s="259"/>
      <c r="C374" s="259"/>
      <c r="D374" s="259"/>
      <c r="E374" s="312"/>
      <c r="F374" s="298"/>
      <c r="G374" s="245"/>
      <c r="L374" s="259"/>
    </row>
    <row r="375" spans="1:12">
      <c r="A375" s="259"/>
      <c r="B375" s="259"/>
      <c r="C375" s="259"/>
      <c r="D375" s="259"/>
      <c r="E375" s="312"/>
      <c r="F375" s="298"/>
      <c r="G375" s="245"/>
      <c r="L375" s="259"/>
    </row>
    <row r="376" spans="1:12">
      <c r="A376" s="259"/>
      <c r="B376" s="259"/>
      <c r="C376" s="259"/>
      <c r="D376" s="259"/>
      <c r="E376" s="312"/>
      <c r="F376" s="298"/>
      <c r="G376" s="245"/>
      <c r="L376" s="259"/>
    </row>
    <row r="377" spans="1:12">
      <c r="A377" s="259"/>
      <c r="B377" s="259"/>
      <c r="C377" s="259"/>
      <c r="D377" s="259"/>
      <c r="E377" s="312"/>
      <c r="F377" s="298"/>
      <c r="G377" s="245"/>
      <c r="L377" s="259"/>
    </row>
    <row r="378" spans="1:12">
      <c r="A378" s="259"/>
      <c r="B378" s="259"/>
      <c r="C378" s="259"/>
      <c r="D378" s="259"/>
      <c r="E378" s="312"/>
      <c r="F378" s="298"/>
      <c r="G378" s="245"/>
      <c r="L378" s="259"/>
    </row>
    <row r="379" spans="1:12">
      <c r="A379" s="259"/>
      <c r="B379" s="259"/>
      <c r="C379" s="259"/>
      <c r="D379" s="259"/>
      <c r="E379" s="312"/>
      <c r="F379" s="298"/>
      <c r="G379" s="245"/>
      <c r="L379" s="259"/>
    </row>
    <row r="380" spans="1:12">
      <c r="A380" s="259"/>
      <c r="B380" s="259"/>
      <c r="C380" s="259"/>
      <c r="D380" s="259"/>
      <c r="E380" s="312"/>
      <c r="F380" s="298"/>
      <c r="G380" s="245"/>
      <c r="L380" s="259"/>
    </row>
    <row r="381" spans="1:12">
      <c r="A381" s="259"/>
      <c r="B381" s="259"/>
      <c r="C381" s="259"/>
      <c r="D381" s="259"/>
      <c r="E381" s="312"/>
      <c r="F381" s="298"/>
      <c r="G381" s="245"/>
      <c r="L381" s="259"/>
    </row>
    <row r="382" spans="1:12">
      <c r="A382" s="259"/>
      <c r="B382" s="259"/>
      <c r="C382" s="259"/>
      <c r="D382" s="259"/>
      <c r="E382" s="312"/>
      <c r="F382" s="298"/>
      <c r="G382" s="245"/>
      <c r="L382" s="259"/>
    </row>
    <row r="383" spans="1:12">
      <c r="A383" s="259"/>
      <c r="B383" s="259"/>
      <c r="C383" s="259"/>
      <c r="D383" s="259"/>
      <c r="E383" s="312"/>
      <c r="F383" s="298"/>
      <c r="G383" s="245"/>
      <c r="L383" s="259"/>
    </row>
    <row r="384" spans="1:12">
      <c r="A384" s="259"/>
      <c r="B384" s="259"/>
      <c r="C384" s="259"/>
      <c r="D384" s="259"/>
      <c r="E384" s="312"/>
      <c r="F384" s="298"/>
      <c r="G384" s="245"/>
      <c r="L384" s="259"/>
    </row>
    <row r="385" spans="1:12">
      <c r="A385" s="259"/>
      <c r="B385" s="259"/>
      <c r="C385" s="259"/>
      <c r="D385" s="259"/>
      <c r="E385" s="312"/>
      <c r="F385" s="298"/>
      <c r="G385" s="245"/>
      <c r="L385" s="259"/>
    </row>
    <row r="386" spans="1:12">
      <c r="A386" s="259"/>
      <c r="B386" s="259"/>
      <c r="C386" s="259"/>
      <c r="D386" s="259"/>
      <c r="E386" s="312"/>
      <c r="F386" s="298"/>
      <c r="G386" s="245"/>
      <c r="L386" s="259"/>
    </row>
    <row r="387" spans="1:12">
      <c r="A387" s="259"/>
      <c r="B387" s="259"/>
      <c r="C387" s="259"/>
      <c r="D387" s="259"/>
      <c r="E387" s="312"/>
      <c r="F387" s="298"/>
      <c r="G387" s="245"/>
      <c r="L387" s="259"/>
    </row>
    <row r="388" spans="1:12">
      <c r="A388" s="259"/>
      <c r="B388" s="259"/>
      <c r="C388" s="259"/>
      <c r="D388" s="259"/>
      <c r="E388" s="312"/>
      <c r="F388" s="298"/>
      <c r="G388" s="245"/>
      <c r="L388" s="259"/>
    </row>
    <row r="389" spans="1:12">
      <c r="A389" s="259"/>
      <c r="B389" s="259"/>
      <c r="C389" s="259"/>
      <c r="D389" s="259"/>
      <c r="E389" s="312"/>
      <c r="F389" s="298"/>
      <c r="G389" s="245"/>
      <c r="L389" s="259"/>
    </row>
    <row r="390" spans="1:12">
      <c r="A390" s="259"/>
      <c r="B390" s="259"/>
      <c r="C390" s="259"/>
      <c r="D390" s="259"/>
      <c r="E390" s="312"/>
      <c r="F390" s="298"/>
      <c r="G390" s="245"/>
      <c r="L390" s="259"/>
    </row>
    <row r="391" spans="1:12">
      <c r="A391" s="259"/>
      <c r="B391" s="259"/>
      <c r="C391" s="259"/>
      <c r="D391" s="259"/>
      <c r="E391" s="312"/>
      <c r="F391" s="298"/>
      <c r="G391" s="245"/>
      <c r="L391" s="259"/>
    </row>
    <row r="392" spans="1:12">
      <c r="A392" s="259"/>
      <c r="B392" s="259"/>
      <c r="C392" s="259"/>
      <c r="D392" s="259"/>
      <c r="E392" s="312"/>
      <c r="F392" s="298"/>
      <c r="G392" s="245"/>
      <c r="L392" s="259"/>
    </row>
    <row r="393" spans="1:12">
      <c r="A393" s="259"/>
      <c r="B393" s="259"/>
      <c r="C393" s="259"/>
      <c r="D393" s="259"/>
      <c r="E393" s="312"/>
      <c r="F393" s="298"/>
      <c r="G393" s="245"/>
      <c r="L393" s="259"/>
    </row>
    <row r="394" spans="1:12">
      <c r="A394" s="259"/>
      <c r="B394" s="259"/>
      <c r="C394" s="259"/>
      <c r="D394" s="259"/>
      <c r="E394" s="312"/>
      <c r="F394" s="298"/>
      <c r="G394" s="245"/>
      <c r="L394" s="259"/>
    </row>
    <row r="395" spans="1:12">
      <c r="A395" s="259"/>
      <c r="B395" s="259"/>
      <c r="C395" s="259"/>
      <c r="D395" s="259"/>
      <c r="E395" s="312"/>
      <c r="F395" s="298"/>
      <c r="G395" s="245"/>
      <c r="L395" s="259"/>
    </row>
    <row r="396" spans="1:12">
      <c r="A396" s="259"/>
      <c r="B396" s="259"/>
      <c r="C396" s="259"/>
      <c r="D396" s="259"/>
      <c r="E396" s="312"/>
      <c r="F396" s="298"/>
      <c r="G396" s="245"/>
      <c r="L396" s="259"/>
    </row>
    <row r="397" spans="1:12">
      <c r="A397" s="259"/>
      <c r="B397" s="259"/>
      <c r="C397" s="259"/>
      <c r="D397" s="259"/>
      <c r="E397" s="312"/>
      <c r="F397" s="298"/>
      <c r="G397" s="245"/>
      <c r="L397" s="259"/>
    </row>
    <row r="398" spans="1:12">
      <c r="A398" s="259"/>
      <c r="B398" s="259"/>
      <c r="C398" s="259"/>
      <c r="D398" s="259"/>
      <c r="E398" s="312"/>
      <c r="F398" s="298"/>
      <c r="G398" s="245"/>
      <c r="L398" s="259"/>
    </row>
    <row r="399" spans="1:12">
      <c r="A399" s="259"/>
      <c r="B399" s="259"/>
      <c r="C399" s="259"/>
      <c r="D399" s="259"/>
      <c r="E399" s="312"/>
      <c r="F399" s="298"/>
      <c r="G399" s="245"/>
      <c r="L399" s="259"/>
    </row>
    <row r="400" spans="1:12">
      <c r="A400" s="259"/>
      <c r="B400" s="259"/>
      <c r="C400" s="259"/>
      <c r="D400" s="259"/>
      <c r="E400" s="312"/>
      <c r="F400" s="298"/>
      <c r="G400" s="245"/>
      <c r="L400" s="259"/>
    </row>
    <row r="401" spans="1:12">
      <c r="A401" s="259"/>
      <c r="B401" s="259"/>
      <c r="C401" s="259"/>
      <c r="D401" s="259"/>
      <c r="E401" s="312"/>
      <c r="F401" s="298"/>
      <c r="G401" s="245"/>
      <c r="L401" s="259"/>
    </row>
    <row r="402" spans="1:12">
      <c r="A402" s="259"/>
      <c r="B402" s="259"/>
      <c r="C402" s="259"/>
      <c r="D402" s="259"/>
      <c r="E402" s="312"/>
      <c r="F402" s="298"/>
      <c r="G402" s="245"/>
      <c r="L402" s="259"/>
    </row>
    <row r="403" spans="1:12">
      <c r="A403" s="259"/>
      <c r="B403" s="259"/>
      <c r="C403" s="259"/>
      <c r="D403" s="259"/>
      <c r="E403" s="312"/>
      <c r="F403" s="298"/>
      <c r="G403" s="245"/>
      <c r="L403" s="259"/>
    </row>
    <row r="404" spans="1:12">
      <c r="A404" s="259"/>
      <c r="B404" s="259"/>
      <c r="C404" s="259"/>
      <c r="D404" s="259"/>
      <c r="E404" s="312"/>
      <c r="F404" s="298"/>
      <c r="G404" s="245"/>
      <c r="L404" s="259"/>
    </row>
    <row r="405" spans="1:12">
      <c r="A405" s="259"/>
      <c r="B405" s="259"/>
      <c r="C405" s="259"/>
      <c r="D405" s="259"/>
      <c r="E405" s="312"/>
      <c r="F405" s="298"/>
      <c r="G405" s="245"/>
      <c r="L405" s="259"/>
    </row>
    <row r="406" spans="1:12">
      <c r="A406" s="259"/>
      <c r="B406" s="259"/>
      <c r="C406" s="259"/>
      <c r="D406" s="259"/>
      <c r="E406" s="312"/>
      <c r="F406" s="298"/>
      <c r="G406" s="245"/>
      <c r="L406" s="259"/>
    </row>
    <row r="407" spans="1:12">
      <c r="A407" s="259"/>
      <c r="B407" s="259"/>
      <c r="C407" s="259"/>
      <c r="D407" s="259"/>
      <c r="E407" s="312"/>
      <c r="F407" s="298"/>
      <c r="G407" s="245"/>
      <c r="L407" s="259"/>
    </row>
    <row r="408" spans="1:12">
      <c r="A408" s="259"/>
      <c r="B408" s="259"/>
      <c r="C408" s="259"/>
      <c r="D408" s="259"/>
      <c r="E408" s="312"/>
      <c r="F408" s="298"/>
      <c r="G408" s="245"/>
      <c r="L408" s="259"/>
    </row>
    <row r="409" spans="1:12">
      <c r="A409" s="259"/>
      <c r="B409" s="259"/>
      <c r="C409" s="259"/>
      <c r="D409" s="259"/>
      <c r="E409" s="312"/>
      <c r="F409" s="298"/>
      <c r="G409" s="245"/>
      <c r="L409" s="259"/>
    </row>
    <row r="410" spans="1:12">
      <c r="A410" s="259"/>
      <c r="B410" s="259"/>
      <c r="C410" s="259"/>
      <c r="D410" s="259"/>
      <c r="E410" s="312"/>
      <c r="F410" s="298"/>
      <c r="G410" s="245"/>
      <c r="L410" s="259"/>
    </row>
    <row r="411" spans="1:12">
      <c r="A411" s="259"/>
      <c r="B411" s="259"/>
      <c r="C411" s="259"/>
      <c r="D411" s="259"/>
      <c r="E411" s="312"/>
      <c r="F411" s="298"/>
      <c r="G411" s="245"/>
      <c r="L411" s="259"/>
    </row>
    <row r="412" spans="1:12">
      <c r="A412" s="259"/>
      <c r="B412" s="259"/>
      <c r="C412" s="259"/>
      <c r="D412" s="259"/>
      <c r="E412" s="312"/>
      <c r="F412" s="298"/>
      <c r="G412" s="245"/>
      <c r="L412" s="259"/>
    </row>
    <row r="413" spans="1:12">
      <c r="A413" s="259"/>
      <c r="B413" s="259"/>
      <c r="C413" s="259"/>
      <c r="D413" s="259"/>
      <c r="E413" s="312"/>
      <c r="F413" s="298"/>
      <c r="G413" s="245"/>
      <c r="L413" s="259"/>
    </row>
    <row r="414" spans="1:12">
      <c r="A414" s="259"/>
      <c r="B414" s="259"/>
      <c r="C414" s="259"/>
      <c r="D414" s="259"/>
      <c r="E414" s="312"/>
      <c r="F414" s="298"/>
      <c r="G414" s="245"/>
      <c r="L414" s="259"/>
    </row>
    <row r="415" spans="1:12">
      <c r="A415" s="259"/>
      <c r="B415" s="259"/>
      <c r="C415" s="259"/>
      <c r="D415" s="259"/>
      <c r="E415" s="312"/>
      <c r="F415" s="298"/>
      <c r="G415" s="245"/>
      <c r="L415" s="259"/>
    </row>
    <row r="416" spans="1:12">
      <c r="A416" s="259"/>
      <c r="B416" s="259"/>
      <c r="C416" s="259"/>
      <c r="D416" s="259"/>
      <c r="E416" s="312"/>
      <c r="F416" s="298"/>
      <c r="G416" s="245"/>
      <c r="L416" s="259"/>
    </row>
    <row r="417" spans="1:12">
      <c r="A417" s="259"/>
      <c r="B417" s="259"/>
      <c r="C417" s="259"/>
      <c r="D417" s="259"/>
      <c r="E417" s="312"/>
      <c r="F417" s="298"/>
      <c r="G417" s="245"/>
      <c r="L417" s="259"/>
    </row>
    <row r="418" spans="1:12">
      <c r="A418" s="259"/>
      <c r="B418" s="259"/>
      <c r="C418" s="259"/>
      <c r="D418" s="259"/>
      <c r="E418" s="312"/>
      <c r="F418" s="298"/>
      <c r="G418" s="245"/>
      <c r="L418" s="259"/>
    </row>
    <row r="419" spans="1:12">
      <c r="A419" s="259"/>
      <c r="B419" s="259"/>
      <c r="C419" s="259"/>
      <c r="D419" s="259"/>
      <c r="E419" s="312"/>
      <c r="F419" s="298"/>
      <c r="G419" s="245"/>
      <c r="L419" s="259"/>
    </row>
    <row r="420" spans="1:12">
      <c r="A420" s="259"/>
      <c r="B420" s="259"/>
      <c r="C420" s="259"/>
      <c r="D420" s="259"/>
      <c r="E420" s="312"/>
      <c r="F420" s="298"/>
      <c r="G420" s="245"/>
      <c r="L420" s="259"/>
    </row>
    <row r="421" spans="1:12">
      <c r="A421" s="259"/>
      <c r="B421" s="259"/>
      <c r="C421" s="259"/>
      <c r="D421" s="259"/>
      <c r="E421" s="312"/>
      <c r="F421" s="298"/>
      <c r="G421" s="245"/>
      <c r="L421" s="259"/>
    </row>
    <row r="422" spans="1:12">
      <c r="A422" s="259"/>
      <c r="B422" s="259"/>
      <c r="C422" s="259"/>
      <c r="D422" s="259"/>
      <c r="E422" s="312"/>
      <c r="F422" s="298"/>
      <c r="G422" s="245"/>
      <c r="L422" s="259"/>
    </row>
    <row r="423" spans="1:12">
      <c r="A423" s="259"/>
      <c r="B423" s="259"/>
      <c r="C423" s="259"/>
      <c r="D423" s="259"/>
      <c r="E423" s="312"/>
      <c r="F423" s="298"/>
      <c r="G423" s="245"/>
      <c r="L423" s="259"/>
    </row>
    <row r="424" spans="1:12">
      <c r="A424" s="259"/>
      <c r="B424" s="259"/>
      <c r="C424" s="259"/>
      <c r="D424" s="259"/>
      <c r="E424" s="312"/>
      <c r="F424" s="298"/>
      <c r="G424" s="245"/>
      <c r="L424" s="259"/>
    </row>
    <row r="425" spans="1:12">
      <c r="A425" s="259"/>
      <c r="B425" s="259"/>
      <c r="C425" s="259"/>
      <c r="D425" s="259"/>
      <c r="E425" s="312"/>
      <c r="F425" s="298"/>
      <c r="G425" s="245"/>
      <c r="L425" s="259"/>
    </row>
    <row r="426" spans="1:12">
      <c r="A426" s="259"/>
      <c r="B426" s="259"/>
      <c r="C426" s="259"/>
      <c r="D426" s="259"/>
      <c r="E426" s="312"/>
      <c r="F426" s="298"/>
      <c r="G426" s="245"/>
      <c r="L426" s="259"/>
    </row>
    <row r="427" spans="1:12">
      <c r="A427" s="259"/>
      <c r="B427" s="259"/>
      <c r="C427" s="259"/>
      <c r="D427" s="259"/>
      <c r="E427" s="312"/>
      <c r="F427" s="298"/>
      <c r="G427" s="245"/>
      <c r="L427" s="259"/>
    </row>
    <row r="428" spans="1:12">
      <c r="A428" s="259"/>
      <c r="B428" s="259"/>
      <c r="C428" s="259"/>
      <c r="D428" s="259"/>
      <c r="E428" s="312"/>
      <c r="F428" s="298"/>
      <c r="G428" s="245"/>
      <c r="L428" s="259"/>
    </row>
    <row r="429" spans="1:12">
      <c r="A429" s="259"/>
      <c r="B429" s="259"/>
      <c r="C429" s="259"/>
      <c r="D429" s="259"/>
      <c r="E429" s="312"/>
      <c r="F429" s="298"/>
      <c r="G429" s="245"/>
      <c r="L429" s="259"/>
    </row>
    <row r="430" spans="1:12">
      <c r="A430" s="259"/>
      <c r="B430" s="259"/>
      <c r="C430" s="259"/>
      <c r="D430" s="259"/>
      <c r="E430" s="312"/>
      <c r="F430" s="298"/>
      <c r="G430" s="245"/>
      <c r="L430" s="259"/>
    </row>
    <row r="431" spans="1:12">
      <c r="A431" s="259"/>
      <c r="B431" s="259"/>
      <c r="C431" s="259"/>
      <c r="D431" s="259"/>
      <c r="E431" s="312"/>
      <c r="F431" s="298"/>
      <c r="G431" s="245"/>
      <c r="L431" s="259"/>
    </row>
    <row r="432" spans="1:12">
      <c r="A432" s="259"/>
      <c r="B432" s="259"/>
      <c r="C432" s="259"/>
      <c r="D432" s="259"/>
      <c r="E432" s="312"/>
      <c r="F432" s="298"/>
      <c r="G432" s="245"/>
      <c r="L432" s="259"/>
    </row>
    <row r="433" spans="1:12">
      <c r="A433" s="259"/>
      <c r="B433" s="259"/>
      <c r="C433" s="259"/>
      <c r="D433" s="259"/>
      <c r="E433" s="312"/>
      <c r="F433" s="298"/>
      <c r="G433" s="245"/>
      <c r="L433" s="259"/>
    </row>
    <row r="434" spans="1:12">
      <c r="A434" s="259"/>
      <c r="B434" s="259"/>
      <c r="C434" s="259"/>
      <c r="D434" s="259"/>
      <c r="E434" s="312"/>
      <c r="F434" s="298"/>
      <c r="G434" s="245"/>
      <c r="L434" s="259"/>
    </row>
    <row r="435" spans="1:12">
      <c r="A435" s="259"/>
      <c r="B435" s="259"/>
      <c r="C435" s="259"/>
      <c r="D435" s="259"/>
      <c r="E435" s="312"/>
      <c r="F435" s="298"/>
      <c r="G435" s="245"/>
      <c r="L435" s="259"/>
    </row>
    <row r="436" spans="1:12">
      <c r="A436" s="259"/>
      <c r="B436" s="259"/>
      <c r="C436" s="259"/>
      <c r="D436" s="259"/>
      <c r="E436" s="312"/>
      <c r="F436" s="298"/>
      <c r="G436" s="245"/>
      <c r="L436" s="259"/>
    </row>
    <row r="437" spans="1:12">
      <c r="A437" s="259"/>
      <c r="B437" s="259"/>
      <c r="C437" s="259"/>
      <c r="D437" s="259"/>
      <c r="E437" s="312"/>
      <c r="F437" s="298"/>
      <c r="G437" s="245"/>
      <c r="L437" s="259"/>
    </row>
    <row r="438" spans="1:12">
      <c r="A438" s="259"/>
      <c r="B438" s="259"/>
      <c r="C438" s="259"/>
      <c r="D438" s="259"/>
      <c r="E438" s="312"/>
      <c r="F438" s="298"/>
      <c r="G438" s="245"/>
      <c r="L438" s="259"/>
    </row>
    <row r="439" spans="1:12">
      <c r="A439" s="259"/>
      <c r="B439" s="259"/>
      <c r="C439" s="259"/>
      <c r="D439" s="259"/>
      <c r="E439" s="312"/>
      <c r="F439" s="298"/>
      <c r="G439" s="245"/>
      <c r="L439" s="259"/>
    </row>
    <row r="440" spans="1:12">
      <c r="A440" s="259"/>
      <c r="B440" s="259"/>
      <c r="C440" s="259"/>
      <c r="D440" s="259"/>
      <c r="E440" s="312"/>
      <c r="F440" s="298"/>
      <c r="G440" s="245"/>
      <c r="L440" s="259"/>
    </row>
    <row r="441" spans="1:12">
      <c r="A441" s="259"/>
      <c r="B441" s="259"/>
      <c r="C441" s="259"/>
      <c r="D441" s="259"/>
      <c r="E441" s="312"/>
      <c r="F441" s="298"/>
      <c r="G441" s="245"/>
      <c r="L441" s="259"/>
    </row>
    <row r="442" spans="1:12">
      <c r="A442" s="259"/>
      <c r="B442" s="259"/>
      <c r="C442" s="259"/>
      <c r="D442" s="259"/>
      <c r="E442" s="312"/>
      <c r="F442" s="298"/>
      <c r="G442" s="245"/>
      <c r="L442" s="259"/>
    </row>
    <row r="443" spans="1:12">
      <c r="A443" s="259"/>
      <c r="B443" s="259"/>
      <c r="C443" s="259"/>
      <c r="D443" s="259"/>
      <c r="E443" s="312"/>
      <c r="F443" s="298"/>
      <c r="G443" s="245"/>
      <c r="L443" s="259"/>
    </row>
    <row r="444" spans="1:12">
      <c r="A444" s="259"/>
      <c r="B444" s="259"/>
      <c r="C444" s="259"/>
      <c r="D444" s="259"/>
      <c r="E444" s="312"/>
      <c r="F444" s="298"/>
      <c r="G444" s="245"/>
      <c r="L444" s="259"/>
    </row>
    <row r="445" spans="1:12">
      <c r="A445" s="259"/>
      <c r="B445" s="259"/>
      <c r="C445" s="259"/>
      <c r="D445" s="259"/>
      <c r="E445" s="312"/>
      <c r="F445" s="298"/>
      <c r="G445" s="245"/>
      <c r="L445" s="259"/>
    </row>
    <row r="446" spans="1:12">
      <c r="A446" s="259"/>
      <c r="B446" s="259"/>
      <c r="C446" s="259"/>
      <c r="D446" s="259"/>
      <c r="E446" s="312"/>
      <c r="F446" s="298"/>
      <c r="G446" s="245"/>
      <c r="L446" s="259"/>
    </row>
    <row r="447" spans="1:12">
      <c r="A447" s="259"/>
      <c r="B447" s="259"/>
      <c r="C447" s="259"/>
      <c r="D447" s="259"/>
      <c r="E447" s="312"/>
      <c r="F447" s="298"/>
      <c r="G447" s="245"/>
      <c r="L447" s="259"/>
    </row>
    <row r="448" spans="1:12">
      <c r="A448" s="259"/>
      <c r="B448" s="259"/>
      <c r="C448" s="259"/>
      <c r="D448" s="259"/>
      <c r="E448" s="312"/>
      <c r="F448" s="298"/>
      <c r="G448" s="245"/>
      <c r="L448" s="259"/>
    </row>
    <row r="449" spans="1:12">
      <c r="A449" s="259"/>
      <c r="B449" s="259"/>
      <c r="C449" s="259"/>
      <c r="D449" s="259"/>
      <c r="E449" s="312"/>
      <c r="F449" s="298"/>
      <c r="G449" s="245"/>
      <c r="L449" s="259"/>
    </row>
    <row r="450" spans="1:12">
      <c r="A450" s="259"/>
      <c r="B450" s="259"/>
      <c r="C450" s="259"/>
      <c r="D450" s="259"/>
      <c r="E450" s="312"/>
      <c r="F450" s="298"/>
      <c r="G450" s="245"/>
      <c r="L450" s="259"/>
    </row>
    <row r="451" spans="1:12">
      <c r="A451" s="259"/>
      <c r="B451" s="259"/>
      <c r="C451" s="259"/>
      <c r="D451" s="259"/>
      <c r="E451" s="312"/>
      <c r="F451" s="298"/>
      <c r="G451" s="245"/>
      <c r="L451" s="259"/>
    </row>
    <row r="452" spans="1:12">
      <c r="A452" s="259"/>
      <c r="B452" s="259"/>
      <c r="C452" s="259"/>
      <c r="D452" s="259"/>
      <c r="E452" s="312"/>
      <c r="F452" s="298"/>
      <c r="G452" s="245"/>
      <c r="L452" s="259"/>
    </row>
    <row r="453" spans="1:12">
      <c r="A453" s="259"/>
      <c r="B453" s="259"/>
      <c r="C453" s="259"/>
      <c r="D453" s="259"/>
      <c r="E453" s="312"/>
      <c r="F453" s="298"/>
      <c r="G453" s="245"/>
      <c r="L453" s="259"/>
    </row>
    <row r="454" spans="1:12">
      <c r="A454" s="259"/>
      <c r="B454" s="259"/>
      <c r="C454" s="259"/>
      <c r="D454" s="259"/>
      <c r="E454" s="312"/>
      <c r="F454" s="298"/>
      <c r="G454" s="245"/>
      <c r="L454" s="259"/>
    </row>
    <row r="455" spans="1:12">
      <c r="A455" s="259"/>
      <c r="B455" s="259"/>
      <c r="C455" s="259"/>
      <c r="D455" s="259"/>
      <c r="E455" s="312"/>
      <c r="F455" s="298"/>
      <c r="G455" s="245"/>
      <c r="L455" s="259"/>
    </row>
    <row r="456" spans="1:12">
      <c r="A456" s="259"/>
      <c r="B456" s="259"/>
      <c r="C456" s="259"/>
      <c r="D456" s="259"/>
      <c r="E456" s="312"/>
      <c r="F456" s="298"/>
      <c r="G456" s="245"/>
      <c r="L456" s="259"/>
    </row>
    <row r="457" spans="1:12">
      <c r="A457" s="259"/>
      <c r="B457" s="259"/>
      <c r="C457" s="259"/>
      <c r="D457" s="259"/>
      <c r="E457" s="312"/>
      <c r="F457" s="298"/>
      <c r="G457" s="245"/>
      <c r="L457" s="259"/>
    </row>
    <row r="458" spans="1:12">
      <c r="A458" s="259"/>
      <c r="B458" s="259"/>
      <c r="C458" s="259"/>
      <c r="D458" s="259"/>
      <c r="E458" s="312"/>
      <c r="F458" s="298"/>
      <c r="G458" s="245"/>
      <c r="L458" s="259"/>
    </row>
    <row r="459" spans="1:12">
      <c r="A459" s="259"/>
      <c r="B459" s="259"/>
      <c r="C459" s="259"/>
      <c r="D459" s="259"/>
      <c r="E459" s="312"/>
      <c r="F459" s="298"/>
      <c r="G459" s="245"/>
      <c r="L459" s="259"/>
    </row>
    <row r="460" spans="1:12">
      <c r="A460" s="259"/>
      <c r="B460" s="259"/>
      <c r="C460" s="259"/>
      <c r="D460" s="259"/>
      <c r="E460" s="312"/>
      <c r="F460" s="298"/>
      <c r="G460" s="245"/>
      <c r="L460" s="259"/>
    </row>
    <row r="461" spans="1:12">
      <c r="A461" s="259"/>
      <c r="B461" s="259"/>
      <c r="C461" s="259"/>
      <c r="D461" s="259"/>
      <c r="E461" s="312"/>
      <c r="F461" s="298"/>
      <c r="G461" s="245"/>
      <c r="L461" s="259"/>
    </row>
    <row r="462" spans="1:12">
      <c r="A462" s="259"/>
      <c r="B462" s="259"/>
      <c r="C462" s="259"/>
      <c r="D462" s="259"/>
      <c r="E462" s="312"/>
      <c r="F462" s="298"/>
      <c r="G462" s="245"/>
      <c r="L462" s="259"/>
    </row>
    <row r="463" spans="1:12">
      <c r="A463" s="259"/>
      <c r="B463" s="259"/>
      <c r="C463" s="259"/>
      <c r="D463" s="259"/>
      <c r="E463" s="312"/>
      <c r="F463" s="298"/>
      <c r="G463" s="245"/>
      <c r="L463" s="259"/>
    </row>
    <row r="464" spans="1:12">
      <c r="A464" s="259"/>
      <c r="B464" s="259"/>
      <c r="C464" s="259"/>
      <c r="D464" s="259"/>
      <c r="E464" s="312"/>
      <c r="F464" s="298"/>
      <c r="G464" s="245"/>
      <c r="L464" s="259"/>
    </row>
    <row r="465" spans="1:12">
      <c r="A465" s="259"/>
      <c r="B465" s="259"/>
      <c r="C465" s="259"/>
      <c r="D465" s="259"/>
      <c r="E465" s="312"/>
      <c r="F465" s="298"/>
      <c r="G465" s="245"/>
      <c r="L465" s="259"/>
    </row>
    <row r="466" spans="1:12">
      <c r="A466" s="259"/>
      <c r="B466" s="259"/>
      <c r="C466" s="259"/>
      <c r="D466" s="259"/>
      <c r="E466" s="312"/>
      <c r="F466" s="298"/>
      <c r="G466" s="245"/>
      <c r="L466" s="259"/>
    </row>
    <row r="467" spans="1:12">
      <c r="A467" s="259"/>
      <c r="B467" s="259"/>
      <c r="C467" s="259"/>
      <c r="D467" s="259"/>
      <c r="E467" s="312"/>
      <c r="F467" s="298"/>
      <c r="G467" s="245"/>
      <c r="L467" s="259"/>
    </row>
    <row r="468" spans="1:12">
      <c r="A468" s="259"/>
      <c r="B468" s="259"/>
      <c r="C468" s="259"/>
      <c r="D468" s="259"/>
      <c r="E468" s="312"/>
      <c r="F468" s="298"/>
      <c r="G468" s="245"/>
      <c r="L468" s="259"/>
    </row>
    <row r="469" spans="1:12">
      <c r="A469" s="259"/>
      <c r="B469" s="259"/>
      <c r="C469" s="259"/>
      <c r="D469" s="259"/>
      <c r="E469" s="312"/>
      <c r="F469" s="298"/>
      <c r="G469" s="245"/>
      <c r="L469" s="259"/>
    </row>
    <row r="470" spans="1:12">
      <c r="A470" s="259"/>
      <c r="B470" s="259"/>
      <c r="C470" s="259"/>
      <c r="D470" s="259"/>
      <c r="E470" s="312"/>
      <c r="F470" s="298"/>
      <c r="G470" s="245"/>
      <c r="L470" s="259"/>
    </row>
    <row r="471" spans="1:12">
      <c r="A471" s="259"/>
      <c r="B471" s="259"/>
      <c r="C471" s="259"/>
      <c r="D471" s="259"/>
      <c r="E471" s="312"/>
      <c r="F471" s="298"/>
      <c r="G471" s="245"/>
      <c r="L471" s="259"/>
    </row>
    <row r="472" spans="1:12">
      <c r="A472" s="259"/>
      <c r="B472" s="259"/>
      <c r="C472" s="259"/>
      <c r="D472" s="259"/>
      <c r="E472" s="312"/>
      <c r="F472" s="298"/>
      <c r="G472" s="245"/>
      <c r="L472" s="259"/>
    </row>
    <row r="473" spans="1:12">
      <c r="A473" s="259"/>
      <c r="B473" s="259"/>
      <c r="C473" s="259"/>
      <c r="D473" s="259"/>
      <c r="E473" s="312"/>
      <c r="F473" s="298"/>
      <c r="G473" s="245"/>
      <c r="L473" s="259"/>
    </row>
    <row r="474" spans="1:12">
      <c r="A474" s="259"/>
      <c r="B474" s="259"/>
      <c r="C474" s="259"/>
      <c r="D474" s="259"/>
      <c r="E474" s="312"/>
      <c r="F474" s="298"/>
      <c r="G474" s="245"/>
      <c r="L474" s="259"/>
    </row>
    <row r="475" spans="1:12">
      <c r="A475" s="259"/>
      <c r="B475" s="259"/>
      <c r="C475" s="259"/>
      <c r="D475" s="259"/>
      <c r="E475" s="312"/>
      <c r="F475" s="298"/>
      <c r="G475" s="245"/>
      <c r="L475" s="259"/>
    </row>
    <row r="476" spans="1:12">
      <c r="A476" s="259"/>
      <c r="B476" s="259"/>
      <c r="C476" s="259"/>
      <c r="D476" s="259"/>
      <c r="E476" s="312"/>
      <c r="F476" s="298"/>
      <c r="G476" s="245"/>
      <c r="L476" s="259"/>
    </row>
    <row r="477" spans="1:12">
      <c r="A477" s="259"/>
      <c r="B477" s="259"/>
      <c r="C477" s="259"/>
      <c r="D477" s="259"/>
      <c r="E477" s="312"/>
      <c r="F477" s="298"/>
      <c r="G477" s="245"/>
      <c r="L477" s="259"/>
    </row>
    <row r="478" spans="1:12">
      <c r="A478" s="259"/>
      <c r="B478" s="259"/>
      <c r="C478" s="259"/>
      <c r="D478" s="259"/>
      <c r="E478" s="312"/>
      <c r="F478" s="298"/>
      <c r="G478" s="245"/>
      <c r="L478" s="259"/>
    </row>
    <row r="479" spans="1:12">
      <c r="A479" s="259"/>
      <c r="B479" s="259"/>
      <c r="C479" s="259"/>
      <c r="D479" s="259"/>
      <c r="E479" s="312"/>
      <c r="F479" s="298"/>
      <c r="G479" s="245"/>
      <c r="L479" s="259"/>
    </row>
    <row r="480" spans="1:12">
      <c r="A480" s="259"/>
      <c r="B480" s="259"/>
      <c r="C480" s="259"/>
      <c r="D480" s="259"/>
      <c r="E480" s="312"/>
      <c r="F480" s="298"/>
      <c r="G480" s="245"/>
      <c r="L480" s="259"/>
    </row>
    <row r="481" spans="1:12">
      <c r="A481" s="259"/>
      <c r="B481" s="259"/>
      <c r="C481" s="259"/>
      <c r="D481" s="259"/>
      <c r="E481" s="312"/>
      <c r="F481" s="298"/>
      <c r="G481" s="245"/>
      <c r="L481" s="259"/>
    </row>
    <row r="482" spans="1:12">
      <c r="A482" s="259"/>
      <c r="B482" s="259"/>
      <c r="C482" s="259"/>
      <c r="D482" s="259"/>
      <c r="E482" s="312"/>
      <c r="F482" s="298"/>
      <c r="G482" s="245"/>
      <c r="L482" s="259"/>
    </row>
    <row r="483" spans="1:12">
      <c r="A483" s="259"/>
      <c r="B483" s="259"/>
      <c r="C483" s="259"/>
      <c r="D483" s="259"/>
      <c r="E483" s="312"/>
      <c r="F483" s="298"/>
      <c r="G483" s="245"/>
      <c r="L483" s="259"/>
    </row>
    <row r="484" spans="1:12">
      <c r="A484" s="259"/>
      <c r="B484" s="259"/>
      <c r="C484" s="259"/>
      <c r="D484" s="259"/>
      <c r="E484" s="312"/>
      <c r="F484" s="298"/>
      <c r="G484" s="245"/>
      <c r="L484" s="259"/>
    </row>
    <row r="485" spans="1:12">
      <c r="A485" s="259"/>
      <c r="B485" s="259"/>
      <c r="C485" s="259"/>
      <c r="D485" s="259"/>
      <c r="E485" s="312"/>
      <c r="F485" s="298"/>
      <c r="G485" s="245"/>
      <c r="L485" s="259"/>
    </row>
    <row r="486" spans="1:12">
      <c r="A486" s="259"/>
      <c r="B486" s="259"/>
      <c r="C486" s="259"/>
      <c r="D486" s="259"/>
      <c r="E486" s="312"/>
      <c r="F486" s="298"/>
      <c r="G486" s="245"/>
      <c r="L486" s="259"/>
    </row>
    <row r="487" spans="1:12">
      <c r="A487" s="259"/>
      <c r="B487" s="259"/>
      <c r="C487" s="259"/>
      <c r="D487" s="259"/>
      <c r="E487" s="312"/>
      <c r="F487" s="298"/>
      <c r="G487" s="245"/>
      <c r="L487" s="259"/>
    </row>
    <row r="488" spans="1:12">
      <c r="A488" s="259"/>
      <c r="B488" s="259"/>
      <c r="C488" s="259"/>
      <c r="D488" s="259"/>
      <c r="E488" s="312"/>
      <c r="F488" s="298"/>
      <c r="G488" s="245"/>
      <c r="L488" s="259"/>
    </row>
    <row r="489" spans="1:12">
      <c r="A489" s="259"/>
      <c r="B489" s="259"/>
      <c r="C489" s="259"/>
      <c r="D489" s="259"/>
      <c r="E489" s="312"/>
      <c r="F489" s="298"/>
      <c r="G489" s="245"/>
      <c r="L489" s="259"/>
    </row>
    <row r="490" spans="1:12">
      <c r="A490" s="259"/>
      <c r="B490" s="259"/>
      <c r="C490" s="259"/>
      <c r="D490" s="259"/>
      <c r="E490" s="312"/>
      <c r="F490" s="298"/>
      <c r="G490" s="245"/>
      <c r="L490" s="259"/>
    </row>
    <row r="491" spans="1:12">
      <c r="A491" s="259"/>
      <c r="B491" s="259"/>
      <c r="C491" s="259"/>
      <c r="D491" s="259"/>
      <c r="E491" s="312"/>
      <c r="F491" s="298"/>
      <c r="G491" s="245"/>
      <c r="L491" s="259"/>
    </row>
    <row r="492" spans="1:12">
      <c r="A492" s="259"/>
      <c r="B492" s="259"/>
      <c r="C492" s="259"/>
      <c r="D492" s="259"/>
      <c r="E492" s="312"/>
      <c r="F492" s="298"/>
      <c r="G492" s="245"/>
      <c r="L492" s="259"/>
    </row>
    <row r="493" spans="1:12">
      <c r="A493" s="259"/>
      <c r="B493" s="259"/>
      <c r="C493" s="259"/>
      <c r="D493" s="259"/>
      <c r="E493" s="312"/>
      <c r="F493" s="298"/>
      <c r="G493" s="245"/>
      <c r="L493" s="259"/>
    </row>
    <row r="494" spans="1:12">
      <c r="A494" s="259"/>
      <c r="B494" s="259"/>
      <c r="C494" s="259"/>
      <c r="D494" s="259"/>
      <c r="E494" s="312"/>
      <c r="F494" s="298"/>
      <c r="G494" s="245"/>
      <c r="L494" s="259"/>
    </row>
    <row r="495" spans="1:12">
      <c r="A495" s="259"/>
      <c r="B495" s="259"/>
      <c r="C495" s="259"/>
      <c r="D495" s="259"/>
      <c r="E495" s="312"/>
      <c r="F495" s="298"/>
      <c r="G495" s="245"/>
      <c r="L495" s="259"/>
    </row>
    <row r="496" spans="1:12">
      <c r="A496" s="259"/>
      <c r="B496" s="259"/>
      <c r="C496" s="259"/>
      <c r="D496" s="259"/>
      <c r="E496" s="312"/>
      <c r="F496" s="298"/>
      <c r="G496" s="245"/>
      <c r="L496" s="259"/>
    </row>
    <row r="497" spans="1:12">
      <c r="A497" s="259"/>
      <c r="B497" s="259"/>
      <c r="C497" s="259"/>
      <c r="D497" s="259"/>
      <c r="E497" s="312"/>
      <c r="F497" s="298"/>
      <c r="G497" s="245"/>
      <c r="L497" s="259"/>
    </row>
    <row r="498" spans="1:12">
      <c r="A498" s="259"/>
      <c r="B498" s="259"/>
      <c r="C498" s="259"/>
      <c r="D498" s="259"/>
      <c r="E498" s="312"/>
      <c r="F498" s="298"/>
      <c r="G498" s="245"/>
      <c r="L498" s="259"/>
    </row>
    <row r="499" spans="1:12">
      <c r="A499" s="259"/>
      <c r="B499" s="259"/>
      <c r="C499" s="259"/>
      <c r="D499" s="259"/>
      <c r="E499" s="312"/>
      <c r="F499" s="298"/>
      <c r="G499" s="245"/>
      <c r="L499" s="259"/>
    </row>
    <row r="500" spans="1:12">
      <c r="A500" s="259"/>
      <c r="B500" s="259"/>
      <c r="C500" s="259"/>
      <c r="D500" s="259"/>
      <c r="E500" s="312"/>
      <c r="F500" s="298"/>
      <c r="G500" s="245"/>
      <c r="L500" s="259"/>
    </row>
    <row r="501" spans="1:12">
      <c r="A501" s="259"/>
      <c r="B501" s="259"/>
      <c r="C501" s="259"/>
      <c r="D501" s="259"/>
      <c r="E501" s="312"/>
      <c r="F501" s="298"/>
      <c r="G501" s="245"/>
      <c r="L501" s="259"/>
    </row>
    <row r="502" spans="1:12">
      <c r="A502" s="259"/>
      <c r="B502" s="259"/>
      <c r="C502" s="259"/>
      <c r="D502" s="259"/>
      <c r="E502" s="312"/>
      <c r="F502" s="298"/>
      <c r="G502" s="245"/>
      <c r="L502" s="259"/>
    </row>
    <row r="503" spans="1:12">
      <c r="A503" s="259"/>
      <c r="B503" s="259"/>
      <c r="C503" s="259"/>
      <c r="D503" s="259"/>
      <c r="E503" s="312"/>
      <c r="F503" s="298"/>
      <c r="G503" s="245"/>
      <c r="L503" s="259"/>
    </row>
    <row r="504" spans="1:12">
      <c r="A504" s="259"/>
      <c r="B504" s="259"/>
      <c r="C504" s="259"/>
      <c r="D504" s="259"/>
      <c r="E504" s="312"/>
      <c r="F504" s="298"/>
      <c r="G504" s="245"/>
      <c r="L504" s="259"/>
    </row>
    <row r="505" spans="1:12">
      <c r="A505" s="259"/>
      <c r="B505" s="259"/>
      <c r="C505" s="259"/>
      <c r="D505" s="259"/>
      <c r="E505" s="312"/>
      <c r="F505" s="298"/>
      <c r="G505" s="245"/>
      <c r="L505" s="259"/>
    </row>
    <row r="506" spans="1:12">
      <c r="A506" s="259"/>
      <c r="B506" s="259"/>
      <c r="C506" s="259"/>
      <c r="D506" s="259"/>
      <c r="E506" s="312"/>
      <c r="F506" s="298"/>
      <c r="G506" s="245"/>
      <c r="L506" s="259"/>
    </row>
    <row r="507" spans="1:12">
      <c r="A507" s="259"/>
      <c r="B507" s="259"/>
      <c r="C507" s="259"/>
      <c r="D507" s="259"/>
      <c r="E507" s="312"/>
      <c r="F507" s="298"/>
      <c r="G507" s="245"/>
      <c r="L507" s="259"/>
    </row>
    <row r="508" spans="1:12">
      <c r="A508" s="259"/>
      <c r="B508" s="259"/>
      <c r="C508" s="259"/>
      <c r="D508" s="259"/>
      <c r="E508" s="312"/>
      <c r="F508" s="298"/>
      <c r="G508" s="245"/>
      <c r="L508" s="259"/>
    </row>
    <row r="509" spans="1:12">
      <c r="A509" s="259"/>
      <c r="B509" s="259"/>
      <c r="C509" s="259"/>
      <c r="D509" s="259"/>
      <c r="E509" s="312"/>
      <c r="F509" s="298"/>
      <c r="G509" s="245"/>
      <c r="L509" s="259"/>
    </row>
    <row r="510" spans="1:12">
      <c r="A510" s="259"/>
      <c r="B510" s="259"/>
      <c r="C510" s="259"/>
      <c r="D510" s="259"/>
      <c r="E510" s="312"/>
      <c r="F510" s="298"/>
      <c r="G510" s="245"/>
      <c r="L510" s="259"/>
    </row>
    <row r="511" spans="1:12">
      <c r="A511" s="259"/>
      <c r="B511" s="259"/>
      <c r="C511" s="259"/>
      <c r="D511" s="259"/>
      <c r="E511" s="312"/>
      <c r="F511" s="298"/>
      <c r="G511" s="245"/>
      <c r="L511" s="259"/>
    </row>
    <row r="512" spans="1:12">
      <c r="A512" s="259"/>
      <c r="B512" s="259"/>
      <c r="C512" s="259"/>
      <c r="D512" s="259"/>
      <c r="E512" s="312"/>
      <c r="F512" s="298"/>
      <c r="G512" s="245"/>
      <c r="L512" s="259"/>
    </row>
    <row r="513" spans="1:12">
      <c r="A513" s="259"/>
      <c r="B513" s="259"/>
      <c r="C513" s="259"/>
      <c r="D513" s="259"/>
      <c r="E513" s="312"/>
      <c r="F513" s="298"/>
      <c r="G513" s="245"/>
      <c r="L513" s="259"/>
    </row>
    <row r="514" spans="1:12">
      <c r="A514" s="259"/>
      <c r="B514" s="259"/>
      <c r="C514" s="259"/>
      <c r="D514" s="259"/>
      <c r="E514" s="312"/>
      <c r="F514" s="298"/>
      <c r="G514" s="245"/>
      <c r="L514" s="259"/>
    </row>
    <row r="515" spans="1:12">
      <c r="A515" s="259"/>
      <c r="B515" s="259"/>
      <c r="C515" s="259"/>
      <c r="D515" s="259"/>
      <c r="E515" s="312"/>
      <c r="F515" s="298"/>
      <c r="G515" s="245"/>
      <c r="L515" s="259"/>
    </row>
    <row r="516" spans="1:12">
      <c r="A516" s="259"/>
      <c r="B516" s="259"/>
      <c r="C516" s="259"/>
      <c r="D516" s="259"/>
      <c r="E516" s="312"/>
      <c r="F516" s="298"/>
      <c r="G516" s="245"/>
      <c r="L516" s="259"/>
    </row>
    <row r="517" spans="1:12">
      <c r="A517" s="259"/>
      <c r="B517" s="259"/>
      <c r="C517" s="259"/>
      <c r="D517" s="259"/>
      <c r="E517" s="312"/>
      <c r="F517" s="298"/>
      <c r="G517" s="245"/>
      <c r="L517" s="259"/>
    </row>
    <row r="518" spans="1:12">
      <c r="A518" s="259"/>
      <c r="B518" s="259"/>
      <c r="C518" s="259"/>
      <c r="D518" s="259"/>
      <c r="E518" s="312"/>
      <c r="F518" s="298"/>
      <c r="G518" s="245"/>
      <c r="L518" s="259"/>
    </row>
    <row r="519" spans="1:12">
      <c r="A519" s="259"/>
      <c r="B519" s="259"/>
      <c r="C519" s="259"/>
      <c r="D519" s="259"/>
      <c r="E519" s="312"/>
      <c r="F519" s="298"/>
      <c r="G519" s="245"/>
      <c r="L519" s="259"/>
    </row>
    <row r="520" spans="1:12">
      <c r="A520" s="259"/>
      <c r="B520" s="259"/>
      <c r="C520" s="259"/>
      <c r="D520" s="259"/>
      <c r="E520" s="312"/>
      <c r="F520" s="298"/>
      <c r="G520" s="245"/>
      <c r="L520" s="259"/>
    </row>
    <row r="521" spans="1:12">
      <c r="A521" s="259"/>
      <c r="B521" s="259"/>
      <c r="C521" s="259"/>
      <c r="D521" s="259"/>
      <c r="E521" s="312"/>
      <c r="F521" s="298"/>
      <c r="G521" s="245"/>
      <c r="L521" s="259"/>
    </row>
    <row r="522" spans="1:12">
      <c r="A522" s="259"/>
      <c r="B522" s="259"/>
      <c r="C522" s="259"/>
      <c r="D522" s="259"/>
      <c r="E522" s="312"/>
      <c r="F522" s="298"/>
      <c r="G522" s="245"/>
      <c r="L522" s="259"/>
    </row>
    <row r="523" spans="1:12">
      <c r="A523" s="259"/>
      <c r="B523" s="259"/>
      <c r="C523" s="259"/>
      <c r="D523" s="259"/>
      <c r="E523" s="312"/>
      <c r="F523" s="298"/>
      <c r="G523" s="245"/>
      <c r="L523" s="259"/>
    </row>
    <row r="524" spans="1:12">
      <c r="A524" s="259"/>
      <c r="B524" s="259"/>
      <c r="C524" s="259"/>
      <c r="D524" s="259"/>
      <c r="E524" s="312"/>
      <c r="F524" s="298"/>
      <c r="G524" s="245"/>
      <c r="L524" s="259"/>
    </row>
    <row r="525" spans="1:12">
      <c r="A525" s="259"/>
      <c r="B525" s="259"/>
      <c r="C525" s="259"/>
      <c r="D525" s="259"/>
      <c r="E525" s="312"/>
      <c r="F525" s="298"/>
      <c r="G525" s="245"/>
      <c r="L525" s="259"/>
    </row>
    <row r="526" spans="1:12">
      <c r="A526" s="259"/>
      <c r="B526" s="259"/>
      <c r="C526" s="259"/>
      <c r="D526" s="259"/>
      <c r="E526" s="312"/>
      <c r="F526" s="298"/>
      <c r="G526" s="245"/>
      <c r="L526" s="259"/>
    </row>
    <row r="527" spans="1:12">
      <c r="A527" s="259"/>
      <c r="B527" s="259"/>
      <c r="C527" s="259"/>
      <c r="D527" s="259"/>
      <c r="E527" s="312"/>
      <c r="F527" s="298"/>
      <c r="G527" s="245"/>
      <c r="L527" s="259"/>
    </row>
    <row r="528" spans="1:12">
      <c r="A528" s="259"/>
      <c r="B528" s="259"/>
      <c r="C528" s="259"/>
      <c r="D528" s="259"/>
      <c r="E528" s="312"/>
      <c r="F528" s="298"/>
      <c r="G528" s="245"/>
      <c r="L528" s="259"/>
    </row>
    <row r="529" spans="1:12">
      <c r="A529" s="259"/>
      <c r="B529" s="259"/>
      <c r="C529" s="259"/>
      <c r="D529" s="259"/>
      <c r="E529" s="312"/>
      <c r="F529" s="298"/>
      <c r="G529" s="245"/>
      <c r="L529" s="259"/>
    </row>
    <row r="530" spans="1:12">
      <c r="A530" s="259"/>
      <c r="B530" s="259"/>
      <c r="C530" s="259"/>
      <c r="D530" s="259"/>
      <c r="E530" s="312"/>
      <c r="F530" s="298"/>
      <c r="G530" s="245"/>
      <c r="L530" s="259"/>
    </row>
    <row r="531" spans="1:12">
      <c r="A531" s="259"/>
      <c r="B531" s="259"/>
      <c r="C531" s="259"/>
      <c r="D531" s="259"/>
      <c r="E531" s="312"/>
      <c r="F531" s="298"/>
      <c r="G531" s="245"/>
      <c r="L531" s="259"/>
    </row>
    <row r="532" spans="1:12">
      <c r="A532" s="259"/>
      <c r="B532" s="259"/>
      <c r="C532" s="259"/>
      <c r="D532" s="259"/>
      <c r="E532" s="312"/>
      <c r="F532" s="298"/>
      <c r="G532" s="245"/>
      <c r="L532" s="259"/>
    </row>
    <row r="533" spans="1:12">
      <c r="A533" s="259"/>
      <c r="B533" s="259"/>
      <c r="C533" s="259"/>
      <c r="D533" s="259"/>
      <c r="E533" s="312"/>
      <c r="F533" s="298"/>
      <c r="G533" s="245"/>
      <c r="L533" s="259"/>
    </row>
    <row r="534" spans="1:12">
      <c r="A534" s="259"/>
      <c r="B534" s="259"/>
      <c r="C534" s="259"/>
      <c r="D534" s="259"/>
      <c r="E534" s="312"/>
      <c r="F534" s="298"/>
      <c r="G534" s="245"/>
      <c r="L534" s="259"/>
    </row>
    <row r="535" spans="1:12">
      <c r="A535" s="259"/>
      <c r="B535" s="259"/>
      <c r="C535" s="259"/>
      <c r="D535" s="259"/>
      <c r="E535" s="312"/>
      <c r="F535" s="298"/>
      <c r="G535" s="245"/>
      <c r="L535" s="259"/>
    </row>
    <row r="536" spans="1:12">
      <c r="A536" s="259"/>
      <c r="B536" s="259"/>
      <c r="C536" s="259"/>
      <c r="D536" s="259"/>
      <c r="E536" s="312"/>
      <c r="F536" s="298"/>
      <c r="G536" s="245"/>
      <c r="L536" s="259"/>
    </row>
    <row r="537" spans="1:12">
      <c r="A537" s="259"/>
      <c r="B537" s="259"/>
      <c r="C537" s="259"/>
      <c r="D537" s="259"/>
      <c r="E537" s="312"/>
      <c r="F537" s="298"/>
      <c r="G537" s="245"/>
      <c r="L537" s="259"/>
    </row>
    <row r="538" spans="1:12">
      <c r="A538" s="259"/>
      <c r="B538" s="259"/>
      <c r="C538" s="259"/>
      <c r="D538" s="259"/>
      <c r="E538" s="312"/>
      <c r="F538" s="298"/>
      <c r="G538" s="245"/>
      <c r="L538" s="259"/>
    </row>
    <row r="539" spans="1:12">
      <c r="A539" s="259"/>
      <c r="B539" s="259"/>
      <c r="C539" s="259"/>
      <c r="D539" s="259"/>
      <c r="E539" s="312"/>
      <c r="F539" s="298"/>
      <c r="G539" s="245"/>
      <c r="L539" s="259"/>
    </row>
    <row r="540" spans="1:12">
      <c r="A540" s="259"/>
      <c r="B540" s="259"/>
      <c r="C540" s="259"/>
      <c r="D540" s="259"/>
      <c r="E540" s="312"/>
      <c r="F540" s="298"/>
      <c r="G540" s="245"/>
      <c r="L540" s="259"/>
    </row>
    <row r="541" spans="1:12">
      <c r="A541" s="259"/>
      <c r="B541" s="259"/>
      <c r="C541" s="259"/>
      <c r="D541" s="259"/>
      <c r="E541" s="312"/>
      <c r="F541" s="298"/>
      <c r="G541" s="245"/>
      <c r="L541" s="259"/>
    </row>
    <row r="542" spans="1:12">
      <c r="A542" s="259"/>
      <c r="B542" s="259"/>
      <c r="C542" s="259"/>
      <c r="D542" s="259"/>
      <c r="E542" s="312"/>
      <c r="F542" s="298"/>
      <c r="G542" s="245"/>
      <c r="L542" s="259"/>
    </row>
    <row r="543" spans="1:12">
      <c r="A543" s="259"/>
      <c r="B543" s="259"/>
      <c r="C543" s="259"/>
      <c r="D543" s="259"/>
      <c r="E543" s="312"/>
      <c r="F543" s="298"/>
      <c r="G543" s="245"/>
      <c r="L543" s="259"/>
    </row>
    <row r="544" spans="1:12">
      <c r="A544" s="259"/>
      <c r="B544" s="259"/>
      <c r="C544" s="259"/>
      <c r="D544" s="259"/>
      <c r="E544" s="312"/>
      <c r="F544" s="298"/>
      <c r="G544" s="245"/>
      <c r="L544" s="259"/>
    </row>
    <row r="545" spans="1:12">
      <c r="A545" s="259"/>
      <c r="B545" s="259"/>
      <c r="C545" s="259"/>
      <c r="D545" s="259"/>
      <c r="E545" s="312"/>
      <c r="F545" s="298"/>
      <c r="G545" s="245"/>
      <c r="L545" s="259"/>
    </row>
    <row r="546" spans="1:12">
      <c r="A546" s="259"/>
      <c r="B546" s="259"/>
      <c r="C546" s="259"/>
      <c r="D546" s="259"/>
      <c r="E546" s="312"/>
      <c r="F546" s="298"/>
      <c r="G546" s="245"/>
      <c r="L546" s="259"/>
    </row>
    <row r="547" spans="1:12">
      <c r="A547" s="259"/>
      <c r="B547" s="259"/>
      <c r="C547" s="259"/>
      <c r="D547" s="259"/>
      <c r="E547" s="312"/>
      <c r="F547" s="298"/>
      <c r="G547" s="245"/>
      <c r="L547" s="259"/>
    </row>
    <row r="548" spans="1:12">
      <c r="A548" s="259"/>
      <c r="B548" s="259"/>
      <c r="C548" s="259"/>
      <c r="D548" s="259"/>
      <c r="E548" s="312"/>
      <c r="F548" s="298"/>
      <c r="G548" s="245"/>
      <c r="L548" s="259"/>
    </row>
    <row r="549" spans="1:12">
      <c r="A549" s="259"/>
      <c r="B549" s="259"/>
      <c r="C549" s="259"/>
      <c r="D549" s="259"/>
      <c r="E549" s="312"/>
      <c r="F549" s="298"/>
      <c r="G549" s="245"/>
      <c r="L549" s="259"/>
    </row>
    <row r="550" spans="1:12">
      <c r="A550" s="259"/>
      <c r="B550" s="259"/>
      <c r="C550" s="259"/>
      <c r="D550" s="259"/>
      <c r="E550" s="312"/>
      <c r="F550" s="298"/>
      <c r="G550" s="245"/>
      <c r="L550" s="259"/>
    </row>
    <row r="551" spans="1:12">
      <c r="A551" s="259"/>
      <c r="B551" s="259"/>
      <c r="C551" s="259"/>
      <c r="D551" s="259"/>
      <c r="E551" s="312"/>
      <c r="F551" s="298"/>
      <c r="G551" s="245"/>
      <c r="L551" s="259"/>
    </row>
    <row r="552" spans="1:12">
      <c r="A552" s="259"/>
      <c r="B552" s="259"/>
      <c r="C552" s="259"/>
      <c r="D552" s="259"/>
      <c r="E552" s="312"/>
      <c r="F552" s="298"/>
      <c r="G552" s="245"/>
      <c r="L552" s="259"/>
    </row>
    <row r="553" spans="1:12">
      <c r="A553" s="259"/>
      <c r="B553" s="259"/>
      <c r="C553" s="259"/>
      <c r="D553" s="259"/>
      <c r="E553" s="312"/>
      <c r="F553" s="298"/>
      <c r="G553" s="245"/>
      <c r="L553" s="259"/>
    </row>
    <row r="554" spans="1:12">
      <c r="A554" s="259"/>
      <c r="B554" s="259"/>
      <c r="C554" s="259"/>
      <c r="D554" s="259"/>
      <c r="E554" s="312"/>
      <c r="F554" s="298"/>
      <c r="G554" s="245"/>
      <c r="L554" s="259"/>
    </row>
    <row r="555" spans="1:12">
      <c r="A555" s="259"/>
      <c r="B555" s="259"/>
      <c r="C555" s="259"/>
      <c r="D555" s="259"/>
      <c r="E555" s="312"/>
      <c r="F555" s="298"/>
      <c r="G555" s="245"/>
      <c r="L555" s="259"/>
    </row>
    <row r="556" spans="1:12">
      <c r="A556" s="259"/>
      <c r="B556" s="259"/>
      <c r="C556" s="259"/>
      <c r="D556" s="259"/>
      <c r="E556" s="312"/>
      <c r="F556" s="298"/>
      <c r="G556" s="245"/>
      <c r="L556" s="259"/>
    </row>
    <row r="557" spans="1:12">
      <c r="A557" s="259"/>
      <c r="B557" s="259"/>
      <c r="C557" s="259"/>
      <c r="D557" s="259"/>
      <c r="E557" s="312"/>
      <c r="F557" s="298"/>
      <c r="G557" s="245"/>
      <c r="L557" s="259"/>
    </row>
    <row r="558" spans="1:12">
      <c r="A558" s="259"/>
      <c r="B558" s="259"/>
      <c r="C558" s="259"/>
      <c r="D558" s="259"/>
      <c r="E558" s="312"/>
      <c r="F558" s="298"/>
      <c r="G558" s="245"/>
      <c r="L558" s="259"/>
    </row>
    <row r="559" spans="1:12">
      <c r="A559" s="259"/>
      <c r="B559" s="259"/>
      <c r="C559" s="259"/>
      <c r="D559" s="259"/>
      <c r="E559" s="312"/>
      <c r="F559" s="298"/>
      <c r="G559" s="245"/>
      <c r="L559" s="259"/>
    </row>
    <row r="560" spans="1:12">
      <c r="A560" s="259"/>
      <c r="B560" s="259"/>
      <c r="C560" s="259"/>
      <c r="D560" s="259"/>
      <c r="E560" s="312"/>
      <c r="F560" s="298"/>
      <c r="G560" s="245"/>
      <c r="L560" s="259"/>
    </row>
    <row r="561" spans="1:12">
      <c r="A561" s="259"/>
      <c r="B561" s="259"/>
      <c r="C561" s="259"/>
      <c r="D561" s="259"/>
      <c r="E561" s="312"/>
      <c r="F561" s="298"/>
      <c r="G561" s="245"/>
      <c r="L561" s="259"/>
    </row>
    <row r="562" spans="1:12">
      <c r="A562" s="259"/>
      <c r="B562" s="259"/>
      <c r="C562" s="259"/>
      <c r="D562" s="259"/>
      <c r="E562" s="312"/>
      <c r="F562" s="298"/>
      <c r="G562" s="245"/>
      <c r="L562" s="259"/>
    </row>
    <row r="563" spans="1:12">
      <c r="A563" s="259"/>
      <c r="B563" s="259"/>
      <c r="C563" s="259"/>
      <c r="D563" s="259"/>
      <c r="E563" s="312"/>
      <c r="F563" s="298"/>
      <c r="G563" s="245"/>
      <c r="L563" s="259"/>
    </row>
    <row r="564" spans="1:12">
      <c r="A564" s="259"/>
      <c r="B564" s="259"/>
      <c r="C564" s="259"/>
      <c r="D564" s="259"/>
      <c r="E564" s="312"/>
      <c r="F564" s="298"/>
      <c r="G564" s="245"/>
      <c r="L564" s="259"/>
    </row>
    <row r="565" spans="1:12">
      <c r="A565" s="259"/>
      <c r="B565" s="259"/>
      <c r="C565" s="259"/>
      <c r="D565" s="259"/>
      <c r="E565" s="312"/>
      <c r="F565" s="298"/>
      <c r="G565" s="245"/>
      <c r="L565" s="259"/>
    </row>
    <row r="566" spans="1:12">
      <c r="A566" s="259"/>
      <c r="B566" s="259"/>
      <c r="C566" s="259"/>
      <c r="D566" s="259"/>
      <c r="E566" s="312"/>
      <c r="F566" s="298"/>
      <c r="G566" s="245"/>
      <c r="L566" s="259"/>
    </row>
    <row r="567" spans="1:12">
      <c r="A567" s="259"/>
      <c r="B567" s="259"/>
      <c r="C567" s="259"/>
      <c r="D567" s="259"/>
      <c r="E567" s="312"/>
      <c r="F567" s="298"/>
      <c r="G567" s="245"/>
      <c r="L567" s="259"/>
    </row>
    <row r="568" spans="1:12">
      <c r="A568" s="259"/>
      <c r="B568" s="259"/>
      <c r="C568" s="259"/>
      <c r="D568" s="259"/>
      <c r="E568" s="312"/>
      <c r="F568" s="298"/>
      <c r="G568" s="245"/>
      <c r="L568" s="259"/>
    </row>
    <row r="569" spans="1:12">
      <c r="A569" s="259"/>
      <c r="B569" s="259"/>
      <c r="C569" s="259"/>
      <c r="D569" s="259"/>
      <c r="E569" s="312"/>
      <c r="F569" s="298"/>
      <c r="G569" s="245"/>
      <c r="L569" s="259"/>
    </row>
    <row r="570" spans="1:12">
      <c r="A570" s="259"/>
      <c r="B570" s="259"/>
      <c r="C570" s="259"/>
      <c r="D570" s="259"/>
      <c r="E570" s="312"/>
      <c r="F570" s="298"/>
      <c r="G570" s="245"/>
      <c r="L570" s="259"/>
    </row>
    <row r="571" spans="1:12">
      <c r="A571" s="259"/>
      <c r="B571" s="259"/>
      <c r="C571" s="259"/>
      <c r="D571" s="259"/>
      <c r="E571" s="312"/>
      <c r="F571" s="298"/>
      <c r="G571" s="245"/>
      <c r="L571" s="259"/>
    </row>
    <row r="572" spans="1:12">
      <c r="A572" s="259"/>
      <c r="B572" s="259"/>
      <c r="C572" s="259"/>
      <c r="D572" s="259"/>
      <c r="E572" s="312"/>
      <c r="F572" s="298"/>
      <c r="G572" s="245"/>
      <c r="L572" s="259"/>
    </row>
    <row r="573" spans="1:12">
      <c r="A573" s="259"/>
      <c r="B573" s="259"/>
      <c r="C573" s="259"/>
      <c r="D573" s="259"/>
      <c r="E573" s="312"/>
      <c r="F573" s="298"/>
      <c r="G573" s="245"/>
      <c r="L573" s="259"/>
    </row>
    <row r="574" spans="1:12">
      <c r="A574" s="259"/>
      <c r="B574" s="259"/>
      <c r="C574" s="259"/>
      <c r="D574" s="259"/>
      <c r="E574" s="312"/>
      <c r="F574" s="298"/>
      <c r="G574" s="245"/>
      <c r="L574" s="259"/>
    </row>
    <row r="575" spans="1:12">
      <c r="A575" s="259"/>
      <c r="B575" s="259"/>
      <c r="C575" s="259"/>
      <c r="D575" s="259"/>
      <c r="E575" s="312"/>
      <c r="F575" s="298"/>
      <c r="G575" s="245"/>
      <c r="L575" s="259"/>
    </row>
    <row r="576" spans="1:12">
      <c r="A576" s="259"/>
      <c r="B576" s="259"/>
      <c r="C576" s="259"/>
      <c r="D576" s="259"/>
      <c r="E576" s="312"/>
      <c r="F576" s="298"/>
      <c r="G576" s="245"/>
      <c r="L576" s="259"/>
    </row>
    <row r="577" spans="1:12">
      <c r="A577" s="259"/>
      <c r="B577" s="259"/>
      <c r="C577" s="259"/>
      <c r="D577" s="259"/>
      <c r="E577" s="312"/>
      <c r="F577" s="298"/>
      <c r="G577" s="245"/>
      <c r="L577" s="259"/>
    </row>
    <row r="578" spans="1:12">
      <c r="A578" s="259"/>
      <c r="B578" s="259"/>
      <c r="C578" s="259"/>
      <c r="D578" s="259"/>
      <c r="E578" s="312"/>
      <c r="F578" s="298"/>
      <c r="G578" s="245"/>
      <c r="L578" s="259"/>
    </row>
    <row r="579" spans="1:12">
      <c r="A579" s="259"/>
      <c r="B579" s="259"/>
      <c r="C579" s="259"/>
      <c r="D579" s="259"/>
      <c r="E579" s="312"/>
      <c r="F579" s="298"/>
      <c r="G579" s="245"/>
      <c r="L579" s="259"/>
    </row>
    <row r="580" spans="1:12">
      <c r="A580" s="259"/>
      <c r="B580" s="259"/>
      <c r="C580" s="259"/>
      <c r="D580" s="259"/>
      <c r="E580" s="312"/>
      <c r="F580" s="298"/>
      <c r="G580" s="245"/>
      <c r="L580" s="259"/>
    </row>
    <row r="581" spans="1:12">
      <c r="A581" s="259"/>
      <c r="B581" s="259"/>
      <c r="C581" s="259"/>
      <c r="D581" s="259"/>
      <c r="E581" s="312"/>
      <c r="F581" s="298"/>
      <c r="G581" s="245"/>
      <c r="L581" s="259"/>
    </row>
    <row r="582" spans="1:12">
      <c r="A582" s="259"/>
      <c r="B582" s="259"/>
      <c r="C582" s="259"/>
      <c r="D582" s="259"/>
      <c r="E582" s="312"/>
      <c r="F582" s="298"/>
      <c r="G582" s="245"/>
      <c r="L582" s="259"/>
    </row>
    <row r="583" spans="1:12">
      <c r="A583" s="259"/>
      <c r="B583" s="259"/>
      <c r="C583" s="259"/>
      <c r="D583" s="259"/>
      <c r="E583" s="312"/>
      <c r="F583" s="298"/>
      <c r="G583" s="245"/>
      <c r="L583" s="259"/>
    </row>
    <row r="584" spans="1:12">
      <c r="A584" s="259"/>
      <c r="B584" s="259"/>
      <c r="C584" s="259"/>
      <c r="D584" s="259"/>
      <c r="E584" s="312"/>
      <c r="F584" s="298"/>
      <c r="G584" s="245"/>
      <c r="L584" s="259"/>
    </row>
    <row r="585" spans="1:12">
      <c r="A585" s="259"/>
      <c r="B585" s="259"/>
      <c r="C585" s="259"/>
      <c r="D585" s="259"/>
      <c r="E585" s="312"/>
      <c r="F585" s="298"/>
      <c r="G585" s="245"/>
      <c r="L585" s="259"/>
    </row>
    <row r="586" spans="1:12">
      <c r="A586" s="259"/>
      <c r="B586" s="259"/>
      <c r="C586" s="259"/>
      <c r="D586" s="259"/>
      <c r="E586" s="312"/>
      <c r="F586" s="298"/>
      <c r="G586" s="245"/>
      <c r="L586" s="259"/>
    </row>
    <row r="587" spans="1:12">
      <c r="A587" s="259"/>
      <c r="B587" s="259"/>
      <c r="C587" s="259"/>
      <c r="D587" s="259"/>
      <c r="E587" s="312"/>
      <c r="F587" s="298"/>
      <c r="G587" s="245"/>
      <c r="L587" s="259"/>
    </row>
    <row r="588" spans="1:12">
      <c r="A588" s="259"/>
      <c r="B588" s="259"/>
      <c r="C588" s="259"/>
      <c r="D588" s="259"/>
      <c r="E588" s="312"/>
      <c r="F588" s="298"/>
      <c r="G588" s="245"/>
      <c r="L588" s="259"/>
    </row>
    <row r="589" spans="1:12">
      <c r="A589" s="259"/>
      <c r="B589" s="259"/>
      <c r="C589" s="259"/>
      <c r="D589" s="259"/>
      <c r="E589" s="312"/>
      <c r="F589" s="298"/>
      <c r="G589" s="245"/>
      <c r="L589" s="259"/>
    </row>
    <row r="590" spans="1:12">
      <c r="A590" s="259"/>
      <c r="B590" s="259"/>
      <c r="C590" s="259"/>
      <c r="D590" s="259"/>
      <c r="E590" s="312"/>
      <c r="F590" s="298"/>
      <c r="G590" s="245"/>
      <c r="L590" s="259"/>
    </row>
    <row r="591" spans="1:12">
      <c r="A591" s="259"/>
      <c r="B591" s="259"/>
      <c r="C591" s="259"/>
      <c r="D591" s="259"/>
      <c r="E591" s="312"/>
      <c r="F591" s="298"/>
      <c r="G591" s="245"/>
      <c r="L591" s="259"/>
    </row>
    <row r="592" spans="1:12">
      <c r="A592" s="259"/>
      <c r="B592" s="259"/>
      <c r="C592" s="259"/>
      <c r="D592" s="259"/>
      <c r="E592" s="312"/>
      <c r="F592" s="298"/>
      <c r="G592" s="245"/>
      <c r="L592" s="259"/>
    </row>
    <row r="593" spans="1:12">
      <c r="A593" s="259"/>
      <c r="B593" s="259"/>
      <c r="C593" s="259"/>
      <c r="D593" s="259"/>
      <c r="E593" s="312"/>
      <c r="F593" s="298"/>
      <c r="G593" s="245"/>
      <c r="L593" s="259"/>
    </row>
    <row r="594" spans="1:12">
      <c r="A594" s="259"/>
      <c r="B594" s="259"/>
      <c r="C594" s="259"/>
      <c r="D594" s="259"/>
      <c r="E594" s="312"/>
      <c r="F594" s="298"/>
      <c r="G594" s="245"/>
      <c r="L594" s="259"/>
    </row>
    <row r="595" spans="1:12">
      <c r="A595" s="259"/>
      <c r="B595" s="259"/>
      <c r="C595" s="259"/>
      <c r="D595" s="259"/>
      <c r="E595" s="312"/>
      <c r="F595" s="298"/>
      <c r="G595" s="245"/>
      <c r="L595" s="259"/>
    </row>
    <row r="596" spans="1:12">
      <c r="A596" s="259"/>
      <c r="B596" s="259"/>
      <c r="C596" s="259"/>
      <c r="D596" s="259"/>
      <c r="E596" s="312"/>
      <c r="F596" s="298"/>
      <c r="G596" s="245"/>
      <c r="L596" s="259"/>
    </row>
    <row r="597" spans="1:12">
      <c r="A597" s="259"/>
      <c r="B597" s="259"/>
      <c r="C597" s="259"/>
      <c r="D597" s="259"/>
      <c r="E597" s="312"/>
      <c r="F597" s="298"/>
      <c r="G597" s="245"/>
      <c r="L597" s="259"/>
    </row>
    <row r="598" spans="1:12">
      <c r="A598" s="259"/>
      <c r="B598" s="259"/>
      <c r="C598" s="259"/>
      <c r="D598" s="259"/>
      <c r="E598" s="312"/>
      <c r="F598" s="298"/>
      <c r="G598" s="245"/>
      <c r="L598" s="259"/>
    </row>
    <row r="599" spans="1:12">
      <c r="A599" s="259"/>
      <c r="B599" s="259"/>
      <c r="C599" s="259"/>
      <c r="D599" s="259"/>
      <c r="E599" s="312"/>
      <c r="F599" s="298"/>
      <c r="G599" s="245"/>
      <c r="L599" s="259"/>
    </row>
    <row r="600" spans="1:12">
      <c r="A600" s="259"/>
      <c r="B600" s="259"/>
      <c r="C600" s="259"/>
      <c r="D600" s="259"/>
      <c r="E600" s="312"/>
      <c r="F600" s="298"/>
      <c r="G600" s="245"/>
      <c r="L600" s="259"/>
    </row>
    <row r="601" spans="1:12">
      <c r="A601" s="259"/>
      <c r="B601" s="259"/>
      <c r="C601" s="259"/>
      <c r="D601" s="259"/>
      <c r="E601" s="312"/>
      <c r="F601" s="298"/>
      <c r="G601" s="245"/>
      <c r="L601" s="259"/>
    </row>
    <row r="602" spans="1:12">
      <c r="A602" s="259"/>
      <c r="B602" s="259"/>
      <c r="C602" s="259"/>
      <c r="D602" s="259"/>
      <c r="E602" s="312"/>
      <c r="F602" s="298"/>
      <c r="G602" s="245"/>
      <c r="L602" s="259"/>
    </row>
    <row r="603" spans="1:12">
      <c r="A603" s="259"/>
      <c r="B603" s="259"/>
      <c r="C603" s="259"/>
      <c r="D603" s="259"/>
      <c r="E603" s="312"/>
      <c r="F603" s="298"/>
      <c r="G603" s="245"/>
      <c r="L603" s="259"/>
    </row>
    <row r="604" spans="1:12">
      <c r="A604" s="259"/>
      <c r="B604" s="259"/>
      <c r="C604" s="259"/>
      <c r="D604" s="259"/>
      <c r="E604" s="312"/>
      <c r="F604" s="298"/>
      <c r="G604" s="245"/>
      <c r="L604" s="259"/>
    </row>
    <row r="605" spans="1:12">
      <c r="A605" s="259"/>
      <c r="B605" s="259"/>
      <c r="C605" s="259"/>
      <c r="D605" s="259"/>
      <c r="E605" s="312"/>
      <c r="F605" s="298"/>
      <c r="G605" s="245"/>
      <c r="L605" s="259"/>
    </row>
    <row r="606" spans="1:12">
      <c r="A606" s="259"/>
      <c r="B606" s="259"/>
      <c r="C606" s="259"/>
      <c r="D606" s="259"/>
      <c r="E606" s="312"/>
      <c r="F606" s="298"/>
      <c r="G606" s="245"/>
      <c r="L606" s="259"/>
    </row>
    <row r="607" spans="1:12">
      <c r="A607" s="259"/>
      <c r="B607" s="259"/>
      <c r="C607" s="259"/>
      <c r="D607" s="259"/>
      <c r="E607" s="312"/>
      <c r="F607" s="298"/>
      <c r="G607" s="245"/>
      <c r="L607" s="259"/>
    </row>
    <row r="608" spans="1:12">
      <c r="A608" s="259"/>
      <c r="B608" s="259"/>
      <c r="C608" s="259"/>
      <c r="D608" s="259"/>
      <c r="E608" s="312"/>
      <c r="F608" s="298"/>
      <c r="G608" s="245"/>
      <c r="L608" s="259"/>
    </row>
    <row r="609" spans="1:12">
      <c r="A609" s="259"/>
      <c r="B609" s="259"/>
      <c r="C609" s="259"/>
      <c r="D609" s="259"/>
      <c r="E609" s="312"/>
      <c r="F609" s="298"/>
      <c r="G609" s="245"/>
      <c r="L609" s="259"/>
    </row>
    <row r="610" spans="1:12">
      <c r="A610" s="259"/>
      <c r="B610" s="259"/>
      <c r="C610" s="259"/>
      <c r="D610" s="259"/>
      <c r="E610" s="312"/>
      <c r="F610" s="298"/>
      <c r="G610" s="245"/>
      <c r="L610" s="259"/>
    </row>
    <row r="611" spans="1:12">
      <c r="A611" s="259"/>
      <c r="B611" s="259"/>
      <c r="C611" s="259"/>
      <c r="D611" s="259"/>
      <c r="E611" s="312"/>
      <c r="F611" s="298"/>
      <c r="G611" s="245"/>
      <c r="L611" s="259"/>
    </row>
    <row r="612" spans="1:12">
      <c r="A612" s="259"/>
      <c r="B612" s="259"/>
      <c r="C612" s="259"/>
      <c r="D612" s="259"/>
      <c r="E612" s="312"/>
      <c r="F612" s="298"/>
      <c r="G612" s="245"/>
      <c r="L612" s="259"/>
    </row>
    <row r="613" spans="1:12">
      <c r="A613" s="259"/>
      <c r="B613" s="259"/>
      <c r="C613" s="259"/>
      <c r="D613" s="259"/>
      <c r="E613" s="312"/>
      <c r="F613" s="298"/>
      <c r="G613" s="245"/>
      <c r="L613" s="259"/>
    </row>
    <row r="614" spans="1:12">
      <c r="A614" s="259"/>
      <c r="B614" s="259"/>
      <c r="C614" s="259"/>
      <c r="D614" s="259"/>
      <c r="E614" s="312"/>
      <c r="F614" s="298"/>
      <c r="G614" s="245"/>
      <c r="L614" s="259"/>
    </row>
    <row r="615" spans="1:12">
      <c r="A615" s="259"/>
      <c r="B615" s="259"/>
      <c r="C615" s="259"/>
      <c r="D615" s="259"/>
      <c r="E615" s="312"/>
      <c r="F615" s="298"/>
      <c r="G615" s="245"/>
      <c r="L615" s="259"/>
    </row>
    <row r="616" spans="1:12">
      <c r="A616" s="259"/>
      <c r="B616" s="259"/>
      <c r="C616" s="259"/>
      <c r="D616" s="259"/>
      <c r="E616" s="312"/>
      <c r="F616" s="298"/>
      <c r="G616" s="245"/>
      <c r="L616" s="259"/>
    </row>
    <row r="617" spans="1:12">
      <c r="A617" s="259"/>
      <c r="B617" s="259"/>
      <c r="C617" s="259"/>
      <c r="D617" s="259"/>
      <c r="E617" s="312"/>
      <c r="F617" s="298"/>
      <c r="G617" s="245"/>
      <c r="L617" s="259"/>
    </row>
    <row r="618" spans="1:12">
      <c r="A618" s="259"/>
      <c r="B618" s="259"/>
      <c r="C618" s="259"/>
      <c r="D618" s="259"/>
      <c r="E618" s="312"/>
      <c r="F618" s="298"/>
      <c r="G618" s="245"/>
      <c r="L618" s="259"/>
    </row>
    <row r="619" spans="1:12">
      <c r="A619" s="259"/>
      <c r="B619" s="259"/>
      <c r="C619" s="259"/>
      <c r="D619" s="259"/>
      <c r="E619" s="312"/>
      <c r="F619" s="298"/>
      <c r="G619" s="245"/>
      <c r="L619" s="259"/>
    </row>
    <row r="620" spans="1:12">
      <c r="A620" s="259"/>
      <c r="B620" s="259"/>
      <c r="C620" s="259"/>
      <c r="D620" s="259"/>
      <c r="E620" s="312"/>
      <c r="F620" s="298"/>
      <c r="G620" s="245"/>
      <c r="L620" s="259"/>
    </row>
    <row r="621" spans="1:12">
      <c r="A621" s="259"/>
      <c r="B621" s="259"/>
      <c r="C621" s="259"/>
      <c r="D621" s="259"/>
      <c r="E621" s="312"/>
      <c r="F621" s="298"/>
      <c r="G621" s="245"/>
      <c r="L621" s="259"/>
    </row>
    <row r="622" spans="1:12">
      <c r="A622" s="259"/>
      <c r="B622" s="259"/>
      <c r="C622" s="259"/>
      <c r="D622" s="259"/>
      <c r="E622" s="312"/>
      <c r="F622" s="298"/>
      <c r="G622" s="245"/>
      <c r="L622" s="259"/>
    </row>
    <row r="623" spans="1:12">
      <c r="A623" s="259"/>
      <c r="B623" s="259"/>
      <c r="C623" s="259"/>
      <c r="D623" s="259"/>
      <c r="E623" s="312"/>
      <c r="F623" s="298"/>
      <c r="G623" s="245"/>
      <c r="L623" s="259"/>
    </row>
    <row r="624" spans="1:12">
      <c r="A624" s="259"/>
      <c r="B624" s="259"/>
      <c r="C624" s="259"/>
      <c r="D624" s="259"/>
      <c r="E624" s="312"/>
      <c r="F624" s="298"/>
      <c r="G624" s="245"/>
      <c r="L624" s="259"/>
    </row>
    <row r="625" spans="1:12">
      <c r="A625" s="259"/>
      <c r="B625" s="259"/>
      <c r="C625" s="259"/>
      <c r="D625" s="259"/>
      <c r="E625" s="312"/>
      <c r="F625" s="298"/>
      <c r="G625" s="245"/>
      <c r="L625" s="259"/>
    </row>
    <row r="626" spans="1:12">
      <c r="A626" s="259"/>
      <c r="B626" s="259"/>
      <c r="C626" s="259"/>
      <c r="D626" s="259"/>
      <c r="E626" s="312"/>
      <c r="F626" s="298"/>
      <c r="G626" s="245"/>
      <c r="L626" s="259"/>
    </row>
    <row r="627" spans="1:12">
      <c r="A627" s="259"/>
      <c r="B627" s="259"/>
      <c r="C627" s="259"/>
      <c r="D627" s="259"/>
      <c r="E627" s="312"/>
      <c r="F627" s="298"/>
      <c r="G627" s="245"/>
      <c r="L627" s="259"/>
    </row>
    <row r="628" spans="1:12">
      <c r="A628" s="259"/>
      <c r="B628" s="259"/>
      <c r="C628" s="259"/>
      <c r="D628" s="259"/>
      <c r="E628" s="312"/>
      <c r="F628" s="298"/>
      <c r="G628" s="245"/>
      <c r="L628" s="259"/>
    </row>
    <row r="629" spans="1:12">
      <c r="A629" s="259"/>
      <c r="B629" s="259"/>
      <c r="C629" s="259"/>
      <c r="D629" s="259"/>
      <c r="E629" s="312"/>
      <c r="F629" s="298"/>
      <c r="G629" s="245"/>
      <c r="L629" s="259"/>
    </row>
    <row r="630" spans="1:12">
      <c r="A630" s="259"/>
      <c r="B630" s="259"/>
      <c r="C630" s="259"/>
      <c r="D630" s="259"/>
      <c r="E630" s="312"/>
      <c r="F630" s="298"/>
      <c r="G630" s="245"/>
      <c r="L630" s="259"/>
    </row>
    <row r="631" spans="1:12">
      <c r="A631" s="259"/>
      <c r="B631" s="259"/>
      <c r="C631" s="259"/>
      <c r="D631" s="259"/>
      <c r="E631" s="312"/>
      <c r="F631" s="298"/>
      <c r="G631" s="245"/>
      <c r="L631" s="259"/>
    </row>
    <row r="632" spans="1:12">
      <c r="A632" s="259"/>
      <c r="B632" s="259"/>
      <c r="C632" s="259"/>
      <c r="D632" s="259"/>
      <c r="E632" s="312"/>
      <c r="F632" s="298"/>
      <c r="G632" s="245"/>
      <c r="L632" s="259"/>
    </row>
    <row r="633" spans="1:12">
      <c r="A633" s="259"/>
      <c r="B633" s="259"/>
      <c r="C633" s="259"/>
      <c r="D633" s="259"/>
      <c r="E633" s="312"/>
      <c r="F633" s="298"/>
      <c r="G633" s="245"/>
      <c r="L633" s="259"/>
    </row>
    <row r="634" spans="1:12">
      <c r="A634" s="259"/>
      <c r="B634" s="259"/>
      <c r="C634" s="259"/>
      <c r="D634" s="259"/>
      <c r="E634" s="312"/>
      <c r="F634" s="298"/>
      <c r="G634" s="245"/>
      <c r="L634" s="259"/>
    </row>
    <row r="635" spans="1:12">
      <c r="A635" s="259"/>
      <c r="B635" s="259"/>
      <c r="C635" s="259"/>
      <c r="D635" s="259"/>
      <c r="E635" s="312"/>
      <c r="F635" s="298"/>
      <c r="G635" s="245"/>
      <c r="L635" s="259"/>
    </row>
    <row r="636" spans="1:12">
      <c r="A636" s="259"/>
      <c r="B636" s="259"/>
      <c r="C636" s="259"/>
      <c r="D636" s="259"/>
      <c r="E636" s="312"/>
      <c r="F636" s="298"/>
      <c r="G636" s="245"/>
      <c r="L636" s="259"/>
    </row>
    <row r="637" spans="1:12">
      <c r="A637" s="259"/>
      <c r="B637" s="259"/>
      <c r="C637" s="259"/>
      <c r="D637" s="259"/>
      <c r="E637" s="312"/>
      <c r="F637" s="298"/>
      <c r="G637" s="245"/>
      <c r="L637" s="259"/>
    </row>
    <row r="638" spans="1:12">
      <c r="A638" s="259"/>
      <c r="B638" s="259"/>
      <c r="C638" s="259"/>
      <c r="D638" s="259"/>
      <c r="E638" s="312"/>
      <c r="F638" s="298"/>
      <c r="G638" s="245"/>
      <c r="L638" s="259"/>
    </row>
    <row r="639" spans="1:12">
      <c r="A639" s="259"/>
      <c r="B639" s="259"/>
      <c r="C639" s="259"/>
      <c r="D639" s="259"/>
      <c r="E639" s="312"/>
      <c r="F639" s="298"/>
      <c r="G639" s="245"/>
      <c r="L639" s="259"/>
    </row>
    <row r="640" spans="1:12">
      <c r="A640" s="259"/>
      <c r="B640" s="259"/>
      <c r="C640" s="259"/>
      <c r="D640" s="259"/>
      <c r="E640" s="312"/>
      <c r="F640" s="298"/>
      <c r="G640" s="245"/>
      <c r="L640" s="259"/>
    </row>
    <row r="641" spans="1:12">
      <c r="A641" s="259"/>
      <c r="B641" s="259"/>
      <c r="C641" s="259"/>
      <c r="D641" s="259"/>
      <c r="E641" s="312"/>
      <c r="F641" s="298"/>
      <c r="G641" s="245"/>
      <c r="L641" s="259"/>
    </row>
    <row r="642" spans="1:12">
      <c r="A642" s="259"/>
      <c r="B642" s="259"/>
      <c r="C642" s="259"/>
      <c r="D642" s="259"/>
      <c r="E642" s="312"/>
      <c r="F642" s="298"/>
      <c r="G642" s="245"/>
      <c r="L642" s="259"/>
    </row>
    <row r="643" spans="1:12">
      <c r="A643" s="259"/>
      <c r="B643" s="259"/>
      <c r="C643" s="259"/>
      <c r="D643" s="259"/>
      <c r="E643" s="312"/>
      <c r="F643" s="298"/>
      <c r="G643" s="245"/>
      <c r="L643" s="259"/>
    </row>
    <row r="644" spans="1:12">
      <c r="A644" s="259"/>
      <c r="B644" s="259"/>
      <c r="C644" s="259"/>
      <c r="D644" s="259"/>
      <c r="E644" s="312"/>
      <c r="F644" s="298"/>
      <c r="G644" s="245"/>
      <c r="L644" s="259"/>
    </row>
    <row r="645" spans="1:12">
      <c r="A645" s="259"/>
      <c r="B645" s="259"/>
      <c r="C645" s="259"/>
      <c r="D645" s="259"/>
      <c r="E645" s="312"/>
      <c r="F645" s="298"/>
      <c r="G645" s="245"/>
      <c r="L645" s="259"/>
    </row>
    <row r="646" spans="1:12">
      <c r="A646" s="259"/>
      <c r="B646" s="259"/>
      <c r="C646" s="259"/>
      <c r="D646" s="259"/>
      <c r="E646" s="312"/>
      <c r="F646" s="298"/>
      <c r="G646" s="245"/>
      <c r="L646" s="259"/>
    </row>
    <row r="647" spans="1:12">
      <c r="A647" s="259"/>
      <c r="B647" s="259"/>
      <c r="C647" s="259"/>
      <c r="D647" s="259"/>
      <c r="E647" s="312"/>
      <c r="F647" s="298"/>
      <c r="G647" s="245"/>
      <c r="L647" s="259"/>
    </row>
    <row r="648" spans="1:12">
      <c r="A648" s="259"/>
      <c r="B648" s="259"/>
      <c r="C648" s="259"/>
      <c r="D648" s="259"/>
      <c r="E648" s="312"/>
      <c r="F648" s="298"/>
      <c r="G648" s="245"/>
      <c r="L648" s="259"/>
    </row>
    <row r="649" spans="1:12">
      <c r="A649" s="259"/>
      <c r="B649" s="259"/>
      <c r="C649" s="259"/>
      <c r="D649" s="259"/>
      <c r="E649" s="312"/>
      <c r="F649" s="298"/>
      <c r="G649" s="245"/>
      <c r="L649" s="259"/>
    </row>
    <row r="650" spans="1:12">
      <c r="A650" s="259"/>
      <c r="B650" s="259"/>
      <c r="C650" s="259"/>
      <c r="D650" s="259"/>
      <c r="E650" s="312"/>
      <c r="F650" s="298"/>
      <c r="G650" s="245"/>
      <c r="L650" s="259"/>
    </row>
    <row r="651" spans="1:12">
      <c r="A651" s="259"/>
      <c r="B651" s="259"/>
      <c r="C651" s="259"/>
      <c r="D651" s="259"/>
      <c r="E651" s="312"/>
      <c r="F651" s="298"/>
      <c r="G651" s="245"/>
      <c r="L651" s="259"/>
    </row>
    <row r="652" spans="1:12">
      <c r="A652" s="259"/>
      <c r="B652" s="259"/>
      <c r="C652" s="259"/>
      <c r="D652" s="259"/>
      <c r="E652" s="312"/>
      <c r="F652" s="298"/>
      <c r="G652" s="245"/>
      <c r="L652" s="259"/>
    </row>
    <row r="653" spans="1:12">
      <c r="A653" s="259"/>
      <c r="B653" s="259"/>
      <c r="C653" s="259"/>
      <c r="D653" s="259"/>
      <c r="E653" s="312"/>
      <c r="F653" s="298"/>
      <c r="G653" s="245"/>
      <c r="L653" s="259"/>
    </row>
    <row r="654" spans="1:12">
      <c r="A654" s="259"/>
      <c r="B654" s="259"/>
      <c r="C654" s="259"/>
      <c r="D654" s="259"/>
      <c r="E654" s="312"/>
      <c r="F654" s="298"/>
      <c r="G654" s="245"/>
      <c r="L654" s="259"/>
    </row>
    <row r="655" spans="1:12">
      <c r="A655" s="259"/>
      <c r="B655" s="259"/>
      <c r="C655" s="259"/>
      <c r="D655" s="259"/>
      <c r="E655" s="312"/>
      <c r="F655" s="298"/>
      <c r="G655" s="245"/>
      <c r="L655" s="259"/>
    </row>
    <row r="656" spans="1:12">
      <c r="A656" s="259"/>
      <c r="B656" s="259"/>
      <c r="C656" s="259"/>
      <c r="D656" s="259"/>
      <c r="E656" s="312"/>
      <c r="F656" s="298"/>
      <c r="G656" s="245"/>
      <c r="L656" s="259"/>
    </row>
    <row r="657" spans="1:12">
      <c r="A657" s="259"/>
      <c r="B657" s="259"/>
      <c r="C657" s="259"/>
      <c r="D657" s="259"/>
      <c r="E657" s="312"/>
      <c r="F657" s="298"/>
      <c r="G657" s="245"/>
      <c r="L657" s="259"/>
    </row>
    <row r="658" spans="1:12">
      <c r="A658" s="259"/>
      <c r="B658" s="259"/>
      <c r="C658" s="259"/>
      <c r="D658" s="259"/>
      <c r="E658" s="312"/>
      <c r="F658" s="298"/>
      <c r="G658" s="245"/>
      <c r="L658" s="259"/>
    </row>
    <row r="659" spans="1:12">
      <c r="A659" s="259"/>
      <c r="B659" s="259"/>
      <c r="C659" s="259"/>
      <c r="D659" s="259"/>
      <c r="E659" s="312"/>
      <c r="F659" s="298"/>
      <c r="G659" s="245"/>
      <c r="L659" s="259"/>
    </row>
    <row r="660" spans="1:12">
      <c r="A660" s="259"/>
      <c r="B660" s="259"/>
      <c r="C660" s="259"/>
      <c r="D660" s="259"/>
      <c r="E660" s="312"/>
      <c r="F660" s="298"/>
      <c r="G660" s="245"/>
      <c r="L660" s="259"/>
    </row>
    <row r="661" spans="1:12">
      <c r="A661" s="259"/>
      <c r="B661" s="259"/>
      <c r="C661" s="259"/>
      <c r="D661" s="259"/>
      <c r="E661" s="312"/>
      <c r="F661" s="298"/>
      <c r="G661" s="245"/>
      <c r="L661" s="259"/>
    </row>
    <row r="662" spans="1:12">
      <c r="A662" s="259"/>
      <c r="B662" s="259"/>
      <c r="C662" s="259"/>
      <c r="D662" s="259"/>
      <c r="E662" s="312"/>
      <c r="F662" s="298"/>
      <c r="G662" s="245"/>
      <c r="L662" s="259"/>
    </row>
    <row r="663" spans="1:12">
      <c r="A663" s="259"/>
      <c r="B663" s="259"/>
      <c r="C663" s="259"/>
      <c r="D663" s="259"/>
      <c r="E663" s="312"/>
      <c r="F663" s="298"/>
      <c r="G663" s="245"/>
      <c r="L663" s="259"/>
    </row>
    <row r="664" spans="1:12">
      <c r="A664" s="259"/>
      <c r="B664" s="259"/>
      <c r="C664" s="259"/>
      <c r="D664" s="259"/>
      <c r="E664" s="312"/>
      <c r="F664" s="298"/>
      <c r="G664" s="245"/>
      <c r="L664" s="259"/>
    </row>
    <row r="665" spans="1:12">
      <c r="A665" s="259"/>
      <c r="B665" s="259"/>
      <c r="C665" s="259"/>
      <c r="D665" s="259"/>
      <c r="E665" s="312"/>
      <c r="F665" s="298"/>
      <c r="G665" s="245"/>
      <c r="L665" s="259"/>
    </row>
    <row r="666" spans="1:12">
      <c r="A666" s="259"/>
      <c r="B666" s="259"/>
      <c r="C666" s="259"/>
      <c r="D666" s="259"/>
      <c r="E666" s="312"/>
      <c r="F666" s="298"/>
      <c r="G666" s="245"/>
      <c r="L666" s="259"/>
    </row>
    <row r="667" spans="1:12">
      <c r="A667" s="259"/>
      <c r="B667" s="259"/>
      <c r="C667" s="259"/>
      <c r="D667" s="259"/>
      <c r="E667" s="312"/>
      <c r="F667" s="298"/>
      <c r="G667" s="245"/>
      <c r="L667" s="259"/>
    </row>
    <row r="668" spans="1:12">
      <c r="A668" s="259"/>
      <c r="B668" s="259"/>
      <c r="C668" s="259"/>
      <c r="D668" s="259"/>
      <c r="E668" s="312"/>
      <c r="F668" s="298"/>
      <c r="G668" s="245"/>
      <c r="L668" s="259"/>
    </row>
    <row r="669" spans="1:12">
      <c r="A669" s="259"/>
      <c r="B669" s="259"/>
      <c r="C669" s="259"/>
      <c r="D669" s="259"/>
      <c r="E669" s="312"/>
      <c r="F669" s="298"/>
      <c r="G669" s="245"/>
      <c r="L669" s="259"/>
    </row>
    <row r="670" spans="1:12">
      <c r="A670" s="259"/>
      <c r="B670" s="259"/>
      <c r="C670" s="259"/>
      <c r="D670" s="259"/>
      <c r="E670" s="312"/>
      <c r="F670" s="298"/>
      <c r="G670" s="245"/>
      <c r="L670" s="259"/>
    </row>
    <row r="671" spans="1:12">
      <c r="A671" s="259"/>
      <c r="B671" s="259"/>
      <c r="C671" s="259"/>
      <c r="D671" s="259"/>
      <c r="E671" s="312"/>
      <c r="F671" s="298"/>
      <c r="G671" s="245"/>
      <c r="L671" s="259"/>
    </row>
    <row r="672" spans="1:12">
      <c r="A672" s="259"/>
      <c r="B672" s="259"/>
      <c r="C672" s="259"/>
      <c r="D672" s="259"/>
      <c r="E672" s="312"/>
      <c r="F672" s="298"/>
      <c r="G672" s="245"/>
      <c r="L672" s="259"/>
    </row>
    <row r="673" spans="1:12">
      <c r="A673" s="259"/>
      <c r="B673" s="259"/>
      <c r="C673" s="259"/>
      <c r="D673" s="259"/>
      <c r="E673" s="312"/>
      <c r="F673" s="298"/>
      <c r="G673" s="245"/>
      <c r="L673" s="259"/>
    </row>
    <row r="674" spans="1:12">
      <c r="A674" s="259"/>
      <c r="B674" s="259"/>
      <c r="C674" s="259"/>
      <c r="D674" s="259"/>
      <c r="E674" s="312"/>
      <c r="F674" s="298"/>
      <c r="G674" s="245"/>
      <c r="L674" s="259"/>
    </row>
    <row r="675" spans="1:12">
      <c r="A675" s="259"/>
      <c r="B675" s="259"/>
      <c r="C675" s="259"/>
      <c r="D675" s="259"/>
      <c r="E675" s="312"/>
      <c r="F675" s="298"/>
      <c r="G675" s="245"/>
      <c r="L675" s="259"/>
    </row>
    <row r="676" spans="1:12">
      <c r="A676" s="259"/>
      <c r="B676" s="259"/>
      <c r="C676" s="259"/>
      <c r="D676" s="259"/>
      <c r="E676" s="312"/>
      <c r="F676" s="298"/>
      <c r="G676" s="245"/>
      <c r="L676" s="259"/>
    </row>
    <row r="677" spans="1:12">
      <c r="A677" s="259"/>
      <c r="B677" s="259"/>
      <c r="C677" s="259"/>
      <c r="D677" s="259"/>
      <c r="E677" s="312"/>
      <c r="F677" s="298"/>
      <c r="G677" s="245"/>
      <c r="L677" s="259"/>
    </row>
    <row r="678" spans="1:12">
      <c r="A678" s="259"/>
      <c r="B678" s="259"/>
      <c r="C678" s="259"/>
      <c r="D678" s="259"/>
      <c r="E678" s="312"/>
      <c r="F678" s="298"/>
      <c r="G678" s="245"/>
      <c r="L678" s="259"/>
    </row>
    <row r="679" spans="1:12">
      <c r="A679" s="259"/>
      <c r="B679" s="259"/>
      <c r="C679" s="259"/>
      <c r="D679" s="259"/>
      <c r="E679" s="312"/>
      <c r="F679" s="298"/>
      <c r="G679" s="245"/>
      <c r="L679" s="259"/>
    </row>
    <row r="680" spans="1:12">
      <c r="A680" s="259"/>
      <c r="B680" s="259"/>
      <c r="C680" s="259"/>
      <c r="D680" s="259"/>
      <c r="E680" s="312"/>
      <c r="F680" s="298"/>
      <c r="G680" s="245"/>
      <c r="L680" s="259"/>
    </row>
    <row r="681" spans="1:12">
      <c r="A681" s="259"/>
      <c r="B681" s="259"/>
      <c r="C681" s="259"/>
      <c r="D681" s="259"/>
      <c r="E681" s="312"/>
      <c r="F681" s="298"/>
      <c r="G681" s="245"/>
      <c r="L681" s="259"/>
    </row>
    <row r="682" spans="1:12">
      <c r="A682" s="259"/>
      <c r="B682" s="259"/>
      <c r="C682" s="259"/>
      <c r="D682" s="259"/>
      <c r="E682" s="312"/>
      <c r="F682" s="298"/>
      <c r="G682" s="245"/>
      <c r="L682" s="259"/>
    </row>
    <row r="683" spans="1:12">
      <c r="A683" s="259"/>
      <c r="B683" s="259"/>
      <c r="C683" s="259"/>
      <c r="D683" s="259"/>
      <c r="E683" s="312"/>
      <c r="F683" s="298"/>
      <c r="G683" s="245"/>
      <c r="L683" s="259"/>
    </row>
    <row r="684" spans="1:12">
      <c r="A684" s="259"/>
      <c r="B684" s="259"/>
      <c r="C684" s="259"/>
      <c r="D684" s="259"/>
      <c r="E684" s="312"/>
      <c r="F684" s="298"/>
      <c r="G684" s="245"/>
      <c r="L684" s="259"/>
    </row>
    <row r="685" spans="1:12">
      <c r="A685" s="259"/>
      <c r="B685" s="259"/>
      <c r="C685" s="259"/>
      <c r="D685" s="259"/>
      <c r="E685" s="312"/>
      <c r="F685" s="298"/>
      <c r="G685" s="245"/>
      <c r="L685" s="259"/>
    </row>
    <row r="686" spans="1:12">
      <c r="A686" s="259"/>
      <c r="B686" s="259"/>
      <c r="C686" s="259"/>
      <c r="D686" s="259"/>
      <c r="E686" s="312"/>
      <c r="F686" s="298"/>
      <c r="G686" s="245"/>
      <c r="L686" s="259"/>
    </row>
    <row r="687" spans="1:12">
      <c r="A687" s="259"/>
      <c r="B687" s="259"/>
      <c r="C687" s="259"/>
      <c r="D687" s="259"/>
      <c r="E687" s="312"/>
      <c r="F687" s="298"/>
      <c r="G687" s="245"/>
      <c r="L687" s="259"/>
    </row>
    <row r="688" spans="1:12">
      <c r="A688" s="259"/>
      <c r="B688" s="259"/>
      <c r="C688" s="259"/>
      <c r="D688" s="259"/>
      <c r="E688" s="312"/>
      <c r="F688" s="298"/>
      <c r="G688" s="245"/>
      <c r="L688" s="259"/>
    </row>
    <row r="689" spans="1:12">
      <c r="A689" s="259"/>
      <c r="B689" s="259"/>
      <c r="C689" s="259"/>
      <c r="D689" s="259"/>
      <c r="E689" s="312"/>
      <c r="F689" s="298"/>
      <c r="G689" s="245"/>
      <c r="L689" s="259"/>
    </row>
    <row r="690" spans="1:12">
      <c r="A690" s="259"/>
      <c r="B690" s="259"/>
      <c r="C690" s="259"/>
      <c r="D690" s="259"/>
      <c r="E690" s="312"/>
      <c r="F690" s="298"/>
      <c r="G690" s="245"/>
      <c r="L690" s="259"/>
    </row>
    <row r="691" spans="1:12">
      <c r="A691" s="259"/>
      <c r="B691" s="259"/>
      <c r="C691" s="259"/>
      <c r="D691" s="259"/>
      <c r="E691" s="312"/>
      <c r="F691" s="298"/>
      <c r="G691" s="245"/>
      <c r="L691" s="259"/>
    </row>
    <row r="692" spans="1:12">
      <c r="A692" s="259"/>
      <c r="B692" s="259"/>
      <c r="C692" s="259"/>
      <c r="D692" s="259"/>
      <c r="E692" s="312"/>
      <c r="F692" s="298"/>
      <c r="G692" s="245"/>
      <c r="L692" s="259"/>
    </row>
    <row r="693" spans="1:12">
      <c r="A693" s="259"/>
      <c r="B693" s="259"/>
      <c r="C693" s="259"/>
      <c r="D693" s="259"/>
      <c r="E693" s="312"/>
      <c r="F693" s="298"/>
      <c r="G693" s="245"/>
      <c r="L693" s="259"/>
    </row>
    <row r="694" spans="1:12">
      <c r="A694" s="259"/>
      <c r="B694" s="259"/>
      <c r="C694" s="259"/>
      <c r="D694" s="259"/>
      <c r="E694" s="312"/>
      <c r="F694" s="298"/>
      <c r="G694" s="245"/>
      <c r="L694" s="259"/>
    </row>
    <row r="695" spans="1:12">
      <c r="A695" s="259"/>
      <c r="B695" s="259"/>
      <c r="C695" s="259"/>
      <c r="D695" s="259"/>
      <c r="E695" s="312"/>
      <c r="F695" s="298"/>
      <c r="G695" s="245"/>
      <c r="L695" s="259"/>
    </row>
    <row r="696" spans="1:12">
      <c r="A696" s="259"/>
      <c r="B696" s="259"/>
      <c r="C696" s="259"/>
      <c r="D696" s="259"/>
      <c r="E696" s="312"/>
      <c r="F696" s="298"/>
      <c r="G696" s="245"/>
      <c r="L696" s="259"/>
    </row>
    <row r="697" spans="1:12">
      <c r="A697" s="259"/>
      <c r="B697" s="259"/>
      <c r="C697" s="259"/>
      <c r="D697" s="259"/>
      <c r="E697" s="312"/>
      <c r="F697" s="298"/>
      <c r="G697" s="245"/>
      <c r="L697" s="259"/>
    </row>
    <row r="698" spans="1:12">
      <c r="A698" s="259"/>
      <c r="B698" s="259"/>
      <c r="C698" s="259"/>
      <c r="D698" s="259"/>
      <c r="E698" s="312"/>
      <c r="F698" s="298"/>
      <c r="G698" s="245"/>
      <c r="L698" s="259"/>
    </row>
    <row r="699" spans="1:12">
      <c r="A699" s="259"/>
      <c r="B699" s="259"/>
      <c r="C699" s="259"/>
      <c r="D699" s="259"/>
      <c r="E699" s="312"/>
      <c r="F699" s="298"/>
      <c r="G699" s="245"/>
      <c r="L699" s="259"/>
    </row>
    <row r="700" spans="1:12">
      <c r="A700" s="259"/>
      <c r="B700" s="259"/>
      <c r="C700" s="259"/>
      <c r="D700" s="259"/>
      <c r="E700" s="312"/>
      <c r="F700" s="298"/>
      <c r="G700" s="245"/>
      <c r="L700" s="259"/>
    </row>
    <row r="701" spans="1:12">
      <c r="A701" s="259"/>
      <c r="B701" s="259"/>
      <c r="C701" s="259"/>
      <c r="D701" s="259"/>
      <c r="E701" s="312"/>
      <c r="F701" s="298"/>
      <c r="G701" s="245"/>
      <c r="L701" s="259"/>
    </row>
    <row r="702" spans="1:12">
      <c r="A702" s="259"/>
      <c r="B702" s="259"/>
      <c r="C702" s="259"/>
      <c r="D702" s="259"/>
      <c r="E702" s="312"/>
      <c r="F702" s="298"/>
      <c r="G702" s="245"/>
      <c r="L702" s="259"/>
    </row>
    <row r="703" spans="1:12">
      <c r="A703" s="259"/>
      <c r="B703" s="259"/>
      <c r="C703" s="259"/>
      <c r="D703" s="259"/>
      <c r="E703" s="312"/>
      <c r="F703" s="298"/>
      <c r="G703" s="245"/>
      <c r="L703" s="259"/>
    </row>
    <row r="704" spans="1:12">
      <c r="A704" s="259"/>
      <c r="B704" s="259"/>
      <c r="C704" s="259"/>
      <c r="D704" s="259"/>
      <c r="E704" s="312"/>
      <c r="F704" s="298"/>
      <c r="G704" s="245"/>
      <c r="L704" s="259"/>
    </row>
    <row r="705" spans="1:12">
      <c r="A705" s="259"/>
      <c r="B705" s="259"/>
      <c r="C705" s="259"/>
      <c r="D705" s="259"/>
      <c r="E705" s="312"/>
      <c r="F705" s="298"/>
      <c r="G705" s="245"/>
      <c r="L705" s="259"/>
    </row>
    <row r="706" spans="1:12">
      <c r="A706" s="259"/>
      <c r="B706" s="259"/>
      <c r="C706" s="259"/>
      <c r="D706" s="259"/>
      <c r="E706" s="312"/>
      <c r="F706" s="298"/>
      <c r="G706" s="245"/>
      <c r="L706" s="259"/>
    </row>
    <row r="707" spans="1:12">
      <c r="A707" s="259"/>
      <c r="B707" s="259"/>
      <c r="C707" s="259"/>
      <c r="D707" s="259"/>
      <c r="E707" s="312"/>
      <c r="F707" s="298"/>
      <c r="G707" s="245"/>
      <c r="L707" s="259"/>
    </row>
    <row r="708" spans="1:12">
      <c r="A708" s="259"/>
      <c r="B708" s="259"/>
      <c r="C708" s="259"/>
      <c r="D708" s="259"/>
      <c r="E708" s="312"/>
      <c r="F708" s="298"/>
      <c r="G708" s="245"/>
      <c r="L708" s="259"/>
    </row>
    <row r="709" spans="1:12">
      <c r="A709" s="259"/>
      <c r="B709" s="259"/>
      <c r="C709" s="259"/>
      <c r="D709" s="259"/>
      <c r="E709" s="312"/>
      <c r="F709" s="298"/>
      <c r="G709" s="245"/>
      <c r="L709" s="259"/>
    </row>
    <row r="710" spans="1:12">
      <c r="A710" s="259"/>
      <c r="B710" s="259"/>
      <c r="C710" s="259"/>
      <c r="D710" s="259"/>
      <c r="E710" s="312"/>
      <c r="F710" s="298"/>
      <c r="G710" s="245"/>
      <c r="L710" s="259"/>
    </row>
    <row r="711" spans="1:12">
      <c r="A711" s="259"/>
      <c r="B711" s="259"/>
      <c r="C711" s="259"/>
      <c r="D711" s="259"/>
      <c r="E711" s="312"/>
      <c r="F711" s="298"/>
      <c r="G711" s="245"/>
      <c r="L711" s="259"/>
    </row>
    <row r="712" spans="1:12">
      <c r="A712" s="259"/>
      <c r="B712" s="259"/>
      <c r="C712" s="259"/>
      <c r="D712" s="259"/>
      <c r="E712" s="312"/>
      <c r="F712" s="298"/>
      <c r="G712" s="245"/>
      <c r="L712" s="259"/>
    </row>
    <row r="713" spans="1:12">
      <c r="A713" s="259"/>
      <c r="B713" s="259"/>
      <c r="C713" s="259"/>
      <c r="D713" s="259"/>
      <c r="E713" s="312"/>
      <c r="F713" s="298"/>
      <c r="G713" s="245"/>
      <c r="L713" s="259"/>
    </row>
    <row r="714" spans="1:12">
      <c r="A714" s="259"/>
      <c r="B714" s="259"/>
      <c r="C714" s="259"/>
      <c r="D714" s="259"/>
      <c r="E714" s="312"/>
      <c r="F714" s="298"/>
      <c r="G714" s="245"/>
      <c r="L714" s="259"/>
    </row>
    <row r="715" spans="1:12">
      <c r="A715" s="259"/>
      <c r="B715" s="259"/>
      <c r="C715" s="259"/>
      <c r="D715" s="259"/>
      <c r="E715" s="312"/>
      <c r="F715" s="298"/>
      <c r="G715" s="245"/>
      <c r="L715" s="259"/>
    </row>
    <row r="716" spans="1:12">
      <c r="A716" s="259"/>
      <c r="B716" s="259"/>
      <c r="C716" s="259"/>
      <c r="D716" s="259"/>
      <c r="E716" s="312"/>
      <c r="F716" s="298"/>
      <c r="G716" s="245"/>
      <c r="L716" s="259"/>
    </row>
    <row r="718" spans="1:12" ht="15.75">
      <c r="A718" s="259"/>
      <c r="B718" s="259"/>
      <c r="C718" s="259"/>
      <c r="D718" s="259"/>
      <c r="E718" s="313"/>
      <c r="F718" s="304"/>
      <c r="G718" s="305">
        <f>SUM(G53:G717)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2 N6:N47">
      <formula1>FinalDiff</formula1>
    </dataValidation>
    <dataValidation type="list" allowBlank="1" showInputMessage="1" showErrorMessage="1" sqref="M60:M62 A202:A203 M98:M715 K67:L715 K64:M65 J53:J715 K53:L63">
      <formula1>Taxes</formula1>
    </dataValidation>
    <dataValidation type="list" allowBlank="1" showErrorMessage="1" errorTitle="Taxes" error="Non valid entry. Please check the tax list" promptTitle="Taxes" prompt="Please select the tax subject to adjustment" sqref="A204:A716 A85:A201">
      <formula1>Taxes</formula1>
    </dataValidation>
    <dataValidation type="list" allowBlank="1" showInputMessage="1" showErrorMessage="1" sqref="N53:N716">
      <formula1>Govadjust</formula1>
    </dataValidation>
    <dataValidation type="list" allowBlank="1" showInputMessage="1" showErrorMessage="1" sqref="C53:C716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Taxes" error="Non valid entry. Please check the tax list" promptTitle="Taxes" prompt="Please select the tax subject to adjustment">
          <x14:formula1>
            <xm:f>Lists!$A$7:$A$48</xm:f>
          </x14:formula1>
          <xm:sqref>A53:A84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showGridLines="0" topLeftCell="E1" zoomScaleNormal="100" workbookViewId="0"/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28515625" style="259" bestFit="1" customWidth="1"/>
    <col min="10" max="10" width="12.42578125" style="259" customWidth="1"/>
    <col min="11" max="11" width="15.285156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Companies!B5</f>
        <v xml:space="preserve"> NAMPALA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1600000</v>
      </c>
      <c r="F5" s="266">
        <v>0</v>
      </c>
      <c r="G5" s="266">
        <v>1600000</v>
      </c>
      <c r="H5" s="270"/>
      <c r="I5" s="266">
        <v>0</v>
      </c>
      <c r="J5" s="266">
        <v>0</v>
      </c>
      <c r="K5" s="266">
        <v>0</v>
      </c>
      <c r="L5" s="270"/>
      <c r="M5" s="266">
        <v>1600000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/>
      <c r="F6" s="244">
        <v>0</v>
      </c>
      <c r="G6" s="244">
        <v>0</v>
      </c>
      <c r="H6" s="272"/>
      <c r="I6" s="244"/>
      <c r="J6" s="244">
        <v>0</v>
      </c>
      <c r="K6" s="244">
        <v>0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>
        <v>1600000</v>
      </c>
      <c r="F8" s="244">
        <v>0</v>
      </c>
      <c r="G8" s="244">
        <v>1600000</v>
      </c>
      <c r="H8" s="256"/>
      <c r="I8" s="244"/>
      <c r="J8" s="244">
        <v>0</v>
      </c>
      <c r="K8" s="244">
        <v>0</v>
      </c>
      <c r="L8" s="256"/>
      <c r="M8" s="244">
        <v>1600000</v>
      </c>
      <c r="N8" s="244" t="s">
        <v>59</v>
      </c>
    </row>
    <row r="9" spans="2:14" s="259" customFormat="1">
      <c r="B9" s="265"/>
      <c r="C9" s="269" t="str">
        <f>+Taxes!B6</f>
        <v>DGE</v>
      </c>
      <c r="D9" s="270"/>
      <c r="E9" s="266">
        <v>1188248864</v>
      </c>
      <c r="F9" s="266">
        <v>25793435</v>
      </c>
      <c r="G9" s="266">
        <v>1214042299</v>
      </c>
      <c r="H9" s="270"/>
      <c r="I9" s="266">
        <v>1214042299</v>
      </c>
      <c r="J9" s="266">
        <v>0</v>
      </c>
      <c r="K9" s="266">
        <v>1214042299</v>
      </c>
      <c r="L9" s="270"/>
      <c r="M9" s="266">
        <v>0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/>
      <c r="F10" s="245">
        <v>0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174726000</v>
      </c>
      <c r="F11" s="244">
        <v>0</v>
      </c>
      <c r="G11" s="244">
        <v>174726000</v>
      </c>
      <c r="H11" s="256"/>
      <c r="I11" s="244">
        <v>174725309</v>
      </c>
      <c r="J11" s="244">
        <v>0</v>
      </c>
      <c r="K11" s="244">
        <v>174725309</v>
      </c>
      <c r="L11" s="256"/>
      <c r="M11" s="244">
        <v>691</v>
      </c>
      <c r="N11" s="244" t="s">
        <v>1163</v>
      </c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/>
      <c r="F12" s="245">
        <v>0</v>
      </c>
      <c r="G12" s="245">
        <v>0</v>
      </c>
      <c r="H12" s="256"/>
      <c r="I12" s="245"/>
      <c r="J12" s="245">
        <v>0</v>
      </c>
      <c r="K12" s="245">
        <v>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>
        <v>530362599</v>
      </c>
      <c r="F13" s="244">
        <v>25793435</v>
      </c>
      <c r="G13" s="244">
        <v>556156034</v>
      </c>
      <c r="H13" s="256"/>
      <c r="I13" s="244">
        <v>556156038</v>
      </c>
      <c r="J13" s="244">
        <v>0</v>
      </c>
      <c r="K13" s="244">
        <v>556156038</v>
      </c>
      <c r="L13" s="256"/>
      <c r="M13" s="244">
        <v>-4</v>
      </c>
      <c r="N13" s="244" t="s">
        <v>1163</v>
      </c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/>
      <c r="F14" s="245">
        <v>0</v>
      </c>
      <c r="G14" s="245">
        <v>0</v>
      </c>
      <c r="H14" s="256"/>
      <c r="I14" s="245"/>
      <c r="J14" s="245">
        <v>0</v>
      </c>
      <c r="K14" s="245">
        <v>0</v>
      </c>
      <c r="L14" s="256"/>
      <c r="M14" s="245">
        <v>0</v>
      </c>
      <c r="N14" s="277"/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94353130</v>
      </c>
      <c r="F15" s="244">
        <v>0</v>
      </c>
      <c r="G15" s="244">
        <v>94353130</v>
      </c>
      <c r="H15" s="256"/>
      <c r="I15" s="244">
        <v>94353821</v>
      </c>
      <c r="J15" s="244">
        <v>0</v>
      </c>
      <c r="K15" s="244">
        <v>94353821</v>
      </c>
      <c r="L15" s="256"/>
      <c r="M15" s="244">
        <v>-691</v>
      </c>
      <c r="N15" s="244" t="s">
        <v>1163</v>
      </c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12342990</v>
      </c>
      <c r="F16" s="245">
        <v>0</v>
      </c>
      <c r="G16" s="245">
        <v>12342990</v>
      </c>
      <c r="H16" s="256"/>
      <c r="I16" s="245">
        <v>12343016</v>
      </c>
      <c r="J16" s="245">
        <v>0</v>
      </c>
      <c r="K16" s="245">
        <v>12343016</v>
      </c>
      <c r="L16" s="256"/>
      <c r="M16" s="245">
        <v>-26</v>
      </c>
      <c r="N16" s="277" t="s">
        <v>1163</v>
      </c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24464250</v>
      </c>
      <c r="F17" s="244">
        <v>0</v>
      </c>
      <c r="G17" s="244">
        <v>24464250</v>
      </c>
      <c r="H17" s="256"/>
      <c r="I17" s="244">
        <v>24464236</v>
      </c>
      <c r="J17" s="244">
        <v>0</v>
      </c>
      <c r="K17" s="244">
        <v>24464236</v>
      </c>
      <c r="L17" s="256"/>
      <c r="M17" s="244">
        <v>14</v>
      </c>
      <c r="N17" s="244" t="s">
        <v>1163</v>
      </c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>
        <v>42812335</v>
      </c>
      <c r="F18" s="245">
        <v>0</v>
      </c>
      <c r="G18" s="245">
        <v>42812335</v>
      </c>
      <c r="H18" s="256"/>
      <c r="I18" s="245">
        <v>42812336</v>
      </c>
      <c r="J18" s="245">
        <v>0</v>
      </c>
      <c r="K18" s="245">
        <v>42812336</v>
      </c>
      <c r="L18" s="256"/>
      <c r="M18" s="245">
        <v>-1</v>
      </c>
      <c r="N18" s="277" t="s">
        <v>1163</v>
      </c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>
        <v>24464250</v>
      </c>
      <c r="F19" s="244">
        <v>0</v>
      </c>
      <c r="G19" s="244">
        <v>24464250</v>
      </c>
      <c r="H19" s="256"/>
      <c r="I19" s="244">
        <v>24464236</v>
      </c>
      <c r="J19" s="244">
        <v>0</v>
      </c>
      <c r="K19" s="244">
        <v>24464236</v>
      </c>
      <c r="L19" s="256"/>
      <c r="M19" s="244">
        <v>14</v>
      </c>
      <c r="N19" s="244" t="s">
        <v>1163</v>
      </c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>
        <v>2517952</v>
      </c>
      <c r="F20" s="245">
        <v>0</v>
      </c>
      <c r="G20" s="245">
        <v>2517952</v>
      </c>
      <c r="H20" s="256"/>
      <c r="I20" s="245">
        <v>2517947</v>
      </c>
      <c r="J20" s="245">
        <v>0</v>
      </c>
      <c r="K20" s="245">
        <v>2517947</v>
      </c>
      <c r="L20" s="256"/>
      <c r="M20" s="245">
        <v>5</v>
      </c>
      <c r="N20" s="277" t="s">
        <v>1163</v>
      </c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204615491</v>
      </c>
      <c r="F21" s="244">
        <v>0</v>
      </c>
      <c r="G21" s="244">
        <v>204615491</v>
      </c>
      <c r="H21" s="256"/>
      <c r="I21" s="244">
        <v>204615490</v>
      </c>
      <c r="J21" s="244">
        <v>0</v>
      </c>
      <c r="K21" s="244">
        <v>204615490</v>
      </c>
      <c r="L21" s="256"/>
      <c r="M21" s="244">
        <v>1</v>
      </c>
      <c r="N21" s="244" t="s">
        <v>1163</v>
      </c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>
        <v>77589867</v>
      </c>
      <c r="F22" s="245">
        <v>0</v>
      </c>
      <c r="G22" s="245">
        <v>77589867</v>
      </c>
      <c r="H22" s="256"/>
      <c r="I22" s="245">
        <v>77589870</v>
      </c>
      <c r="J22" s="245">
        <v>0</v>
      </c>
      <c r="K22" s="245">
        <v>77589870</v>
      </c>
      <c r="L22" s="256"/>
      <c r="M22" s="245">
        <v>-3</v>
      </c>
      <c r="N22" s="277" t="s">
        <v>1163</v>
      </c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/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/>
      <c r="F25" s="244">
        <v>0</v>
      </c>
      <c r="G25" s="244">
        <v>0</v>
      </c>
      <c r="H25" s="256"/>
      <c r="I25" s="244"/>
      <c r="J25" s="244">
        <v>0</v>
      </c>
      <c r="K25" s="244">
        <v>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/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920541735</v>
      </c>
      <c r="F35" s="266">
        <v>-25793435</v>
      </c>
      <c r="G35" s="266">
        <v>894748300</v>
      </c>
      <c r="H35" s="270"/>
      <c r="I35" s="266">
        <v>916857471</v>
      </c>
      <c r="J35" s="266">
        <v>0</v>
      </c>
      <c r="K35" s="266">
        <v>916857471</v>
      </c>
      <c r="L35" s="270"/>
      <c r="M35" s="266">
        <v>-22109171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894748300</v>
      </c>
      <c r="F36" s="245">
        <v>0</v>
      </c>
      <c r="G36" s="245">
        <v>894748300</v>
      </c>
      <c r="I36" s="245">
        <v>916857471</v>
      </c>
      <c r="J36" s="245">
        <v>0</v>
      </c>
      <c r="K36" s="245">
        <v>916857471</v>
      </c>
      <c r="M36" s="245">
        <v>-22109171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25793435</v>
      </c>
      <c r="F37" s="244">
        <v>-25793435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199957034</v>
      </c>
      <c r="F38" s="266">
        <v>0</v>
      </c>
      <c r="G38" s="266">
        <v>199957034</v>
      </c>
      <c r="H38" s="270"/>
      <c r="I38" s="266">
        <v>160080088</v>
      </c>
      <c r="J38" s="266">
        <v>43499446</v>
      </c>
      <c r="K38" s="266">
        <v>203579534</v>
      </c>
      <c r="L38" s="270"/>
      <c r="M38" s="266">
        <v>-3622500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199957034</v>
      </c>
      <c r="F39" s="245">
        <v>0</v>
      </c>
      <c r="G39" s="245">
        <v>199957034</v>
      </c>
      <c r="I39" s="245">
        <v>160080088</v>
      </c>
      <c r="J39" s="245">
        <v>43499446</v>
      </c>
      <c r="K39" s="245">
        <v>203579534</v>
      </c>
      <c r="M39" s="245">
        <v>-3622500</v>
      </c>
      <c r="N39" s="245" t="s">
        <v>1215</v>
      </c>
    </row>
    <row r="40" spans="1:14">
      <c r="B40" s="265"/>
      <c r="C40" s="269" t="str">
        <f>+Taxes!B37</f>
        <v>AUREP</v>
      </c>
      <c r="D40" s="270"/>
      <c r="E40" s="266">
        <v>0</v>
      </c>
      <c r="F40" s="266">
        <v>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/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0</v>
      </c>
      <c r="F43" s="244">
        <v>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430971077</v>
      </c>
      <c r="F45" s="266">
        <v>0</v>
      </c>
      <c r="G45" s="266">
        <v>430971077</v>
      </c>
      <c r="H45" s="270"/>
      <c r="I45" s="266">
        <v>430971143</v>
      </c>
      <c r="J45" s="266">
        <v>0</v>
      </c>
      <c r="K45" s="266">
        <v>430971143</v>
      </c>
      <c r="L45" s="270"/>
      <c r="M45" s="266">
        <v>-66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430971077</v>
      </c>
      <c r="F46" s="245">
        <v>0</v>
      </c>
      <c r="G46" s="245">
        <v>430971077</v>
      </c>
      <c r="I46" s="245">
        <v>430971143</v>
      </c>
      <c r="J46" s="245">
        <v>0</v>
      </c>
      <c r="K46" s="245">
        <v>430971143</v>
      </c>
      <c r="M46" s="245">
        <v>-66</v>
      </c>
      <c r="N46" s="277" t="s">
        <v>1163</v>
      </c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406571162</v>
      </c>
      <c r="F47" s="244">
        <v>-406571162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3147889872</v>
      </c>
      <c r="F48" s="282">
        <v>-406571162</v>
      </c>
      <c r="G48" s="282">
        <v>2741318710</v>
      </c>
      <c r="H48" s="281" t="e">
        <v>#REF!</v>
      </c>
      <c r="I48" s="282">
        <v>2721951001</v>
      </c>
      <c r="J48" s="282">
        <v>43499446</v>
      </c>
      <c r="K48" s="282">
        <v>2765450447</v>
      </c>
      <c r="L48" s="281" t="e">
        <v>#REF!</v>
      </c>
      <c r="M48" s="282">
        <v>-24131737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>
      <c r="B53" s="275"/>
      <c r="C53" s="276"/>
      <c r="E53" s="245"/>
      <c r="F53" s="245"/>
      <c r="G53" s="245"/>
      <c r="I53" s="245"/>
      <c r="J53" s="245"/>
      <c r="K53" s="245"/>
      <c r="M53" s="245"/>
      <c r="N53" s="277"/>
    </row>
    <row r="54" spans="1:14">
      <c r="A54" s="259"/>
      <c r="E54" s="254"/>
      <c r="F54" s="298"/>
      <c r="G54" s="299"/>
      <c r="J54" s="286"/>
      <c r="K54" s="286"/>
      <c r="L54" s="286"/>
      <c r="M54" s="286"/>
      <c r="N54" s="290"/>
    </row>
    <row r="55" spans="1:14">
      <c r="A55" s="259"/>
      <c r="E55" s="254"/>
      <c r="F55" s="298"/>
      <c r="G55" s="299"/>
      <c r="J55" s="286"/>
      <c r="K55" s="286"/>
      <c r="L55" s="286"/>
      <c r="M55" s="286"/>
      <c r="N55" s="290"/>
    </row>
    <row r="56" spans="1:14">
      <c r="A56" s="259"/>
      <c r="E56" s="254"/>
      <c r="F56" s="298"/>
      <c r="G56" s="299"/>
      <c r="J56" s="286"/>
      <c r="K56" s="286"/>
      <c r="L56" s="286"/>
      <c r="M56" s="286"/>
      <c r="N56" s="290"/>
    </row>
    <row r="57" spans="1:14">
      <c r="A57" s="259"/>
      <c r="E57" s="254"/>
      <c r="F57" s="298"/>
      <c r="G57" s="299"/>
      <c r="J57" s="300"/>
      <c r="K57" s="300"/>
      <c r="L57" s="300"/>
      <c r="M57" s="300"/>
      <c r="N57" s="301"/>
    </row>
    <row r="58" spans="1:14">
      <c r="A58" s="259"/>
      <c r="E58" s="254"/>
      <c r="F58" s="298"/>
      <c r="G58" s="299"/>
      <c r="J58" s="300"/>
      <c r="K58" s="300"/>
      <c r="L58" s="300"/>
      <c r="M58" s="300"/>
      <c r="N58" s="301"/>
    </row>
    <row r="59" spans="1:14">
      <c r="A59" s="259"/>
      <c r="E59" s="254"/>
      <c r="F59" s="298"/>
      <c r="G59" s="299"/>
      <c r="J59" s="300"/>
      <c r="K59" s="300"/>
      <c r="L59" s="300"/>
      <c r="M59" s="300"/>
      <c r="N59" s="301"/>
    </row>
    <row r="60" spans="1:14">
      <c r="A60" s="259"/>
      <c r="E60" s="254"/>
      <c r="F60" s="298"/>
      <c r="G60" s="299"/>
      <c r="J60" s="300"/>
      <c r="K60" s="300"/>
      <c r="L60" s="300"/>
      <c r="M60" s="300"/>
      <c r="N60" s="301"/>
    </row>
    <row r="61" spans="1:14">
      <c r="A61" s="259"/>
      <c r="E61" s="254"/>
      <c r="F61" s="298"/>
      <c r="G61" s="299"/>
      <c r="J61" s="300"/>
      <c r="K61" s="300"/>
      <c r="L61" s="300"/>
      <c r="M61" s="300"/>
      <c r="N61" s="301"/>
    </row>
    <row r="62" spans="1:14">
      <c r="A62" s="259"/>
      <c r="E62" s="254"/>
      <c r="F62" s="298"/>
      <c r="G62" s="299"/>
      <c r="J62" s="300"/>
      <c r="K62" s="300"/>
      <c r="L62" s="300"/>
      <c r="M62" s="300"/>
      <c r="N62" s="301"/>
    </row>
    <row r="63" spans="1:14">
      <c r="A63" s="259"/>
      <c r="E63" s="254"/>
      <c r="F63" s="298"/>
      <c r="G63" s="299"/>
      <c r="J63" s="300"/>
      <c r="K63" s="300"/>
      <c r="L63" s="300"/>
      <c r="M63" s="300"/>
      <c r="N63" s="301"/>
    </row>
    <row r="64" spans="1:14">
      <c r="A64" s="259"/>
      <c r="E64" s="254"/>
      <c r="F64" s="298"/>
      <c r="G64" s="299"/>
      <c r="J64" s="300"/>
      <c r="K64" s="300"/>
      <c r="L64" s="300"/>
      <c r="M64" s="300"/>
      <c r="N64" s="301"/>
    </row>
    <row r="65" spans="1:14">
      <c r="A65" s="259"/>
      <c r="E65" s="254"/>
      <c r="F65" s="298"/>
      <c r="G65" s="299"/>
      <c r="J65" s="300"/>
      <c r="K65" s="300"/>
      <c r="L65" s="300"/>
      <c r="M65" s="300"/>
      <c r="N65" s="301"/>
    </row>
    <row r="66" spans="1:14">
      <c r="A66" s="259"/>
      <c r="E66" s="254"/>
      <c r="F66" s="298"/>
      <c r="G66" s="299"/>
      <c r="J66" s="300"/>
      <c r="K66" s="300"/>
      <c r="L66" s="300"/>
      <c r="M66" s="300"/>
      <c r="N66" s="301"/>
    </row>
    <row r="67" spans="1:14">
      <c r="A67" s="259"/>
      <c r="E67" s="254"/>
      <c r="F67" s="298"/>
      <c r="G67" s="299"/>
      <c r="J67" s="300"/>
      <c r="K67" s="300"/>
      <c r="L67" s="300"/>
      <c r="M67" s="300"/>
      <c r="N67" s="301"/>
    </row>
    <row r="68" spans="1:14">
      <c r="A68" s="259"/>
      <c r="B68" s="259"/>
      <c r="C68" s="259"/>
      <c r="D68" s="259"/>
      <c r="E68" s="254"/>
      <c r="F68" s="298"/>
      <c r="G68" s="299"/>
      <c r="J68" s="300"/>
      <c r="K68" s="300"/>
      <c r="L68" s="300"/>
      <c r="M68" s="300"/>
      <c r="N68" s="301"/>
    </row>
    <row r="69" spans="1:14">
      <c r="A69" s="259"/>
      <c r="B69" s="259"/>
      <c r="C69" s="259"/>
      <c r="D69" s="259"/>
      <c r="E69" s="254"/>
      <c r="F69" s="298"/>
      <c r="G69" s="299"/>
      <c r="J69" s="300"/>
      <c r="K69" s="300"/>
      <c r="L69" s="300"/>
      <c r="M69" s="300"/>
      <c r="N69" s="301"/>
    </row>
    <row r="70" spans="1:14">
      <c r="A70" s="259"/>
      <c r="B70" s="259"/>
      <c r="C70" s="259"/>
      <c r="D70" s="259"/>
      <c r="E70" s="254"/>
      <c r="F70" s="298"/>
      <c r="G70" s="299"/>
      <c r="J70" s="300"/>
      <c r="K70" s="300"/>
      <c r="L70" s="300"/>
      <c r="M70" s="300"/>
      <c r="N70" s="301"/>
    </row>
    <row r="71" spans="1:14">
      <c r="A71" s="259"/>
      <c r="B71" s="259"/>
      <c r="C71" s="259"/>
      <c r="D71" s="259"/>
      <c r="E71" s="254"/>
      <c r="F71" s="298"/>
      <c r="G71" s="299"/>
      <c r="J71" s="300"/>
      <c r="K71" s="300"/>
      <c r="L71" s="300"/>
      <c r="M71" s="300"/>
      <c r="N71" s="301"/>
    </row>
    <row r="72" spans="1:14">
      <c r="A72" s="259"/>
      <c r="B72" s="259"/>
      <c r="C72" s="259"/>
      <c r="D72" s="259"/>
      <c r="E72" s="254"/>
      <c r="F72" s="298"/>
      <c r="G72" s="299"/>
      <c r="J72" s="300"/>
      <c r="K72" s="300"/>
      <c r="L72" s="300"/>
      <c r="M72" s="300"/>
      <c r="N72" s="301"/>
    </row>
    <row r="73" spans="1:14">
      <c r="A73" s="259"/>
      <c r="B73" s="259"/>
      <c r="C73" s="259"/>
      <c r="D73" s="259"/>
      <c r="E73" s="254"/>
      <c r="F73" s="298"/>
      <c r="G73" s="299"/>
      <c r="J73" s="300"/>
      <c r="K73" s="300"/>
      <c r="L73" s="300"/>
      <c r="M73" s="300"/>
      <c r="N73" s="301"/>
    </row>
    <row r="74" spans="1:14">
      <c r="A74" s="259"/>
      <c r="B74" s="259"/>
      <c r="C74" s="259"/>
      <c r="D74" s="259"/>
      <c r="E74" s="254"/>
      <c r="F74" s="298"/>
      <c r="G74" s="299"/>
      <c r="J74" s="300"/>
      <c r="K74" s="300"/>
      <c r="L74" s="300"/>
      <c r="M74" s="300"/>
      <c r="N74" s="301"/>
    </row>
    <row r="75" spans="1:14">
      <c r="A75" s="259"/>
      <c r="B75" s="259"/>
      <c r="C75" s="259"/>
      <c r="D75" s="259"/>
      <c r="E75" s="254"/>
      <c r="F75" s="298"/>
      <c r="G75" s="299"/>
      <c r="J75" s="300"/>
      <c r="K75" s="300"/>
      <c r="L75" s="300"/>
      <c r="M75" s="300"/>
      <c r="N75" s="301"/>
    </row>
    <row r="76" spans="1:14">
      <c r="A76" s="259"/>
      <c r="B76" s="259"/>
      <c r="C76" s="259"/>
      <c r="D76" s="259"/>
      <c r="E76" s="254"/>
      <c r="F76" s="298"/>
      <c r="G76" s="299"/>
      <c r="J76" s="300"/>
      <c r="K76" s="300"/>
      <c r="L76" s="300"/>
      <c r="M76" s="300"/>
      <c r="N76" s="301"/>
    </row>
    <row r="77" spans="1:14">
      <c r="A77" s="259"/>
      <c r="B77" s="259"/>
      <c r="C77" s="259"/>
      <c r="D77" s="259"/>
      <c r="E77" s="254"/>
      <c r="F77" s="298"/>
      <c r="G77" s="299"/>
      <c r="J77" s="300"/>
      <c r="K77" s="300"/>
      <c r="L77" s="300"/>
      <c r="M77" s="300"/>
      <c r="N77" s="301"/>
    </row>
    <row r="78" spans="1:14">
      <c r="A78" s="259"/>
      <c r="B78" s="259"/>
      <c r="C78" s="259"/>
      <c r="D78" s="259"/>
      <c r="E78" s="254"/>
      <c r="F78" s="298"/>
      <c r="G78" s="299"/>
      <c r="J78" s="300"/>
      <c r="K78" s="300"/>
      <c r="L78" s="300"/>
      <c r="M78" s="300"/>
      <c r="N78" s="301"/>
    </row>
    <row r="79" spans="1:14">
      <c r="A79" s="259"/>
      <c r="B79" s="259"/>
      <c r="C79" s="259"/>
      <c r="D79" s="259"/>
      <c r="E79" s="254"/>
      <c r="F79" s="298"/>
      <c r="G79" s="299"/>
      <c r="J79" s="300"/>
      <c r="K79" s="300"/>
      <c r="L79" s="300"/>
      <c r="M79" s="300"/>
      <c r="N79" s="301"/>
    </row>
    <row r="80" spans="1:14">
      <c r="A80" s="259"/>
      <c r="B80" s="259"/>
      <c r="C80" s="259"/>
      <c r="D80" s="259"/>
      <c r="E80" s="254"/>
      <c r="F80" s="298"/>
      <c r="G80" s="299"/>
      <c r="J80" s="300"/>
      <c r="K80" s="300"/>
      <c r="L80" s="300"/>
      <c r="M80" s="300"/>
      <c r="N80" s="301"/>
    </row>
    <row r="81" spans="1:14">
      <c r="A81" s="259"/>
      <c r="B81" s="259"/>
      <c r="C81" s="259"/>
      <c r="D81" s="259"/>
      <c r="E81" s="254"/>
      <c r="F81" s="298"/>
      <c r="G81" s="299"/>
      <c r="J81" s="300"/>
      <c r="K81" s="300"/>
      <c r="L81" s="300"/>
      <c r="M81" s="300"/>
      <c r="N81" s="301"/>
    </row>
    <row r="82" spans="1:14">
      <c r="A82" s="259"/>
      <c r="B82" s="259"/>
      <c r="C82" s="259"/>
      <c r="D82" s="259"/>
      <c r="E82" s="254"/>
      <c r="F82" s="298"/>
      <c r="G82" s="299"/>
      <c r="J82" s="300"/>
      <c r="K82" s="300"/>
      <c r="L82" s="300"/>
      <c r="M82" s="300"/>
      <c r="N82" s="301"/>
    </row>
    <row r="83" spans="1:14">
      <c r="A83" s="259"/>
      <c r="B83" s="259"/>
      <c r="C83" s="259"/>
      <c r="D83" s="259"/>
      <c r="E83" s="254"/>
      <c r="F83" s="298"/>
      <c r="G83" s="299"/>
      <c r="J83" s="300"/>
      <c r="K83" s="300"/>
      <c r="L83" s="300"/>
      <c r="M83" s="300"/>
      <c r="N83" s="301"/>
    </row>
    <row r="84" spans="1:14">
      <c r="A84" s="259"/>
      <c r="B84" s="259"/>
      <c r="C84" s="259"/>
      <c r="D84" s="259"/>
      <c r="E84" s="254"/>
      <c r="F84" s="298"/>
      <c r="G84" s="299"/>
      <c r="J84" s="300"/>
      <c r="K84" s="300"/>
      <c r="L84" s="300"/>
      <c r="M84" s="300"/>
      <c r="N84" s="301"/>
    </row>
    <row r="85" spans="1:14">
      <c r="A85" s="259"/>
      <c r="B85" s="259"/>
      <c r="C85" s="259"/>
      <c r="D85" s="259"/>
      <c r="E85" s="254"/>
      <c r="F85" s="298"/>
      <c r="G85" s="299"/>
      <c r="J85" s="300"/>
      <c r="K85" s="300"/>
      <c r="L85" s="300"/>
      <c r="M85" s="300"/>
      <c r="N85" s="301"/>
    </row>
    <row r="86" spans="1:14">
      <c r="A86" s="259"/>
      <c r="B86" s="259"/>
      <c r="C86" s="259"/>
      <c r="D86" s="259"/>
      <c r="E86" s="254"/>
      <c r="F86" s="298"/>
      <c r="G86" s="299"/>
      <c r="J86" s="300"/>
      <c r="K86" s="300"/>
      <c r="L86" s="300"/>
      <c r="M86" s="300"/>
      <c r="N86" s="301"/>
    </row>
    <row r="87" spans="1:14">
      <c r="A87" s="259"/>
      <c r="B87" s="259"/>
      <c r="C87" s="259"/>
      <c r="D87" s="259"/>
      <c r="E87" s="254"/>
      <c r="F87" s="298"/>
      <c r="G87" s="299"/>
      <c r="J87" s="300"/>
      <c r="K87" s="300"/>
      <c r="L87" s="300"/>
      <c r="M87" s="300"/>
      <c r="N87" s="301"/>
    </row>
    <row r="88" spans="1:14">
      <c r="A88" s="259"/>
      <c r="B88" s="259"/>
      <c r="C88" s="259"/>
      <c r="D88" s="259"/>
      <c r="E88" s="254"/>
      <c r="F88" s="298"/>
      <c r="G88" s="299"/>
      <c r="J88" s="300"/>
      <c r="K88" s="300"/>
      <c r="L88" s="300"/>
      <c r="M88" s="300"/>
      <c r="N88" s="301"/>
    </row>
    <row r="89" spans="1:14">
      <c r="A89" s="259"/>
      <c r="B89" s="259"/>
      <c r="C89" s="259"/>
      <c r="D89" s="259"/>
      <c r="E89" s="254"/>
      <c r="F89" s="298"/>
      <c r="G89" s="299"/>
      <c r="J89" s="300"/>
      <c r="K89" s="300"/>
      <c r="L89" s="300"/>
      <c r="M89" s="300"/>
      <c r="N89" s="301"/>
    </row>
    <row r="90" spans="1:14">
      <c r="A90" s="259"/>
      <c r="B90" s="259"/>
      <c r="C90" s="259"/>
      <c r="D90" s="259"/>
      <c r="E90" s="254"/>
      <c r="F90" s="298"/>
      <c r="G90" s="299"/>
      <c r="L90" s="259"/>
    </row>
    <row r="91" spans="1:14">
      <c r="A91" s="259"/>
      <c r="B91" s="259"/>
      <c r="C91" s="259"/>
      <c r="D91" s="259"/>
      <c r="E91" s="254"/>
      <c r="F91" s="298"/>
      <c r="G91" s="299"/>
      <c r="L91" s="259"/>
    </row>
    <row r="92" spans="1:14">
      <c r="A92" s="259"/>
      <c r="B92" s="259"/>
      <c r="C92" s="259"/>
      <c r="D92" s="259"/>
      <c r="E92" s="254"/>
      <c r="F92" s="298"/>
      <c r="G92" s="299"/>
      <c r="L92" s="259"/>
    </row>
    <row r="93" spans="1:14">
      <c r="A93" s="259"/>
      <c r="B93" s="259"/>
      <c r="C93" s="259"/>
      <c r="D93" s="259"/>
      <c r="E93" s="254"/>
      <c r="F93" s="298"/>
      <c r="G93" s="299"/>
      <c r="L93" s="259"/>
    </row>
    <row r="94" spans="1:14">
      <c r="A94" s="259"/>
      <c r="B94" s="259"/>
      <c r="C94" s="259"/>
      <c r="D94" s="259"/>
      <c r="E94" s="302"/>
      <c r="F94" s="298"/>
      <c r="G94" s="299"/>
      <c r="L94" s="259"/>
    </row>
    <row r="95" spans="1:14">
      <c r="A95" s="259"/>
      <c r="B95" s="259"/>
      <c r="C95" s="259"/>
      <c r="D95" s="259"/>
      <c r="E95" s="302"/>
      <c r="F95" s="298"/>
      <c r="G95" s="299"/>
      <c r="L95" s="259"/>
    </row>
    <row r="96" spans="1:14">
      <c r="A96" s="259"/>
      <c r="B96" s="259"/>
      <c r="C96" s="259"/>
      <c r="D96" s="259"/>
      <c r="E96" s="254"/>
      <c r="F96" s="298"/>
      <c r="G96" s="299"/>
      <c r="L96" s="259"/>
    </row>
    <row r="97" spans="1:12">
      <c r="A97" s="259"/>
      <c r="B97" s="259"/>
      <c r="C97" s="259"/>
      <c r="D97" s="259"/>
      <c r="E97" s="254"/>
      <c r="F97" s="298"/>
      <c r="G97" s="299"/>
      <c r="L97" s="259"/>
    </row>
    <row r="98" spans="1:12">
      <c r="A98" s="259"/>
      <c r="B98" s="259"/>
      <c r="C98" s="259"/>
      <c r="D98" s="259"/>
      <c r="E98" s="254"/>
      <c r="F98" s="298"/>
      <c r="G98" s="299"/>
      <c r="L98" s="259"/>
    </row>
    <row r="99" spans="1:12">
      <c r="A99" s="259"/>
      <c r="B99" s="259"/>
      <c r="C99" s="259"/>
      <c r="D99" s="259"/>
      <c r="E99" s="254"/>
      <c r="F99" s="298"/>
      <c r="G99" s="299"/>
      <c r="L99" s="259"/>
    </row>
    <row r="100" spans="1:12">
      <c r="E100" s="254"/>
      <c r="F100" s="298"/>
      <c r="G100" s="299"/>
      <c r="L100" s="259"/>
    </row>
    <row r="101" spans="1:12">
      <c r="E101" s="254"/>
      <c r="F101" s="298"/>
      <c r="G101" s="299"/>
      <c r="L101" s="259"/>
    </row>
    <row r="102" spans="1:12">
      <c r="A102" s="259"/>
      <c r="E102" s="254"/>
      <c r="F102" s="298"/>
      <c r="G102" s="299"/>
      <c r="L102" s="259"/>
    </row>
    <row r="103" spans="1:12">
      <c r="A103" s="259"/>
      <c r="E103" s="254"/>
      <c r="F103" s="298"/>
      <c r="G103" s="299"/>
      <c r="L103" s="259"/>
    </row>
    <row r="104" spans="1:12">
      <c r="E104" s="254"/>
      <c r="F104" s="298"/>
      <c r="G104" s="299"/>
      <c r="L104" s="259"/>
    </row>
    <row r="105" spans="1:12">
      <c r="E105" s="254"/>
      <c r="F105" s="298"/>
      <c r="G105" s="299"/>
      <c r="L105" s="259"/>
    </row>
    <row r="106" spans="1:12">
      <c r="E106" s="254"/>
      <c r="F106" s="298"/>
      <c r="G106" s="245"/>
      <c r="L106" s="259"/>
    </row>
    <row r="107" spans="1:12">
      <c r="E107" s="254"/>
      <c r="F107" s="298"/>
      <c r="G107" s="245"/>
      <c r="L107" s="259"/>
    </row>
    <row r="108" spans="1:12">
      <c r="E108" s="254"/>
      <c r="F108" s="298"/>
      <c r="G108" s="245"/>
      <c r="L108" s="259"/>
    </row>
    <row r="109" spans="1:12">
      <c r="E109" s="254"/>
      <c r="F109" s="298"/>
      <c r="G109" s="245"/>
      <c r="L109" s="259"/>
    </row>
    <row r="110" spans="1:12">
      <c r="E110" s="254"/>
      <c r="F110" s="298"/>
      <c r="G110" s="245"/>
      <c r="L110" s="259"/>
    </row>
    <row r="111" spans="1:12">
      <c r="E111" s="254"/>
      <c r="F111" s="298"/>
      <c r="G111" s="245"/>
      <c r="L111" s="259"/>
    </row>
    <row r="112" spans="1:12">
      <c r="E112" s="254"/>
      <c r="F112" s="298"/>
      <c r="G112" s="245"/>
      <c r="L112" s="259"/>
    </row>
    <row r="113" spans="1:12">
      <c r="E113" s="254"/>
      <c r="F113" s="298"/>
      <c r="G113" s="245"/>
      <c r="L113" s="259"/>
    </row>
    <row r="114" spans="1:12">
      <c r="E114" s="254"/>
      <c r="F114" s="298"/>
      <c r="G114" s="245"/>
      <c r="L114" s="259"/>
    </row>
    <row r="115" spans="1:12">
      <c r="E115" s="254"/>
      <c r="F115" s="298"/>
      <c r="G115" s="245"/>
      <c r="L115" s="259"/>
    </row>
    <row r="116" spans="1:12">
      <c r="A116" s="259"/>
      <c r="B116" s="259"/>
      <c r="C116" s="259"/>
      <c r="D116" s="259"/>
      <c r="E116" s="254"/>
      <c r="F116" s="298"/>
      <c r="G116" s="245"/>
      <c r="L116" s="259"/>
    </row>
    <row r="117" spans="1:12">
      <c r="A117" s="259"/>
      <c r="B117" s="259"/>
      <c r="C117" s="259"/>
      <c r="D117" s="259"/>
      <c r="E117" s="254"/>
      <c r="F117" s="298"/>
      <c r="G117" s="245"/>
      <c r="L117" s="259"/>
    </row>
    <row r="118" spans="1:12">
      <c r="A118" s="259"/>
      <c r="B118" s="259"/>
      <c r="C118" s="259"/>
      <c r="D118" s="259"/>
      <c r="E118" s="254"/>
      <c r="F118" s="298"/>
      <c r="G118" s="245"/>
      <c r="L118" s="259"/>
    </row>
    <row r="119" spans="1:12">
      <c r="A119" s="259"/>
      <c r="B119" s="259"/>
      <c r="C119" s="259"/>
      <c r="D119" s="259"/>
      <c r="E119" s="254"/>
      <c r="F119" s="298"/>
      <c r="G119" s="245"/>
      <c r="L119" s="259"/>
    </row>
    <row r="120" spans="1:12">
      <c r="A120" s="259"/>
      <c r="B120" s="259"/>
      <c r="C120" s="259"/>
      <c r="D120" s="259"/>
      <c r="E120" s="254"/>
      <c r="F120" s="298"/>
      <c r="G120" s="245"/>
      <c r="L120" s="259"/>
    </row>
    <row r="121" spans="1:12">
      <c r="A121" s="259"/>
      <c r="B121" s="259"/>
      <c r="C121" s="259"/>
      <c r="D121" s="259"/>
      <c r="E121" s="254"/>
      <c r="F121" s="298"/>
      <c r="G121" s="245"/>
      <c r="L121" s="259"/>
    </row>
    <row r="122" spans="1:12">
      <c r="A122" s="259"/>
      <c r="B122" s="259"/>
      <c r="C122" s="259"/>
      <c r="D122" s="259"/>
      <c r="E122" s="254"/>
      <c r="F122" s="298"/>
      <c r="G122" s="245"/>
      <c r="L122" s="259"/>
    </row>
    <row r="123" spans="1:12">
      <c r="A123" s="259"/>
      <c r="B123" s="259"/>
      <c r="C123" s="259"/>
      <c r="D123" s="259"/>
      <c r="E123" s="254"/>
      <c r="F123" s="298"/>
      <c r="G123" s="245"/>
      <c r="L123" s="259"/>
    </row>
    <row r="124" spans="1:12">
      <c r="A124" s="259"/>
      <c r="B124" s="259"/>
      <c r="C124" s="259"/>
      <c r="D124" s="259"/>
      <c r="E124" s="254"/>
      <c r="F124" s="298"/>
      <c r="G124" s="245"/>
      <c r="L124" s="259"/>
    </row>
    <row r="125" spans="1:12">
      <c r="A125" s="259"/>
      <c r="B125" s="259"/>
      <c r="C125" s="259"/>
      <c r="D125" s="259"/>
      <c r="E125" s="254"/>
      <c r="F125" s="298"/>
      <c r="G125" s="245"/>
      <c r="L125" s="259"/>
    </row>
    <row r="126" spans="1:12">
      <c r="A126" s="259"/>
      <c r="B126" s="259"/>
      <c r="C126" s="259"/>
      <c r="D126" s="259"/>
      <c r="E126" s="254"/>
      <c r="F126" s="298"/>
      <c r="G126" s="245"/>
      <c r="L126" s="259"/>
    </row>
    <row r="127" spans="1:12">
      <c r="A127" s="259"/>
      <c r="B127" s="259"/>
      <c r="C127" s="259"/>
      <c r="D127" s="259"/>
      <c r="E127" s="254"/>
      <c r="F127" s="298"/>
      <c r="G127" s="245"/>
      <c r="L127" s="259"/>
    </row>
    <row r="128" spans="1:12">
      <c r="A128" s="259"/>
      <c r="B128" s="259"/>
      <c r="C128" s="259"/>
      <c r="D128" s="259"/>
      <c r="E128" s="254"/>
      <c r="F128" s="298"/>
      <c r="G128" s="245"/>
      <c r="L128" s="259"/>
    </row>
    <row r="129" spans="1:12">
      <c r="A129" s="259"/>
      <c r="B129" s="259"/>
      <c r="C129" s="259"/>
      <c r="D129" s="259"/>
      <c r="E129" s="254"/>
      <c r="F129" s="298"/>
      <c r="G129" s="245"/>
      <c r="L129" s="259"/>
    </row>
    <row r="130" spans="1:12">
      <c r="A130" s="259"/>
      <c r="B130" s="259"/>
      <c r="C130" s="259"/>
      <c r="D130" s="259"/>
      <c r="E130" s="254"/>
      <c r="F130" s="298"/>
      <c r="G130" s="245"/>
      <c r="L130" s="259"/>
    </row>
    <row r="131" spans="1:12">
      <c r="A131" s="259"/>
      <c r="B131" s="259"/>
      <c r="C131" s="259"/>
      <c r="D131" s="259"/>
      <c r="E131" s="254"/>
      <c r="F131" s="298"/>
      <c r="G131" s="245"/>
      <c r="L131" s="259"/>
    </row>
    <row r="132" spans="1:12">
      <c r="A132" s="259"/>
      <c r="B132" s="259"/>
      <c r="C132" s="259"/>
      <c r="D132" s="259"/>
      <c r="E132" s="254"/>
      <c r="F132" s="298"/>
      <c r="G132" s="245"/>
      <c r="L132" s="259"/>
    </row>
    <row r="133" spans="1:12">
      <c r="A133" s="259"/>
      <c r="B133" s="259"/>
      <c r="C133" s="259"/>
      <c r="D133" s="259"/>
      <c r="E133" s="254"/>
      <c r="F133" s="298"/>
      <c r="G133" s="245"/>
      <c r="L133" s="259"/>
    </row>
    <row r="134" spans="1:12">
      <c r="A134" s="259"/>
      <c r="B134" s="259"/>
      <c r="C134" s="259"/>
      <c r="D134" s="259"/>
      <c r="E134" s="254"/>
      <c r="F134" s="298"/>
      <c r="G134" s="245"/>
      <c r="L134" s="259"/>
    </row>
    <row r="135" spans="1:12">
      <c r="A135" s="259"/>
      <c r="B135" s="259"/>
      <c r="C135" s="259"/>
      <c r="D135" s="259"/>
      <c r="E135" s="254"/>
      <c r="F135" s="298"/>
      <c r="G135" s="245"/>
      <c r="L135" s="259"/>
    </row>
    <row r="136" spans="1:12">
      <c r="A136" s="259"/>
      <c r="B136" s="259"/>
      <c r="C136" s="259"/>
      <c r="D136" s="259"/>
      <c r="E136" s="254"/>
      <c r="F136" s="298"/>
      <c r="G136" s="245"/>
      <c r="L136" s="259"/>
    </row>
    <row r="137" spans="1:12">
      <c r="A137" s="259"/>
      <c r="B137" s="259"/>
      <c r="C137" s="259"/>
      <c r="D137" s="259"/>
      <c r="E137" s="254"/>
      <c r="F137" s="298"/>
      <c r="G137" s="245"/>
      <c r="L137" s="259"/>
    </row>
    <row r="138" spans="1:12">
      <c r="A138" s="259"/>
      <c r="B138" s="259"/>
      <c r="C138" s="259"/>
      <c r="D138" s="259"/>
      <c r="E138" s="254"/>
      <c r="F138" s="298"/>
      <c r="G138" s="245"/>
      <c r="L138" s="259"/>
    </row>
    <row r="139" spans="1:12">
      <c r="A139" s="259"/>
      <c r="B139" s="259"/>
      <c r="C139" s="259"/>
      <c r="D139" s="259"/>
      <c r="E139" s="254"/>
      <c r="F139" s="298"/>
      <c r="G139" s="245"/>
      <c r="L139" s="259"/>
    </row>
    <row r="140" spans="1:12">
      <c r="A140" s="259"/>
      <c r="B140" s="259"/>
      <c r="C140" s="259"/>
      <c r="D140" s="259"/>
      <c r="E140" s="254"/>
      <c r="F140" s="298"/>
      <c r="G140" s="245"/>
      <c r="L140" s="259"/>
    </row>
    <row r="141" spans="1:12">
      <c r="A141" s="259"/>
      <c r="B141" s="259"/>
      <c r="C141" s="259"/>
      <c r="D141" s="259"/>
      <c r="E141" s="254"/>
      <c r="F141" s="298"/>
      <c r="G141" s="245"/>
      <c r="L141" s="259"/>
    </row>
    <row r="142" spans="1:12">
      <c r="A142" s="259"/>
      <c r="B142" s="259"/>
      <c r="C142" s="259"/>
      <c r="D142" s="259"/>
      <c r="E142" s="254"/>
      <c r="F142" s="298"/>
      <c r="G142" s="245"/>
      <c r="L142" s="259"/>
    </row>
    <row r="143" spans="1:12">
      <c r="A143" s="259"/>
      <c r="B143" s="259"/>
      <c r="C143" s="259"/>
      <c r="D143" s="259"/>
      <c r="E143" s="254"/>
      <c r="F143" s="298"/>
      <c r="G143" s="245"/>
      <c r="L143" s="259"/>
    </row>
    <row r="144" spans="1:12">
      <c r="A144" s="259"/>
      <c r="B144" s="259"/>
      <c r="C144" s="259"/>
      <c r="D144" s="259"/>
      <c r="E144" s="254"/>
      <c r="F144" s="298"/>
      <c r="G144" s="245"/>
      <c r="L144" s="259"/>
    </row>
    <row r="145" spans="1:12">
      <c r="A145" s="259"/>
      <c r="B145" s="259"/>
      <c r="C145" s="259"/>
      <c r="D145" s="259"/>
      <c r="E145" s="254"/>
      <c r="F145" s="298"/>
      <c r="G145" s="245"/>
      <c r="L145" s="259"/>
    </row>
    <row r="146" spans="1:12">
      <c r="A146" s="259"/>
      <c r="B146" s="259"/>
      <c r="C146" s="259"/>
      <c r="D146" s="259"/>
      <c r="E146" s="254"/>
      <c r="F146" s="298"/>
      <c r="G146" s="245"/>
      <c r="L146" s="259"/>
    </row>
    <row r="147" spans="1:12">
      <c r="A147" s="259"/>
      <c r="B147" s="259"/>
      <c r="C147" s="259"/>
      <c r="D147" s="259"/>
      <c r="E147" s="254"/>
      <c r="F147" s="298"/>
      <c r="G147" s="245"/>
      <c r="L147" s="259"/>
    </row>
    <row r="148" spans="1:12">
      <c r="A148" s="259"/>
      <c r="B148" s="259"/>
      <c r="C148" s="259"/>
      <c r="D148" s="259"/>
      <c r="E148" s="254"/>
      <c r="F148" s="298"/>
      <c r="G148" s="245"/>
      <c r="L148" s="259"/>
    </row>
    <row r="149" spans="1:12">
      <c r="A149" s="259"/>
      <c r="B149" s="259"/>
      <c r="C149" s="259"/>
      <c r="D149" s="259"/>
      <c r="E149" s="254"/>
      <c r="F149" s="298"/>
      <c r="G149" s="245"/>
      <c r="L149" s="259"/>
    </row>
    <row r="150" spans="1:12">
      <c r="A150" s="259"/>
      <c r="B150" s="259"/>
      <c r="C150" s="259"/>
      <c r="D150" s="259"/>
      <c r="E150" s="254"/>
      <c r="F150" s="298"/>
      <c r="G150" s="245"/>
      <c r="L150" s="259"/>
    </row>
    <row r="151" spans="1:12">
      <c r="A151" s="259"/>
      <c r="B151" s="259"/>
      <c r="C151" s="259"/>
      <c r="D151" s="259"/>
      <c r="E151" s="254"/>
      <c r="F151" s="298"/>
      <c r="G151" s="245"/>
      <c r="L151" s="259"/>
    </row>
    <row r="152" spans="1:12">
      <c r="A152" s="259"/>
      <c r="B152" s="259"/>
      <c r="C152" s="259"/>
      <c r="D152" s="259"/>
      <c r="E152" s="254"/>
      <c r="F152" s="298"/>
      <c r="G152" s="245"/>
      <c r="L152" s="259"/>
    </row>
    <row r="153" spans="1:12">
      <c r="A153" s="259"/>
      <c r="B153" s="259"/>
      <c r="C153" s="259"/>
      <c r="D153" s="259"/>
      <c r="E153" s="254"/>
      <c r="F153" s="298"/>
      <c r="G153" s="245"/>
      <c r="L153" s="259"/>
    </row>
    <row r="154" spans="1:12">
      <c r="A154" s="259"/>
      <c r="B154" s="259"/>
      <c r="C154" s="259"/>
      <c r="D154" s="259"/>
      <c r="E154" s="254"/>
      <c r="F154" s="298"/>
      <c r="G154" s="245"/>
      <c r="L154" s="259"/>
    </row>
    <row r="155" spans="1:12">
      <c r="A155" s="259"/>
      <c r="B155" s="259"/>
      <c r="C155" s="259"/>
      <c r="D155" s="259"/>
      <c r="E155" s="254"/>
      <c r="F155" s="298"/>
      <c r="G155" s="245"/>
      <c r="L155" s="259"/>
    </row>
    <row r="156" spans="1:12">
      <c r="A156" s="259"/>
      <c r="B156" s="259"/>
      <c r="C156" s="259"/>
      <c r="D156" s="259"/>
      <c r="E156" s="254"/>
      <c r="F156" s="298"/>
      <c r="G156" s="245"/>
      <c r="L156" s="259"/>
    </row>
    <row r="157" spans="1:12">
      <c r="A157" s="259"/>
      <c r="B157" s="259"/>
      <c r="C157" s="259"/>
      <c r="D157" s="259"/>
      <c r="E157" s="254"/>
      <c r="F157" s="298"/>
      <c r="G157" s="245"/>
      <c r="L157" s="259"/>
    </row>
    <row r="158" spans="1:12">
      <c r="A158" s="259"/>
      <c r="B158" s="259"/>
      <c r="C158" s="259"/>
      <c r="D158" s="259"/>
      <c r="E158" s="254"/>
      <c r="F158" s="298"/>
      <c r="G158" s="245"/>
      <c r="L158" s="259"/>
    </row>
    <row r="159" spans="1:12">
      <c r="A159" s="259"/>
      <c r="B159" s="259"/>
      <c r="C159" s="259"/>
      <c r="D159" s="259"/>
      <c r="E159" s="254"/>
      <c r="F159" s="298"/>
      <c r="G159" s="245"/>
      <c r="L159" s="259"/>
    </row>
    <row r="160" spans="1:12">
      <c r="A160" s="259"/>
      <c r="B160" s="259"/>
      <c r="C160" s="259"/>
      <c r="D160" s="259"/>
      <c r="E160" s="254"/>
      <c r="F160" s="298"/>
      <c r="G160" s="245"/>
      <c r="L160" s="259"/>
    </row>
    <row r="161" spans="1:12">
      <c r="A161" s="259"/>
      <c r="B161" s="259"/>
      <c r="C161" s="259"/>
      <c r="D161" s="259"/>
      <c r="E161" s="254"/>
      <c r="F161" s="298"/>
      <c r="G161" s="245"/>
      <c r="L161" s="259"/>
    </row>
    <row r="162" spans="1:12">
      <c r="A162" s="259"/>
      <c r="B162" s="259"/>
      <c r="C162" s="259"/>
      <c r="D162" s="259"/>
      <c r="E162" s="254"/>
      <c r="F162" s="298"/>
      <c r="G162" s="245"/>
      <c r="L162" s="259"/>
    </row>
    <row r="163" spans="1:12">
      <c r="A163" s="259"/>
      <c r="B163" s="259"/>
      <c r="C163" s="259"/>
      <c r="D163" s="259"/>
      <c r="E163" s="254"/>
      <c r="F163" s="298"/>
      <c r="G163" s="245"/>
      <c r="L163" s="259"/>
    </row>
    <row r="164" spans="1:12">
      <c r="A164" s="259"/>
      <c r="B164" s="259"/>
      <c r="C164" s="259"/>
      <c r="D164" s="259"/>
      <c r="E164" s="254"/>
      <c r="F164" s="298"/>
      <c r="G164" s="245"/>
      <c r="L164" s="259"/>
    </row>
    <row r="165" spans="1:12">
      <c r="A165" s="259"/>
      <c r="B165" s="259"/>
      <c r="C165" s="259"/>
      <c r="D165" s="259"/>
      <c r="E165" s="254"/>
      <c r="F165" s="298"/>
      <c r="G165" s="245"/>
      <c r="L165" s="259"/>
    </row>
    <row r="166" spans="1:12">
      <c r="A166" s="259"/>
      <c r="B166" s="259"/>
      <c r="C166" s="259"/>
      <c r="D166" s="259"/>
      <c r="E166" s="254"/>
      <c r="F166" s="298"/>
      <c r="G166" s="245"/>
      <c r="L166" s="259"/>
    </row>
    <row r="167" spans="1:12">
      <c r="A167" s="259"/>
      <c r="B167" s="259"/>
      <c r="C167" s="259"/>
      <c r="D167" s="259"/>
      <c r="E167" s="254"/>
      <c r="F167" s="298"/>
      <c r="G167" s="245"/>
      <c r="L167" s="259"/>
    </row>
    <row r="168" spans="1:12">
      <c r="A168" s="259"/>
      <c r="B168" s="259"/>
      <c r="C168" s="259"/>
      <c r="D168" s="259"/>
      <c r="E168" s="254"/>
      <c r="F168" s="298"/>
      <c r="G168" s="245"/>
      <c r="L168" s="259"/>
    </row>
    <row r="169" spans="1:12">
      <c r="A169" s="259"/>
      <c r="B169" s="259"/>
      <c r="C169" s="259"/>
      <c r="D169" s="259"/>
      <c r="E169" s="254"/>
      <c r="F169" s="298"/>
      <c r="G169" s="245"/>
      <c r="L169" s="259"/>
    </row>
    <row r="170" spans="1:12">
      <c r="A170" s="259"/>
      <c r="B170" s="259"/>
      <c r="C170" s="259"/>
      <c r="D170" s="259"/>
      <c r="E170" s="254"/>
      <c r="F170" s="298"/>
      <c r="G170" s="245"/>
      <c r="L170" s="259"/>
    </row>
    <row r="171" spans="1:12">
      <c r="A171" s="259"/>
      <c r="B171" s="259"/>
      <c r="C171" s="259"/>
      <c r="D171" s="259"/>
      <c r="E171" s="254"/>
      <c r="F171" s="298"/>
      <c r="G171" s="245"/>
      <c r="L171" s="259"/>
    </row>
    <row r="172" spans="1:12">
      <c r="A172" s="259"/>
      <c r="B172" s="259"/>
      <c r="C172" s="259"/>
      <c r="D172" s="259"/>
      <c r="E172" s="254"/>
      <c r="F172" s="298"/>
      <c r="G172" s="245"/>
      <c r="L172" s="259"/>
    </row>
    <row r="173" spans="1:12">
      <c r="A173" s="259"/>
      <c r="B173" s="259"/>
      <c r="C173" s="259"/>
      <c r="D173" s="259"/>
      <c r="E173" s="254"/>
      <c r="F173" s="298"/>
      <c r="G173" s="245"/>
      <c r="L173" s="259"/>
    </row>
    <row r="174" spans="1:12">
      <c r="A174" s="259"/>
      <c r="B174" s="259"/>
      <c r="C174" s="259"/>
      <c r="D174" s="259"/>
      <c r="E174" s="254"/>
      <c r="F174" s="298"/>
      <c r="G174" s="245"/>
      <c r="L174" s="259"/>
    </row>
    <row r="175" spans="1:12">
      <c r="A175" s="259"/>
      <c r="B175" s="259"/>
      <c r="C175" s="259"/>
      <c r="D175" s="259"/>
      <c r="E175" s="254"/>
      <c r="F175" s="298"/>
      <c r="G175" s="245"/>
      <c r="L175" s="259"/>
    </row>
    <row r="176" spans="1:12">
      <c r="A176" s="259"/>
      <c r="B176" s="259"/>
      <c r="C176" s="259"/>
      <c r="D176" s="259"/>
      <c r="E176" s="254"/>
      <c r="F176" s="298"/>
      <c r="G176" s="245"/>
      <c r="L176" s="259"/>
    </row>
    <row r="177" spans="1:12">
      <c r="A177" s="259"/>
      <c r="B177" s="259"/>
      <c r="C177" s="259"/>
      <c r="D177" s="259"/>
      <c r="E177" s="254"/>
      <c r="F177" s="298"/>
      <c r="G177" s="245"/>
      <c r="L177" s="259"/>
    </row>
    <row r="178" spans="1:12">
      <c r="A178" s="259"/>
      <c r="B178" s="259"/>
      <c r="C178" s="259"/>
      <c r="D178" s="259"/>
      <c r="E178" s="254"/>
      <c r="F178" s="298"/>
      <c r="G178" s="245"/>
      <c r="L178" s="259"/>
    </row>
    <row r="179" spans="1:12">
      <c r="A179" s="259"/>
      <c r="B179" s="259"/>
      <c r="C179" s="259"/>
      <c r="D179" s="259"/>
      <c r="E179" s="254"/>
      <c r="F179" s="298"/>
      <c r="G179" s="245"/>
      <c r="L179" s="259"/>
    </row>
    <row r="180" spans="1:12">
      <c r="A180" s="259"/>
      <c r="B180" s="259"/>
      <c r="C180" s="259"/>
      <c r="D180" s="259"/>
      <c r="E180" s="254"/>
      <c r="F180" s="298"/>
      <c r="G180" s="245"/>
      <c r="L180" s="259"/>
    </row>
    <row r="181" spans="1:12">
      <c r="A181" s="259"/>
      <c r="B181" s="259"/>
      <c r="C181" s="259"/>
      <c r="D181" s="259"/>
      <c r="E181" s="254"/>
      <c r="F181" s="298"/>
      <c r="G181" s="245"/>
      <c r="L181" s="259"/>
    </row>
    <row r="182" spans="1:12">
      <c r="A182" s="259"/>
      <c r="B182" s="259"/>
      <c r="C182" s="259"/>
      <c r="D182" s="259"/>
      <c r="E182" s="254"/>
      <c r="F182" s="298"/>
      <c r="G182" s="245"/>
      <c r="L182" s="259"/>
    </row>
    <row r="183" spans="1:12">
      <c r="A183" s="259"/>
      <c r="B183" s="259"/>
      <c r="C183" s="259"/>
      <c r="D183" s="259"/>
      <c r="E183" s="254"/>
      <c r="F183" s="298"/>
      <c r="G183" s="245"/>
      <c r="L183" s="259"/>
    </row>
    <row r="184" spans="1:12">
      <c r="A184" s="259"/>
      <c r="B184" s="259"/>
      <c r="C184" s="259"/>
      <c r="D184" s="259"/>
      <c r="E184" s="254"/>
      <c r="F184" s="298"/>
      <c r="G184" s="245"/>
      <c r="L184" s="259"/>
    </row>
    <row r="185" spans="1:12">
      <c r="A185" s="259"/>
      <c r="B185" s="259"/>
      <c r="C185" s="259"/>
      <c r="D185" s="259"/>
      <c r="E185" s="254"/>
      <c r="F185" s="298"/>
      <c r="G185" s="245"/>
      <c r="L185" s="259"/>
    </row>
    <row r="186" spans="1:12">
      <c r="A186" s="259"/>
      <c r="B186" s="259"/>
      <c r="C186" s="259"/>
      <c r="D186" s="259"/>
      <c r="E186" s="254"/>
      <c r="F186" s="298"/>
      <c r="G186" s="245"/>
      <c r="L186" s="259"/>
    </row>
    <row r="187" spans="1:12">
      <c r="A187" s="259"/>
      <c r="B187" s="259"/>
      <c r="C187" s="259"/>
      <c r="D187" s="259"/>
      <c r="E187" s="254"/>
      <c r="F187" s="298"/>
      <c r="G187" s="245"/>
      <c r="L187" s="259"/>
    </row>
    <row r="188" spans="1:12">
      <c r="A188" s="259"/>
      <c r="B188" s="259"/>
      <c r="C188" s="259"/>
      <c r="D188" s="259"/>
      <c r="E188" s="254"/>
      <c r="F188" s="298"/>
      <c r="G188" s="245"/>
      <c r="L188" s="259"/>
    </row>
    <row r="189" spans="1:12">
      <c r="A189" s="259"/>
      <c r="B189" s="259"/>
      <c r="C189" s="259"/>
      <c r="D189" s="259"/>
      <c r="E189" s="254"/>
      <c r="F189" s="298"/>
      <c r="G189" s="245"/>
      <c r="L189" s="259"/>
    </row>
    <row r="190" spans="1:12">
      <c r="A190" s="259"/>
      <c r="B190" s="259"/>
      <c r="C190" s="259"/>
      <c r="D190" s="259"/>
      <c r="E190" s="254"/>
      <c r="F190" s="298"/>
      <c r="G190" s="245"/>
      <c r="L190" s="259"/>
    </row>
    <row r="191" spans="1:12">
      <c r="A191" s="259"/>
      <c r="B191" s="259"/>
      <c r="C191" s="259"/>
      <c r="D191" s="259"/>
      <c r="E191" s="254"/>
      <c r="F191" s="298"/>
      <c r="G191" s="245"/>
      <c r="L191" s="259"/>
    </row>
    <row r="192" spans="1:12">
      <c r="A192" s="259"/>
      <c r="B192" s="259"/>
      <c r="C192" s="259"/>
      <c r="D192" s="259"/>
      <c r="E192" s="254"/>
      <c r="F192" s="298"/>
      <c r="G192" s="245"/>
      <c r="L192" s="259"/>
    </row>
    <row r="193" spans="1:12">
      <c r="A193" s="259"/>
      <c r="B193" s="259"/>
      <c r="C193" s="259"/>
      <c r="D193" s="259"/>
      <c r="E193" s="254"/>
      <c r="F193" s="298"/>
      <c r="G193" s="245"/>
      <c r="L193" s="259"/>
    </row>
    <row r="194" spans="1:12">
      <c r="A194" s="259"/>
      <c r="B194" s="259"/>
      <c r="C194" s="259"/>
      <c r="D194" s="259"/>
      <c r="E194" s="254"/>
      <c r="F194" s="298"/>
      <c r="G194" s="245"/>
      <c r="L194" s="259"/>
    </row>
    <row r="195" spans="1:12">
      <c r="A195" s="259"/>
      <c r="B195" s="259"/>
      <c r="C195" s="259"/>
      <c r="D195" s="259"/>
      <c r="E195" s="254"/>
      <c r="F195" s="298"/>
      <c r="G195" s="245"/>
      <c r="L195" s="259"/>
    </row>
    <row r="196" spans="1:12">
      <c r="A196" s="259"/>
      <c r="B196" s="259"/>
      <c r="C196" s="259"/>
      <c r="D196" s="259"/>
      <c r="E196" s="254"/>
      <c r="F196" s="298"/>
      <c r="G196" s="245"/>
      <c r="L196" s="259"/>
    </row>
    <row r="197" spans="1:12">
      <c r="A197" s="259"/>
      <c r="B197" s="259"/>
      <c r="C197" s="259"/>
      <c r="D197" s="259"/>
      <c r="E197" s="254"/>
      <c r="F197" s="298"/>
      <c r="G197" s="245"/>
      <c r="L197" s="259"/>
    </row>
    <row r="198" spans="1:12">
      <c r="A198" s="259"/>
      <c r="B198" s="259"/>
      <c r="C198" s="259"/>
      <c r="D198" s="259"/>
      <c r="E198" s="254"/>
      <c r="F198" s="298"/>
      <c r="G198" s="245"/>
      <c r="L198" s="259"/>
    </row>
    <row r="199" spans="1:12">
      <c r="A199" s="259"/>
      <c r="B199" s="259"/>
      <c r="C199" s="259"/>
      <c r="D199" s="259"/>
      <c r="E199" s="254"/>
      <c r="F199" s="298"/>
      <c r="G199" s="245"/>
      <c r="L199" s="259"/>
    </row>
    <row r="200" spans="1:12">
      <c r="A200" s="259"/>
      <c r="B200" s="259"/>
      <c r="C200" s="259"/>
      <c r="D200" s="259"/>
      <c r="E200" s="254"/>
      <c r="F200" s="298"/>
      <c r="G200" s="245"/>
      <c r="L200" s="259"/>
    </row>
    <row r="201" spans="1:12">
      <c r="A201" s="259"/>
      <c r="B201" s="259"/>
      <c r="C201" s="259"/>
      <c r="D201" s="259"/>
      <c r="E201" s="254"/>
      <c r="F201" s="298"/>
      <c r="G201" s="245"/>
      <c r="L201" s="259"/>
    </row>
    <row r="202" spans="1:12">
      <c r="A202" s="259"/>
      <c r="B202" s="259"/>
      <c r="C202" s="259"/>
      <c r="D202" s="259"/>
      <c r="E202" s="254"/>
      <c r="F202" s="298"/>
      <c r="G202" s="245"/>
      <c r="L202" s="259"/>
    </row>
    <row r="203" spans="1:12">
      <c r="A203" s="259"/>
      <c r="B203" s="259"/>
      <c r="C203" s="259"/>
      <c r="D203" s="259"/>
      <c r="E203" s="254"/>
      <c r="F203" s="298"/>
      <c r="G203" s="245"/>
      <c r="L203" s="259"/>
    </row>
    <row r="204" spans="1:12">
      <c r="A204" s="259"/>
      <c r="B204" s="259"/>
      <c r="C204" s="259"/>
      <c r="D204" s="259"/>
      <c r="E204" s="254"/>
      <c r="F204" s="298"/>
      <c r="G204" s="245"/>
      <c r="L204" s="259"/>
    </row>
    <row r="205" spans="1:12">
      <c r="A205" s="259"/>
      <c r="B205" s="259"/>
      <c r="C205" s="259"/>
      <c r="D205" s="259"/>
      <c r="E205" s="254"/>
      <c r="F205" s="298"/>
      <c r="G205" s="245"/>
      <c r="L205" s="259"/>
    </row>
    <row r="206" spans="1:12">
      <c r="A206" s="259"/>
      <c r="B206" s="259"/>
      <c r="C206" s="259"/>
      <c r="D206" s="259"/>
      <c r="E206" s="254"/>
      <c r="F206" s="298"/>
      <c r="G206" s="245"/>
      <c r="L206" s="259"/>
    </row>
    <row r="207" spans="1:12">
      <c r="A207" s="259"/>
      <c r="B207" s="259"/>
      <c r="C207" s="259"/>
      <c r="D207" s="259"/>
      <c r="E207" s="254"/>
      <c r="F207" s="298"/>
      <c r="G207" s="245"/>
      <c r="L207" s="259"/>
    </row>
    <row r="208" spans="1:12">
      <c r="A208" s="259"/>
      <c r="B208" s="259"/>
      <c r="C208" s="259"/>
      <c r="D208" s="259"/>
      <c r="E208" s="254"/>
      <c r="F208" s="298"/>
      <c r="G208" s="245"/>
      <c r="L208" s="259"/>
    </row>
    <row r="209" spans="1:12">
      <c r="A209" s="259"/>
      <c r="B209" s="259"/>
      <c r="C209" s="259"/>
      <c r="D209" s="259"/>
      <c r="E209" s="254"/>
      <c r="F209" s="298"/>
      <c r="G209" s="245"/>
      <c r="L209" s="259"/>
    </row>
    <row r="210" spans="1:12">
      <c r="A210" s="259"/>
      <c r="B210" s="259"/>
      <c r="C210" s="259"/>
      <c r="D210" s="259"/>
      <c r="E210" s="254"/>
      <c r="F210" s="298"/>
      <c r="G210" s="245"/>
      <c r="L210" s="259"/>
    </row>
    <row r="211" spans="1:12">
      <c r="A211" s="259"/>
      <c r="B211" s="259"/>
      <c r="C211" s="259"/>
      <c r="D211" s="259"/>
      <c r="E211" s="254"/>
      <c r="F211" s="298"/>
      <c r="G211" s="245"/>
      <c r="L211" s="259"/>
    </row>
    <row r="212" spans="1:12">
      <c r="A212" s="259"/>
      <c r="B212" s="259"/>
      <c r="C212" s="259"/>
      <c r="D212" s="259"/>
      <c r="E212" s="254"/>
      <c r="F212" s="298"/>
      <c r="G212" s="245"/>
      <c r="L212" s="259"/>
    </row>
    <row r="213" spans="1:12">
      <c r="A213" s="259"/>
      <c r="B213" s="259"/>
      <c r="C213" s="259"/>
      <c r="D213" s="259"/>
      <c r="E213" s="254"/>
      <c r="F213" s="298"/>
      <c r="G213" s="245"/>
      <c r="L213" s="259"/>
    </row>
    <row r="214" spans="1:12">
      <c r="A214" s="259"/>
      <c r="B214" s="259"/>
      <c r="C214" s="259"/>
      <c r="D214" s="259"/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8" spans="1:12" ht="15.75">
      <c r="A618" s="259"/>
      <c r="B618" s="259"/>
      <c r="C618" s="259"/>
      <c r="D618" s="259"/>
      <c r="E618" s="303"/>
      <c r="F618" s="304"/>
      <c r="G618" s="305">
        <f>SUM(G54:G617)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InputMessage="1" showErrorMessage="1" sqref="N49:N53 N6:N47">
      <formula1>FinalDiff</formula1>
    </dataValidation>
    <dataValidation type="list" allowBlank="1" showInputMessage="1" showErrorMessage="1" sqref="A102:A103 J54:M615">
      <formula1>Taxes</formula1>
    </dataValidation>
    <dataValidation type="list" allowBlank="1" showErrorMessage="1" errorTitle="Taxes" error="Non valid entry. Please check the tax list" promptTitle="Taxes" prompt="Please select the tax subject to adjustment" sqref="A104:A616 A54:A101">
      <formula1>Taxes</formula1>
    </dataValidation>
    <dataValidation type="list" allowBlank="1" showInputMessage="1" showErrorMessage="1" sqref="N54:N616">
      <formula1>Govadjust</formula1>
    </dataValidation>
    <dataValidation type="list" allowBlank="1" showInputMessage="1" showErrorMessage="1" sqref="C54:C616">
      <formula1>Compadjust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3"/>
  <sheetViews>
    <sheetView showGridLines="0" topLeftCell="E1" zoomScaleNormal="100" workbookViewId="0">
      <pane xSplit="22650" topLeftCell="P1"/>
      <selection activeCell="A53" sqref="A53:XFD136"/>
      <selection pane="topRight" sqref="A1:A2"/>
    </sheetView>
  </sheetViews>
  <sheetFormatPr baseColWidth="10" defaultColWidth="11.5703125" defaultRowHeight="13.5"/>
  <cols>
    <col min="1" max="1" width="4" style="264" customWidth="1"/>
    <col min="2" max="2" width="6.85546875" style="254" customWidth="1"/>
    <col min="3" max="3" width="38.85546875" style="284" bestFit="1" customWidth="1"/>
    <col min="4" max="4" width="0.85546875" style="256" customWidth="1"/>
    <col min="5" max="5" width="15.5703125" style="259" customWidth="1"/>
    <col min="6" max="6" width="13.7109375" style="254" customWidth="1"/>
    <col min="7" max="7" width="15.28515625" style="259" customWidth="1"/>
    <col min="8" max="8" width="0.85546875" style="256" customWidth="1"/>
    <col min="9" max="9" width="15.42578125" style="259" bestFit="1" customWidth="1"/>
    <col min="10" max="10" width="12.42578125" style="259" customWidth="1"/>
    <col min="11" max="11" width="15.42578125" style="259" bestFit="1" customWidth="1"/>
    <col min="12" max="12" width="0.85546875" style="256" customWidth="1"/>
    <col min="13" max="13" width="14.85546875" style="259" customWidth="1"/>
    <col min="14" max="14" width="63.85546875" style="264" bestFit="1" customWidth="1"/>
    <col min="15" max="16384" width="11.5703125" style="259"/>
  </cols>
  <sheetData>
    <row r="1" spans="2:14" s="259" customFormat="1" ht="15">
      <c r="B1" s="254"/>
      <c r="C1" s="255" t="s">
        <v>34</v>
      </c>
      <c r="D1" s="256"/>
      <c r="E1" s="257" t="str">
        <f>Companies!B6</f>
        <v xml:space="preserve"> SEMICO </v>
      </c>
      <c r="F1" s="258" t="s">
        <v>182</v>
      </c>
      <c r="G1" s="258"/>
      <c r="H1" s="256"/>
      <c r="J1" s="258" t="s">
        <v>35</v>
      </c>
      <c r="K1" s="258">
        <f>+Lists!A3</f>
        <v>2017</v>
      </c>
      <c r="L1" s="256"/>
      <c r="N1" s="260" t="s">
        <v>1243</v>
      </c>
    </row>
    <row r="2" spans="2:14" s="259" customFormat="1">
      <c r="B2" s="254"/>
      <c r="C2" s="263"/>
      <c r="D2" s="256"/>
      <c r="H2" s="256"/>
      <c r="L2" s="256"/>
      <c r="N2" s="264"/>
    </row>
    <row r="3" spans="2:14" s="259" customFormat="1" ht="11.25" customHeight="1">
      <c r="B3" s="341" t="s">
        <v>6</v>
      </c>
      <c r="C3" s="343" t="s">
        <v>28</v>
      </c>
      <c r="D3" s="256"/>
      <c r="E3" s="345" t="s">
        <v>80</v>
      </c>
      <c r="F3" s="345"/>
      <c r="G3" s="345"/>
      <c r="H3" s="267"/>
      <c r="I3" s="345" t="s">
        <v>31</v>
      </c>
      <c r="J3" s="345"/>
      <c r="K3" s="345"/>
      <c r="L3" s="267"/>
      <c r="M3" s="346" t="s">
        <v>32</v>
      </c>
      <c r="N3" s="325" t="s">
        <v>33</v>
      </c>
    </row>
    <row r="4" spans="2:14" s="259" customFormat="1" ht="14.25" thickBot="1">
      <c r="B4" s="342"/>
      <c r="C4" s="344"/>
      <c r="D4" s="256"/>
      <c r="E4" s="262" t="s">
        <v>29</v>
      </c>
      <c r="F4" s="262" t="s">
        <v>30</v>
      </c>
      <c r="G4" s="262" t="s">
        <v>3</v>
      </c>
      <c r="H4" s="267"/>
      <c r="I4" s="262" t="s">
        <v>29</v>
      </c>
      <c r="J4" s="262" t="s">
        <v>30</v>
      </c>
      <c r="K4" s="262" t="s">
        <v>3</v>
      </c>
      <c r="L4" s="267"/>
      <c r="M4" s="347"/>
      <c r="N4" s="340"/>
    </row>
    <row r="5" spans="2:14" s="259" customFormat="1" ht="14.25" thickTop="1">
      <c r="B5" s="265"/>
      <c r="C5" s="269" t="str">
        <f>+Taxes!B2</f>
        <v>DND</v>
      </c>
      <c r="D5" s="270"/>
      <c r="E5" s="266">
        <v>3188702565</v>
      </c>
      <c r="F5" s="266">
        <v>11300000</v>
      </c>
      <c r="G5" s="266">
        <v>3200002565</v>
      </c>
      <c r="H5" s="270"/>
      <c r="I5" s="266">
        <v>3188702565</v>
      </c>
      <c r="J5" s="266">
        <v>0</v>
      </c>
      <c r="K5" s="266">
        <v>3188702565</v>
      </c>
      <c r="L5" s="270"/>
      <c r="M5" s="266">
        <v>11300000</v>
      </c>
      <c r="N5" s="271"/>
    </row>
    <row r="6" spans="2:14" s="259" customFormat="1">
      <c r="B6" s="268">
        <f>Taxes!A3</f>
        <v>1</v>
      </c>
      <c r="C6" s="243" t="str">
        <f>Taxes!B3</f>
        <v>Taxe ad valorem</v>
      </c>
      <c r="D6" s="272"/>
      <c r="E6" s="244">
        <v>3188702565</v>
      </c>
      <c r="F6" s="244">
        <v>0</v>
      </c>
      <c r="G6" s="244">
        <v>3188702565</v>
      </c>
      <c r="H6" s="272"/>
      <c r="I6" s="244">
        <v>3188702565</v>
      </c>
      <c r="J6" s="244">
        <v>0</v>
      </c>
      <c r="K6" s="244">
        <v>3188702565</v>
      </c>
      <c r="L6" s="272"/>
      <c r="M6" s="244">
        <v>0</v>
      </c>
      <c r="N6" s="273"/>
    </row>
    <row r="7" spans="2:14" s="259" customFormat="1">
      <c r="B7" s="275">
        <f>Taxes!A4</f>
        <v>2</v>
      </c>
      <c r="C7" s="276" t="str">
        <f>Taxes!B4</f>
        <v>Dividendes</v>
      </c>
      <c r="D7" s="256"/>
      <c r="E7" s="245"/>
      <c r="F7" s="245">
        <v>0</v>
      </c>
      <c r="G7" s="245">
        <v>0</v>
      </c>
      <c r="H7" s="256"/>
      <c r="I7" s="245"/>
      <c r="J7" s="245">
        <v>0</v>
      </c>
      <c r="K7" s="245">
        <v>0</v>
      </c>
      <c r="L7" s="256"/>
      <c r="M7" s="245">
        <v>0</v>
      </c>
      <c r="N7" s="277"/>
    </row>
    <row r="8" spans="2:14" s="259" customFormat="1">
      <c r="B8" s="268">
        <f>+Taxes!A5</f>
        <v>3</v>
      </c>
      <c r="C8" s="243" t="str">
        <f>+Taxes!B5</f>
        <v>Redevance superficiaire</v>
      </c>
      <c r="D8" s="256"/>
      <c r="E8" s="244"/>
      <c r="F8" s="244">
        <v>11300000</v>
      </c>
      <c r="G8" s="244">
        <v>11300000</v>
      </c>
      <c r="H8" s="256"/>
      <c r="I8" s="244"/>
      <c r="J8" s="244">
        <v>0</v>
      </c>
      <c r="K8" s="244">
        <v>0</v>
      </c>
      <c r="L8" s="256"/>
      <c r="M8" s="244">
        <v>11300000</v>
      </c>
      <c r="N8" s="244" t="s">
        <v>59</v>
      </c>
    </row>
    <row r="9" spans="2:14" s="259" customFormat="1">
      <c r="B9" s="265"/>
      <c r="C9" s="269" t="str">
        <f>+Taxes!B6</f>
        <v>DGE</v>
      </c>
      <c r="D9" s="270"/>
      <c r="E9" s="266">
        <v>22683861705</v>
      </c>
      <c r="F9" s="266">
        <v>0</v>
      </c>
      <c r="G9" s="266">
        <v>22683861705</v>
      </c>
      <c r="H9" s="270"/>
      <c r="I9" s="266">
        <v>23661191729</v>
      </c>
      <c r="J9" s="266">
        <v>0</v>
      </c>
      <c r="K9" s="266">
        <v>23661191729</v>
      </c>
      <c r="L9" s="270"/>
      <c r="M9" s="266">
        <v>-977330024</v>
      </c>
      <c r="N9" s="271"/>
    </row>
    <row r="10" spans="2:14" s="259" customFormat="1">
      <c r="B10" s="275">
        <f>+Taxes!A7</f>
        <v>4</v>
      </c>
      <c r="C10" s="276" t="str">
        <f>+Taxes!B7</f>
        <v>Contribution pour prestation de service rendu</v>
      </c>
      <c r="D10" s="256"/>
      <c r="E10" s="245">
        <v>1341516633</v>
      </c>
      <c r="F10" s="245">
        <v>-1341516633</v>
      </c>
      <c r="G10" s="245">
        <v>0</v>
      </c>
      <c r="H10" s="256"/>
      <c r="I10" s="245"/>
      <c r="J10" s="245">
        <v>0</v>
      </c>
      <c r="K10" s="245">
        <v>0</v>
      </c>
      <c r="L10" s="256"/>
      <c r="M10" s="245">
        <v>0</v>
      </c>
      <c r="N10" s="277"/>
    </row>
    <row r="11" spans="2:14" s="259" customFormat="1">
      <c r="B11" s="268">
        <f>+Taxes!A8</f>
        <v>5</v>
      </c>
      <c r="C11" s="243" t="str">
        <f>+Taxes!B8</f>
        <v>Droit de Timbre</v>
      </c>
      <c r="D11" s="256"/>
      <c r="E11" s="244">
        <v>0</v>
      </c>
      <c r="F11" s="244">
        <v>0</v>
      </c>
      <c r="G11" s="244">
        <v>0</v>
      </c>
      <c r="H11" s="256"/>
      <c r="I11" s="244">
        <v>873528600</v>
      </c>
      <c r="J11" s="244">
        <v>-873528600</v>
      </c>
      <c r="K11" s="244">
        <v>0</v>
      </c>
      <c r="L11" s="256"/>
      <c r="M11" s="244">
        <v>0</v>
      </c>
      <c r="N11" s="244"/>
    </row>
    <row r="12" spans="2:14" s="259" customFormat="1">
      <c r="B12" s="275">
        <f>+Taxes!A9</f>
        <v>6</v>
      </c>
      <c r="C12" s="276" t="str">
        <f>+Taxes!B9</f>
        <v>Droit d'enregistrement</v>
      </c>
      <c r="D12" s="256"/>
      <c r="E12" s="245">
        <v>873528600</v>
      </c>
      <c r="F12" s="245">
        <v>0</v>
      </c>
      <c r="G12" s="245">
        <v>873528600</v>
      </c>
      <c r="H12" s="256"/>
      <c r="I12" s="245"/>
      <c r="J12" s="245">
        <v>873528600</v>
      </c>
      <c r="K12" s="245">
        <v>873528600</v>
      </c>
      <c r="L12" s="256"/>
      <c r="M12" s="245">
        <v>0</v>
      </c>
      <c r="N12" s="277"/>
    </row>
    <row r="13" spans="2:14" s="259" customFormat="1">
      <c r="B13" s="268">
        <f>+Taxes!A10</f>
        <v>7</v>
      </c>
      <c r="C13" s="243" t="str">
        <f>+Taxes!B10</f>
        <v>Impôt spécial sur certains produits (ISCP)</v>
      </c>
      <c r="D13" s="256"/>
      <c r="E13" s="244">
        <v>6663352551</v>
      </c>
      <c r="F13" s="244">
        <v>0</v>
      </c>
      <c r="G13" s="244">
        <v>6663352551</v>
      </c>
      <c r="H13" s="256"/>
      <c r="I13" s="244">
        <v>7505159835</v>
      </c>
      <c r="J13" s="244">
        <v>0</v>
      </c>
      <c r="K13" s="244">
        <v>7505159835</v>
      </c>
      <c r="L13" s="256"/>
      <c r="M13" s="244">
        <v>-841807284</v>
      </c>
      <c r="N13" s="244" t="s">
        <v>1216</v>
      </c>
    </row>
    <row r="14" spans="2:14" s="259" customFormat="1">
      <c r="B14" s="275">
        <f>+Taxes!A11</f>
        <v>8</v>
      </c>
      <c r="C14" s="276" t="str">
        <f>+Taxes!B11</f>
        <v>IRVM</v>
      </c>
      <c r="D14" s="256"/>
      <c r="E14" s="245">
        <v>3529310</v>
      </c>
      <c r="F14" s="245">
        <v>0</v>
      </c>
      <c r="G14" s="245">
        <v>3529310</v>
      </c>
      <c r="H14" s="256"/>
      <c r="I14" s="245">
        <v>3529410</v>
      </c>
      <c r="J14" s="245">
        <v>0</v>
      </c>
      <c r="K14" s="245">
        <v>3529410</v>
      </c>
      <c r="L14" s="256"/>
      <c r="M14" s="245">
        <v>-100</v>
      </c>
      <c r="N14" s="277" t="s">
        <v>1163</v>
      </c>
    </row>
    <row r="15" spans="2:14" s="259" customFormat="1">
      <c r="B15" s="268">
        <f>+Taxes!A12</f>
        <v>9</v>
      </c>
      <c r="C15" s="243" t="str">
        <f>+Taxes!B12</f>
        <v>Impôt sur les sociétés</v>
      </c>
      <c r="D15" s="256"/>
      <c r="E15" s="244">
        <v>2635182508</v>
      </c>
      <c r="F15" s="244">
        <v>0</v>
      </c>
      <c r="G15" s="244">
        <v>2635182508</v>
      </c>
      <c r="H15" s="256"/>
      <c r="I15" s="244">
        <v>2770705148</v>
      </c>
      <c r="J15" s="244">
        <v>0</v>
      </c>
      <c r="K15" s="244">
        <v>2770705148</v>
      </c>
      <c r="L15" s="256"/>
      <c r="M15" s="244">
        <v>-135522640</v>
      </c>
      <c r="N15" s="244" t="s">
        <v>1215</v>
      </c>
    </row>
    <row r="16" spans="2:14" s="259" customFormat="1">
      <c r="B16" s="275">
        <f>+Taxes!A13</f>
        <v>10</v>
      </c>
      <c r="C16" s="276" t="str">
        <f>+Taxes!B13</f>
        <v>Taxe de logement</v>
      </c>
      <c r="D16" s="256"/>
      <c r="E16" s="245">
        <v>374576246</v>
      </c>
      <c r="F16" s="245">
        <v>0</v>
      </c>
      <c r="G16" s="245">
        <v>374576246</v>
      </c>
      <c r="H16" s="256"/>
      <c r="I16" s="245">
        <v>374576246</v>
      </c>
      <c r="J16" s="245">
        <v>0</v>
      </c>
      <c r="K16" s="245">
        <v>374576246</v>
      </c>
      <c r="L16" s="256"/>
      <c r="M16" s="245">
        <v>0</v>
      </c>
      <c r="N16" s="277"/>
    </row>
    <row r="17" spans="2:14" s="259" customFormat="1">
      <c r="B17" s="268">
        <f>+Taxes!A14</f>
        <v>11</v>
      </c>
      <c r="C17" s="243" t="str">
        <f>+Taxes!B14</f>
        <v>Taxe de formation professionnelle</v>
      </c>
      <c r="D17" s="256"/>
      <c r="E17" s="244">
        <v>388240590</v>
      </c>
      <c r="F17" s="244">
        <v>0</v>
      </c>
      <c r="G17" s="244">
        <v>388240590</v>
      </c>
      <c r="H17" s="256"/>
      <c r="I17" s="244">
        <v>388240590</v>
      </c>
      <c r="J17" s="244">
        <v>0</v>
      </c>
      <c r="K17" s="244">
        <v>388240590</v>
      </c>
      <c r="L17" s="256"/>
      <c r="M17" s="244">
        <v>0</v>
      </c>
      <c r="N17" s="244"/>
    </row>
    <row r="18" spans="2:14" s="259" customFormat="1">
      <c r="B18" s="275">
        <f>+Taxes!A15</f>
        <v>12</v>
      </c>
      <c r="C18" s="276" t="str">
        <f>+Taxes!B15</f>
        <v>Contribution forfaitaire à la charge de l’employeur</v>
      </c>
      <c r="D18" s="256"/>
      <c r="E18" s="245"/>
      <c r="F18" s="245">
        <v>1341516633</v>
      </c>
      <c r="G18" s="245">
        <v>1341516633</v>
      </c>
      <c r="H18" s="256"/>
      <c r="I18" s="245">
        <v>1341516633</v>
      </c>
      <c r="J18" s="245">
        <v>0</v>
      </c>
      <c r="K18" s="245">
        <v>1341516633</v>
      </c>
      <c r="L18" s="256"/>
      <c r="M18" s="245">
        <v>0</v>
      </c>
      <c r="N18" s="277"/>
    </row>
    <row r="19" spans="2:14" s="259" customFormat="1">
      <c r="B19" s="268">
        <f>+Taxes!A16</f>
        <v>13</v>
      </c>
      <c r="C19" s="243" t="str">
        <f>+Taxes!B16</f>
        <v>Taxe emploi jeune</v>
      </c>
      <c r="D19" s="256"/>
      <c r="E19" s="244"/>
      <c r="F19" s="244">
        <v>0</v>
      </c>
      <c r="G19" s="244">
        <v>0</v>
      </c>
      <c r="H19" s="256"/>
      <c r="I19" s="244"/>
      <c r="J19" s="244">
        <v>0</v>
      </c>
      <c r="K19" s="244">
        <v>0</v>
      </c>
      <c r="L19" s="256"/>
      <c r="M19" s="244">
        <v>0</v>
      </c>
      <c r="N19" s="244"/>
    </row>
    <row r="20" spans="2:14" s="259" customFormat="1">
      <c r="B20" s="275">
        <f>+Taxes!A17</f>
        <v>14</v>
      </c>
      <c r="C20" s="276" t="str">
        <f>+Taxes!B17</f>
        <v>TVA</v>
      </c>
      <c r="D20" s="256"/>
      <c r="E20" s="245"/>
      <c r="F20" s="245">
        <v>0</v>
      </c>
      <c r="G20" s="245">
        <v>0</v>
      </c>
      <c r="H20" s="256"/>
      <c r="I20" s="245"/>
      <c r="J20" s="245">
        <v>0</v>
      </c>
      <c r="K20" s="245">
        <v>0</v>
      </c>
      <c r="L20" s="256"/>
      <c r="M20" s="245">
        <v>0</v>
      </c>
      <c r="N20" s="277"/>
    </row>
    <row r="21" spans="2:14" s="259" customFormat="1">
      <c r="B21" s="268">
        <f>+Taxes!A18</f>
        <v>15</v>
      </c>
      <c r="C21" s="243" t="str">
        <f>+Taxes!B18</f>
        <v>Impôt sur le traitement des salaires</v>
      </c>
      <c r="D21" s="256"/>
      <c r="E21" s="244">
        <v>9030001587</v>
      </c>
      <c r="F21" s="244">
        <v>0</v>
      </c>
      <c r="G21" s="244">
        <v>9030001587</v>
      </c>
      <c r="H21" s="256"/>
      <c r="I21" s="244">
        <v>9030001587</v>
      </c>
      <c r="J21" s="244">
        <v>0</v>
      </c>
      <c r="K21" s="244">
        <v>9030001587</v>
      </c>
      <c r="L21" s="256"/>
      <c r="M21" s="244">
        <v>0</v>
      </c>
      <c r="N21" s="244"/>
    </row>
    <row r="22" spans="2:14" s="259" customFormat="1">
      <c r="B22" s="275">
        <f>+Taxes!A19</f>
        <v>16</v>
      </c>
      <c r="C22" s="276" t="str">
        <f>+Taxes!B19</f>
        <v>Retenues BIC</v>
      </c>
      <c r="D22" s="256"/>
      <c r="E22" s="245"/>
      <c r="F22" s="245">
        <v>0</v>
      </c>
      <c r="G22" s="245">
        <v>0</v>
      </c>
      <c r="H22" s="256"/>
      <c r="I22" s="245"/>
      <c r="J22" s="245">
        <v>0</v>
      </c>
      <c r="K22" s="245">
        <v>0</v>
      </c>
      <c r="L22" s="256"/>
      <c r="M22" s="245">
        <v>0</v>
      </c>
      <c r="N22" s="277"/>
    </row>
    <row r="23" spans="2:14" s="259" customFormat="1">
      <c r="B23" s="268">
        <f>+Taxes!A20</f>
        <v>17</v>
      </c>
      <c r="C23" s="243" t="str">
        <f>+Taxes!B20</f>
        <v>Retenues TVA</v>
      </c>
      <c r="D23" s="256"/>
      <c r="E23" s="244"/>
      <c r="F23" s="244">
        <v>0</v>
      </c>
      <c r="G23" s="244">
        <v>0</v>
      </c>
      <c r="H23" s="256"/>
      <c r="I23" s="244"/>
      <c r="J23" s="244">
        <v>0</v>
      </c>
      <c r="K23" s="244">
        <v>0</v>
      </c>
      <c r="L23" s="256"/>
      <c r="M23" s="244">
        <v>0</v>
      </c>
      <c r="N23" s="244"/>
    </row>
    <row r="24" spans="2:14" s="259" customFormat="1">
      <c r="B24" s="275">
        <f>+Taxes!A21</f>
        <v>18</v>
      </c>
      <c r="C24" s="276" t="str">
        <f>+Taxes!B21</f>
        <v>Retenues IRF</v>
      </c>
      <c r="D24" s="256"/>
      <c r="E24" s="245">
        <v>0</v>
      </c>
      <c r="F24" s="245">
        <v>0</v>
      </c>
      <c r="G24" s="245">
        <v>0</v>
      </c>
      <c r="H24" s="256"/>
      <c r="I24" s="245"/>
      <c r="J24" s="245">
        <v>0</v>
      </c>
      <c r="K24" s="245">
        <v>0</v>
      </c>
      <c r="L24" s="256"/>
      <c r="M24" s="245">
        <v>0</v>
      </c>
      <c r="N24" s="277"/>
    </row>
    <row r="25" spans="2:14" s="259" customFormat="1">
      <c r="B25" s="268">
        <f>+Taxes!A22</f>
        <v>19</v>
      </c>
      <c r="C25" s="243" t="str">
        <f>+Taxes!B22</f>
        <v>Autres retenues à la source</v>
      </c>
      <c r="D25" s="256"/>
      <c r="E25" s="244">
        <v>1373933680</v>
      </c>
      <c r="F25" s="244">
        <v>0</v>
      </c>
      <c r="G25" s="244">
        <v>1373933680</v>
      </c>
      <c r="H25" s="256"/>
      <c r="I25" s="244">
        <v>1373933680</v>
      </c>
      <c r="J25" s="244">
        <v>0</v>
      </c>
      <c r="K25" s="244">
        <v>1373933680</v>
      </c>
      <c r="L25" s="256"/>
      <c r="M25" s="244">
        <v>0</v>
      </c>
      <c r="N25" s="244"/>
    </row>
    <row r="26" spans="2:14" s="259" customFormat="1">
      <c r="B26" s="265"/>
      <c r="C26" s="269" t="str">
        <f>+Taxes!B23</f>
        <v>DNGM</v>
      </c>
      <c r="D26" s="270"/>
      <c r="E26" s="266">
        <v>0</v>
      </c>
      <c r="F26" s="266">
        <v>0</v>
      </c>
      <c r="G26" s="266">
        <v>0</v>
      </c>
      <c r="H26" s="270"/>
      <c r="I26" s="266">
        <v>0</v>
      </c>
      <c r="J26" s="266">
        <v>0</v>
      </c>
      <c r="K26" s="266">
        <v>0</v>
      </c>
      <c r="L26" s="270"/>
      <c r="M26" s="266">
        <v>0</v>
      </c>
      <c r="N26" s="271"/>
    </row>
    <row r="27" spans="2:14" s="259" customFormat="1">
      <c r="B27" s="275">
        <f>+Taxes!A24</f>
        <v>20</v>
      </c>
      <c r="C27" s="276" t="str">
        <f>+Taxes!B24</f>
        <v>Redevances superficiaires</v>
      </c>
      <c r="D27" s="256"/>
      <c r="E27" s="245">
        <v>0</v>
      </c>
      <c r="F27" s="245">
        <v>0</v>
      </c>
      <c r="G27" s="245">
        <v>0</v>
      </c>
      <c r="H27" s="256"/>
      <c r="I27" s="245">
        <v>0</v>
      </c>
      <c r="J27" s="245">
        <v>0</v>
      </c>
      <c r="K27" s="245">
        <v>0</v>
      </c>
      <c r="L27" s="256"/>
      <c r="M27" s="245">
        <v>0</v>
      </c>
      <c r="N27" s="277"/>
    </row>
    <row r="28" spans="2:14" s="259" customFormat="1">
      <c r="B28" s="268">
        <f>+Taxes!A25</f>
        <v>21</v>
      </c>
      <c r="C28" s="243" t="str">
        <f>+Taxes!B25</f>
        <v>Taxe de délivrance</v>
      </c>
      <c r="D28" s="256"/>
      <c r="E28" s="244">
        <v>0</v>
      </c>
      <c r="F28" s="244">
        <v>0</v>
      </c>
      <c r="G28" s="244">
        <v>0</v>
      </c>
      <c r="H28" s="256"/>
      <c r="I28" s="244">
        <v>0</v>
      </c>
      <c r="J28" s="244">
        <v>0</v>
      </c>
      <c r="K28" s="244">
        <v>0</v>
      </c>
      <c r="L28" s="256"/>
      <c r="M28" s="244">
        <v>0</v>
      </c>
      <c r="N28" s="244"/>
    </row>
    <row r="29" spans="2:14" s="259" customFormat="1">
      <c r="B29" s="275">
        <f>+Taxes!A26</f>
        <v>22</v>
      </c>
      <c r="C29" s="276" t="str">
        <f>+Taxes!B26</f>
        <v>Taxe de renouvellement</v>
      </c>
      <c r="D29" s="256"/>
      <c r="E29" s="245">
        <v>0</v>
      </c>
      <c r="F29" s="245">
        <v>0</v>
      </c>
      <c r="G29" s="245">
        <v>0</v>
      </c>
      <c r="H29" s="256"/>
      <c r="I29" s="245">
        <v>0</v>
      </c>
      <c r="J29" s="245">
        <v>0</v>
      </c>
      <c r="K29" s="245">
        <v>0</v>
      </c>
      <c r="L29" s="256"/>
      <c r="M29" s="245">
        <v>0</v>
      </c>
      <c r="N29" s="277"/>
    </row>
    <row r="30" spans="2:14" s="259" customFormat="1">
      <c r="B30" s="268">
        <f>+Taxes!A27</f>
        <v>23</v>
      </c>
      <c r="C30" s="243" t="str">
        <f>+Taxes!B27</f>
        <v>Taxe d’extraction (ramassage)</v>
      </c>
      <c r="D30" s="256"/>
      <c r="E30" s="244">
        <v>0</v>
      </c>
      <c r="F30" s="244">
        <v>0</v>
      </c>
      <c r="G30" s="244">
        <v>0</v>
      </c>
      <c r="H30" s="256"/>
      <c r="I30" s="244">
        <v>0</v>
      </c>
      <c r="J30" s="244">
        <v>0</v>
      </c>
      <c r="K30" s="244">
        <v>0</v>
      </c>
      <c r="L30" s="256"/>
      <c r="M30" s="244">
        <v>0</v>
      </c>
      <c r="N30" s="244"/>
    </row>
    <row r="31" spans="2:14" s="259" customFormat="1">
      <c r="B31" s="275">
        <f>+Taxes!A28</f>
        <v>24</v>
      </c>
      <c r="C31" s="276" t="str">
        <f>+Taxes!B28</f>
        <v>Taxe sur plus value sur transfert de titre</v>
      </c>
      <c r="D31" s="256"/>
      <c r="E31" s="245">
        <v>0</v>
      </c>
      <c r="F31" s="245">
        <v>0</v>
      </c>
      <c r="G31" s="245">
        <v>0</v>
      </c>
      <c r="H31" s="256"/>
      <c r="I31" s="245">
        <v>0</v>
      </c>
      <c r="J31" s="245">
        <v>0</v>
      </c>
      <c r="K31" s="245">
        <v>0</v>
      </c>
      <c r="L31" s="256"/>
      <c r="M31" s="245">
        <v>0</v>
      </c>
      <c r="N31" s="277"/>
    </row>
    <row r="32" spans="2:14" s="259" customFormat="1">
      <c r="B32" s="268">
        <f>+Taxes!A29</f>
        <v>25</v>
      </c>
      <c r="C32" s="243" t="str">
        <f>+Taxes!B29</f>
        <v>Taxe de convention</v>
      </c>
      <c r="D32" s="256"/>
      <c r="E32" s="244">
        <v>0</v>
      </c>
      <c r="F32" s="244">
        <v>0</v>
      </c>
      <c r="G32" s="244">
        <v>0</v>
      </c>
      <c r="H32" s="256"/>
      <c r="I32" s="244">
        <v>0</v>
      </c>
      <c r="J32" s="244">
        <v>0</v>
      </c>
      <c r="K32" s="244">
        <v>0</v>
      </c>
      <c r="L32" s="256"/>
      <c r="M32" s="244">
        <v>0</v>
      </c>
      <c r="N32" s="244"/>
    </row>
    <row r="33" spans="1:14">
      <c r="B33" s="275">
        <f>+Taxes!A30</f>
        <v>26</v>
      </c>
      <c r="C33" s="276" t="str">
        <f>+Taxes!B30</f>
        <v>Taxe de transfert</v>
      </c>
      <c r="E33" s="245">
        <v>0</v>
      </c>
      <c r="F33" s="245">
        <v>0</v>
      </c>
      <c r="G33" s="245">
        <v>0</v>
      </c>
      <c r="I33" s="245">
        <v>0</v>
      </c>
      <c r="J33" s="245">
        <v>0</v>
      </c>
      <c r="K33" s="245">
        <v>0</v>
      </c>
      <c r="M33" s="245">
        <v>0</v>
      </c>
      <c r="N33" s="277"/>
    </row>
    <row r="34" spans="1:14">
      <c r="B34" s="268">
        <f>+Taxes!A31</f>
        <v>27</v>
      </c>
      <c r="C34" s="243" t="str">
        <f>+Taxes!B31</f>
        <v>Pénalités</v>
      </c>
      <c r="E34" s="244"/>
      <c r="F34" s="244">
        <v>0</v>
      </c>
      <c r="G34" s="244">
        <v>0</v>
      </c>
      <c r="I34" s="244">
        <v>0</v>
      </c>
      <c r="J34" s="244">
        <v>0</v>
      </c>
      <c r="K34" s="244">
        <v>0</v>
      </c>
      <c r="M34" s="244">
        <v>0</v>
      </c>
      <c r="N34" s="244"/>
    </row>
    <row r="35" spans="1:14">
      <c r="B35" s="265"/>
      <c r="C35" s="269" t="str">
        <f>+Taxes!B32</f>
        <v>DGD</v>
      </c>
      <c r="D35" s="270"/>
      <c r="E35" s="266">
        <v>3662505163</v>
      </c>
      <c r="F35" s="266">
        <v>0</v>
      </c>
      <c r="G35" s="266">
        <v>3662505163</v>
      </c>
      <c r="H35" s="270"/>
      <c r="I35" s="266">
        <v>3895958982</v>
      </c>
      <c r="J35" s="266">
        <v>0</v>
      </c>
      <c r="K35" s="266">
        <v>3895958982</v>
      </c>
      <c r="L35" s="270"/>
      <c r="M35" s="266">
        <v>-233453819</v>
      </c>
      <c r="N35" s="271"/>
    </row>
    <row r="36" spans="1:14">
      <c r="B36" s="275">
        <f>+Taxes!A33</f>
        <v>28</v>
      </c>
      <c r="C36" s="276" t="str">
        <f>+Taxes!B33</f>
        <v xml:space="preserve">Droit de douane </v>
      </c>
      <c r="E36" s="245">
        <v>3662505163</v>
      </c>
      <c r="F36" s="245">
        <v>0</v>
      </c>
      <c r="G36" s="245">
        <v>3662505163</v>
      </c>
      <c r="I36" s="245">
        <v>3895958982</v>
      </c>
      <c r="J36" s="245">
        <v>0</v>
      </c>
      <c r="K36" s="245">
        <v>3895958982</v>
      </c>
      <c r="M36" s="245">
        <v>-233453819</v>
      </c>
      <c r="N36" s="245" t="s">
        <v>1215</v>
      </c>
    </row>
    <row r="37" spans="1:14">
      <c r="B37" s="268">
        <f>+Taxes!A34</f>
        <v>29</v>
      </c>
      <c r="C37" s="243" t="str">
        <f>+Taxes!B34</f>
        <v>Pénalités et contentieux</v>
      </c>
      <c r="E37" s="244">
        <v>0</v>
      </c>
      <c r="F37" s="244">
        <v>0</v>
      </c>
      <c r="G37" s="244">
        <v>0</v>
      </c>
      <c r="I37" s="244">
        <v>0</v>
      </c>
      <c r="J37" s="244">
        <v>0</v>
      </c>
      <c r="K37" s="244">
        <v>0</v>
      </c>
      <c r="M37" s="244">
        <v>0</v>
      </c>
      <c r="N37" s="244"/>
    </row>
    <row r="38" spans="1:14">
      <c r="B38" s="265"/>
      <c r="C38" s="269" t="str">
        <f>+Taxes!B35</f>
        <v>DRI</v>
      </c>
      <c r="D38" s="270"/>
      <c r="E38" s="266">
        <v>340120982</v>
      </c>
      <c r="F38" s="266">
        <v>0</v>
      </c>
      <c r="G38" s="266">
        <v>340120982</v>
      </c>
      <c r="H38" s="270"/>
      <c r="I38" s="266">
        <v>340120976</v>
      </c>
      <c r="J38" s="266">
        <v>0</v>
      </c>
      <c r="K38" s="266">
        <v>340120976</v>
      </c>
      <c r="L38" s="270"/>
      <c r="M38" s="266">
        <v>6</v>
      </c>
      <c r="N38" s="271"/>
    </row>
    <row r="39" spans="1:14">
      <c r="B39" s="275">
        <f>+Taxes!A36</f>
        <v>30</v>
      </c>
      <c r="C39" s="276" t="str">
        <f>+Taxes!B36</f>
        <v>Patentes</v>
      </c>
      <c r="E39" s="245">
        <v>340120982</v>
      </c>
      <c r="F39" s="245">
        <v>0</v>
      </c>
      <c r="G39" s="245">
        <v>340120982</v>
      </c>
      <c r="I39" s="245">
        <v>340120976</v>
      </c>
      <c r="J39" s="245">
        <v>0</v>
      </c>
      <c r="K39" s="245">
        <v>340120976</v>
      </c>
      <c r="M39" s="245">
        <v>6</v>
      </c>
      <c r="N39" s="245" t="s">
        <v>1163</v>
      </c>
    </row>
    <row r="40" spans="1:14">
      <c r="B40" s="265"/>
      <c r="C40" s="269" t="str">
        <f>+Taxes!B37</f>
        <v>AUREP</v>
      </c>
      <c r="D40" s="270"/>
      <c r="E40" s="266">
        <v>11300000</v>
      </c>
      <c r="F40" s="266">
        <v>-11300000</v>
      </c>
      <c r="G40" s="266">
        <v>0</v>
      </c>
      <c r="H40" s="270"/>
      <c r="I40" s="266">
        <v>0</v>
      </c>
      <c r="J40" s="266">
        <v>0</v>
      </c>
      <c r="K40" s="266">
        <v>0</v>
      </c>
      <c r="L40" s="270"/>
      <c r="M40" s="266">
        <v>0</v>
      </c>
      <c r="N40" s="271"/>
    </row>
    <row r="41" spans="1:14">
      <c r="B41" s="268">
        <f>+Taxes!A38</f>
        <v>31</v>
      </c>
      <c r="C41" s="243" t="str">
        <f>+Taxes!B38</f>
        <v>Taxes de délivrance</v>
      </c>
      <c r="E41" s="244">
        <v>0</v>
      </c>
      <c r="F41" s="244">
        <v>0</v>
      </c>
      <c r="G41" s="244">
        <v>0</v>
      </c>
      <c r="I41" s="244">
        <v>0</v>
      </c>
      <c r="J41" s="244">
        <v>0</v>
      </c>
      <c r="K41" s="244">
        <v>0</v>
      </c>
      <c r="M41" s="244">
        <v>0</v>
      </c>
      <c r="N41" s="244"/>
    </row>
    <row r="42" spans="1:14">
      <c r="B42" s="275">
        <f>+Taxes!A39</f>
        <v>32</v>
      </c>
      <c r="C42" s="276" t="str">
        <f>+Taxes!B39</f>
        <v>Taxe de renouvellement (AUREP)</v>
      </c>
      <c r="E42" s="245">
        <v>0</v>
      </c>
      <c r="F42" s="245">
        <v>0</v>
      </c>
      <c r="G42" s="245">
        <v>0</v>
      </c>
      <c r="I42" s="245">
        <v>0</v>
      </c>
      <c r="J42" s="245">
        <v>0</v>
      </c>
      <c r="K42" s="245">
        <v>0</v>
      </c>
      <c r="M42" s="245">
        <v>0</v>
      </c>
      <c r="N42" s="245"/>
    </row>
    <row r="43" spans="1:14">
      <c r="B43" s="268">
        <f>+Taxes!A40</f>
        <v>33</v>
      </c>
      <c r="C43" s="243" t="str">
        <f>+Taxes!B40</f>
        <v>Taxe superficiaire</v>
      </c>
      <c r="E43" s="244">
        <v>11300000</v>
      </c>
      <c r="F43" s="244">
        <v>-11300000</v>
      </c>
      <c r="G43" s="244">
        <v>0</v>
      </c>
      <c r="I43" s="244">
        <v>0</v>
      </c>
      <c r="J43" s="244">
        <v>0</v>
      </c>
      <c r="K43" s="244">
        <v>0</v>
      </c>
      <c r="M43" s="244">
        <v>0</v>
      </c>
      <c r="N43" s="244"/>
    </row>
    <row r="44" spans="1:14">
      <c r="B44" s="275">
        <f>+Taxes!A41</f>
        <v>34</v>
      </c>
      <c r="C44" s="276" t="str">
        <f>+Taxes!B41</f>
        <v>Fonds de promotion et de formation</v>
      </c>
      <c r="E44" s="245">
        <v>0</v>
      </c>
      <c r="F44" s="245">
        <v>0</v>
      </c>
      <c r="G44" s="245">
        <v>0</v>
      </c>
      <c r="I44" s="245">
        <v>0</v>
      </c>
      <c r="J44" s="245">
        <v>0</v>
      </c>
      <c r="K44" s="245">
        <v>0</v>
      </c>
      <c r="M44" s="245">
        <v>0</v>
      </c>
      <c r="N44" s="245"/>
    </row>
    <row r="45" spans="1:14">
      <c r="B45" s="265"/>
      <c r="C45" s="269" t="str">
        <f>+Taxes!B42</f>
        <v>INPS</v>
      </c>
      <c r="D45" s="270"/>
      <c r="E45" s="266">
        <v>4687347113</v>
      </c>
      <c r="F45" s="266">
        <v>0</v>
      </c>
      <c r="G45" s="266">
        <v>4687347113</v>
      </c>
      <c r="H45" s="270"/>
      <c r="I45" s="266">
        <v>4687347113</v>
      </c>
      <c r="J45" s="266">
        <v>0</v>
      </c>
      <c r="K45" s="266">
        <v>4687347113</v>
      </c>
      <c r="L45" s="270"/>
      <c r="M45" s="266">
        <v>0</v>
      </c>
      <c r="N45" s="271"/>
    </row>
    <row r="46" spans="1:14">
      <c r="B46" s="275">
        <f>+Taxes!A43</f>
        <v>35</v>
      </c>
      <c r="C46" s="276" t="str">
        <f>+Taxes!B43</f>
        <v>Cotisations sociales</v>
      </c>
      <c r="E46" s="245">
        <v>4687347113</v>
      </c>
      <c r="F46" s="245">
        <v>0</v>
      </c>
      <c r="G46" s="245">
        <v>4687347113</v>
      </c>
      <c r="I46" s="245">
        <v>4687347113</v>
      </c>
      <c r="J46" s="245">
        <v>0</v>
      </c>
      <c r="K46" s="245">
        <v>4687347113</v>
      </c>
      <c r="M46" s="245">
        <v>0</v>
      </c>
      <c r="N46" s="277"/>
    </row>
    <row r="47" spans="1:14" ht="27">
      <c r="A47" s="277"/>
      <c r="B47" s="268">
        <f>+Taxes!A44</f>
        <v>36</v>
      </c>
      <c r="C47" s="243" t="str">
        <f>+Taxes!B44</f>
        <v>Autres flux de paiements significatifs (&gt; 25 millions de  FCFA) (reconciliables)</v>
      </c>
      <c r="E47" s="244">
        <v>506250</v>
      </c>
      <c r="F47" s="244">
        <v>-506250</v>
      </c>
      <c r="G47" s="244">
        <v>0</v>
      </c>
      <c r="I47" s="244">
        <v>0</v>
      </c>
      <c r="J47" s="244">
        <v>0</v>
      </c>
      <c r="K47" s="244">
        <v>0</v>
      </c>
      <c r="M47" s="244">
        <v>0</v>
      </c>
      <c r="N47" s="244"/>
    </row>
    <row r="48" spans="1:14">
      <c r="B48" s="279"/>
      <c r="C48" s="280" t="s">
        <v>1</v>
      </c>
      <c r="D48" s="281"/>
      <c r="E48" s="282">
        <v>34574343778</v>
      </c>
      <c r="F48" s="282">
        <v>-506250</v>
      </c>
      <c r="G48" s="282">
        <v>34573837528</v>
      </c>
      <c r="H48" s="281" t="e">
        <v>#REF!</v>
      </c>
      <c r="I48" s="282">
        <v>35773321365</v>
      </c>
      <c r="J48" s="282">
        <v>0</v>
      </c>
      <c r="K48" s="282">
        <v>35773321365</v>
      </c>
      <c r="L48" s="281" t="e">
        <v>#REF!</v>
      </c>
      <c r="M48" s="282">
        <v>-1199483837</v>
      </c>
      <c r="N48" s="283"/>
    </row>
    <row r="49" spans="1:14">
      <c r="B49" s="265"/>
      <c r="C49" s="269" t="str">
        <f>+Taxes!B45</f>
        <v xml:space="preserve">Paiements Sociaux </v>
      </c>
      <c r="D49" s="270"/>
      <c r="E49" s="266">
        <v>0</v>
      </c>
      <c r="F49" s="266">
        <v>0</v>
      </c>
      <c r="G49" s="266">
        <v>0</v>
      </c>
      <c r="H49" s="275"/>
      <c r="I49" s="275"/>
      <c r="J49" s="275"/>
      <c r="K49" s="275"/>
      <c r="L49" s="275"/>
      <c r="M49" s="275"/>
      <c r="N49" s="275"/>
    </row>
    <row r="50" spans="1:14">
      <c r="B50" s="268">
        <f>+Taxes!A46</f>
        <v>37</v>
      </c>
      <c r="C50" s="243" t="str">
        <f>+Taxes!B46</f>
        <v>Paiements sociaux obligatoires</v>
      </c>
      <c r="E50" s="244">
        <v>0</v>
      </c>
      <c r="F50" s="244"/>
      <c r="G50" s="244">
        <v>0</v>
      </c>
      <c r="I50" s="245"/>
      <c r="J50" s="245"/>
      <c r="K50" s="245"/>
      <c r="M50" s="245"/>
      <c r="N50" s="277"/>
    </row>
    <row r="51" spans="1:14">
      <c r="B51" s="275">
        <f>+Taxes!A47</f>
        <v>38</v>
      </c>
      <c r="C51" s="276" t="str">
        <f>+Taxes!B47</f>
        <v>Paiements sociaux volontaires</v>
      </c>
      <c r="E51" s="245">
        <v>0</v>
      </c>
      <c r="F51" s="245"/>
      <c r="G51" s="245">
        <v>0</v>
      </c>
      <c r="I51" s="245"/>
      <c r="J51" s="245"/>
      <c r="K51" s="245"/>
      <c r="M51" s="245"/>
      <c r="N51" s="277"/>
    </row>
    <row r="52" spans="1:14">
      <c r="B52" s="275"/>
      <c r="C52" s="276"/>
      <c r="E52" s="245"/>
      <c r="F52" s="245"/>
      <c r="G52" s="245"/>
      <c r="I52" s="245"/>
      <c r="J52" s="245"/>
      <c r="K52" s="245"/>
      <c r="M52" s="245"/>
      <c r="N52" s="277"/>
    </row>
    <row r="53" spans="1:14">
      <c r="A53" s="259"/>
      <c r="B53" s="264"/>
      <c r="C53" s="285"/>
      <c r="D53" s="286"/>
      <c r="E53" s="295"/>
      <c r="F53" s="296"/>
      <c r="G53" s="297"/>
      <c r="J53" s="286"/>
      <c r="K53" s="286"/>
      <c r="L53" s="286"/>
      <c r="M53" s="286"/>
      <c r="N53" s="290"/>
    </row>
    <row r="54" spans="1:14">
      <c r="A54" s="259"/>
      <c r="B54" s="264"/>
      <c r="C54" s="285"/>
      <c r="D54" s="286"/>
      <c r="E54" s="295"/>
      <c r="F54" s="296"/>
      <c r="G54" s="297"/>
      <c r="J54" s="286"/>
      <c r="K54" s="286"/>
      <c r="L54" s="286"/>
      <c r="M54" s="286"/>
      <c r="N54" s="290"/>
    </row>
    <row r="55" spans="1:14">
      <c r="A55" s="259"/>
      <c r="B55" s="264"/>
      <c r="C55" s="285"/>
      <c r="D55" s="286"/>
      <c r="E55" s="295"/>
      <c r="F55" s="296"/>
      <c r="G55" s="297"/>
      <c r="J55" s="286"/>
      <c r="K55" s="286"/>
      <c r="L55" s="286"/>
      <c r="M55" s="286"/>
      <c r="N55" s="290"/>
    </row>
    <row r="56" spans="1:14">
      <c r="A56" s="259"/>
      <c r="B56" s="264"/>
      <c r="C56" s="285"/>
      <c r="D56" s="286"/>
      <c r="E56" s="295"/>
      <c r="F56" s="296"/>
      <c r="G56" s="297"/>
      <c r="J56" s="286"/>
      <c r="K56" s="286"/>
      <c r="L56" s="286"/>
      <c r="M56" s="286"/>
      <c r="N56" s="290"/>
    </row>
    <row r="57" spans="1:14">
      <c r="A57" s="259"/>
      <c r="B57" s="264"/>
      <c r="C57" s="285"/>
      <c r="D57" s="286"/>
      <c r="E57" s="295"/>
      <c r="F57" s="296"/>
      <c r="G57" s="297"/>
      <c r="J57" s="286"/>
      <c r="K57" s="286"/>
      <c r="L57" s="286"/>
      <c r="M57" s="286"/>
      <c r="N57" s="290"/>
    </row>
    <row r="58" spans="1:14">
      <c r="A58" s="259"/>
      <c r="B58" s="264"/>
      <c r="C58" s="285"/>
      <c r="D58" s="286"/>
      <c r="E58" s="295"/>
      <c r="F58" s="296"/>
      <c r="G58" s="297"/>
      <c r="J58" s="286"/>
      <c r="K58" s="286"/>
      <c r="L58" s="286"/>
      <c r="M58" s="286"/>
      <c r="N58" s="290"/>
    </row>
    <row r="59" spans="1:14">
      <c r="A59" s="259"/>
      <c r="B59" s="264"/>
      <c r="C59" s="285"/>
      <c r="D59" s="286"/>
      <c r="E59" s="295"/>
      <c r="F59" s="296"/>
      <c r="G59" s="297"/>
      <c r="J59" s="286"/>
      <c r="K59" s="286"/>
      <c r="L59" s="286"/>
      <c r="M59" s="286"/>
      <c r="N59" s="290"/>
    </row>
    <row r="60" spans="1:14">
      <c r="A60" s="259"/>
      <c r="B60" s="264"/>
      <c r="C60" s="285"/>
      <c r="D60" s="286"/>
      <c r="E60" s="295"/>
      <c r="F60" s="296"/>
      <c r="G60" s="297"/>
      <c r="J60" s="286"/>
      <c r="K60" s="286"/>
      <c r="L60" s="286"/>
      <c r="M60" s="286"/>
      <c r="N60" s="290"/>
    </row>
    <row r="61" spans="1:14">
      <c r="A61" s="259"/>
      <c r="B61" s="264"/>
      <c r="C61" s="285"/>
      <c r="D61" s="286"/>
      <c r="E61" s="295"/>
      <c r="F61" s="296"/>
      <c r="G61" s="297"/>
      <c r="J61" s="286"/>
      <c r="K61" s="286"/>
      <c r="L61" s="286"/>
      <c r="M61" s="286"/>
      <c r="N61" s="290"/>
    </row>
    <row r="62" spans="1:14">
      <c r="A62" s="259"/>
      <c r="B62" s="264"/>
      <c r="C62" s="285"/>
      <c r="D62" s="286"/>
      <c r="E62" s="295"/>
      <c r="F62" s="296"/>
      <c r="G62" s="297"/>
      <c r="J62" s="286"/>
      <c r="K62" s="286"/>
      <c r="L62" s="286"/>
      <c r="M62" s="286"/>
      <c r="N62" s="290"/>
    </row>
    <row r="63" spans="1:14">
      <c r="A63" s="259"/>
      <c r="B63" s="264"/>
      <c r="C63" s="285"/>
      <c r="D63" s="286"/>
      <c r="E63" s="295"/>
      <c r="F63" s="296"/>
      <c r="G63" s="297"/>
      <c r="J63" s="286"/>
      <c r="K63" s="286"/>
      <c r="L63" s="286"/>
      <c r="M63" s="286"/>
      <c r="N63" s="290"/>
    </row>
    <row r="64" spans="1:14">
      <c r="A64" s="259"/>
      <c r="B64" s="264"/>
      <c r="C64" s="285"/>
      <c r="D64" s="286"/>
      <c r="E64" s="295"/>
      <c r="F64" s="296"/>
      <c r="G64" s="297"/>
      <c r="J64" s="286"/>
      <c r="K64" s="286"/>
      <c r="L64" s="286"/>
      <c r="M64" s="286"/>
      <c r="N64" s="290"/>
    </row>
    <row r="65" spans="1:14">
      <c r="A65" s="259"/>
      <c r="B65" s="264"/>
      <c r="C65" s="285"/>
      <c r="D65" s="286"/>
      <c r="E65" s="295"/>
      <c r="F65" s="296"/>
      <c r="G65" s="297"/>
      <c r="J65" s="286"/>
      <c r="K65" s="286"/>
      <c r="L65" s="286"/>
      <c r="M65" s="286"/>
      <c r="N65" s="290"/>
    </row>
    <row r="66" spans="1:14">
      <c r="A66" s="259"/>
      <c r="B66" s="264"/>
      <c r="C66" s="285"/>
      <c r="D66" s="286"/>
      <c r="E66" s="295"/>
      <c r="F66" s="296"/>
      <c r="G66" s="297"/>
      <c r="J66" s="286"/>
      <c r="K66" s="286"/>
      <c r="L66" s="286"/>
      <c r="M66" s="286"/>
      <c r="N66" s="290"/>
    </row>
    <row r="67" spans="1:14">
      <c r="A67" s="259"/>
      <c r="B67" s="264"/>
      <c r="C67" s="285"/>
      <c r="D67" s="286"/>
      <c r="E67" s="295"/>
      <c r="F67" s="296"/>
      <c r="G67" s="297"/>
      <c r="J67" s="286"/>
      <c r="K67" s="286"/>
      <c r="L67" s="286"/>
      <c r="M67" s="286"/>
      <c r="N67" s="290"/>
    </row>
    <row r="68" spans="1:14">
      <c r="A68" s="259"/>
      <c r="B68" s="264"/>
      <c r="C68" s="285"/>
      <c r="D68" s="286"/>
      <c r="E68" s="295"/>
      <c r="F68" s="296"/>
      <c r="G68" s="297"/>
      <c r="J68" s="286"/>
      <c r="K68" s="286"/>
      <c r="L68" s="286"/>
      <c r="M68" s="286"/>
      <c r="N68" s="290"/>
    </row>
    <row r="69" spans="1:14">
      <c r="A69" s="259"/>
      <c r="B69" s="264"/>
      <c r="C69" s="285"/>
      <c r="D69" s="286"/>
      <c r="E69" s="295"/>
      <c r="F69" s="296"/>
      <c r="G69" s="297"/>
      <c r="J69" s="286"/>
      <c r="K69" s="286"/>
      <c r="L69" s="286"/>
      <c r="M69" s="286"/>
      <c r="N69" s="290"/>
    </row>
    <row r="70" spans="1:14">
      <c r="A70" s="259"/>
      <c r="B70" s="264"/>
      <c r="C70" s="285"/>
      <c r="D70" s="286"/>
      <c r="E70" s="295"/>
      <c r="F70" s="296"/>
      <c r="G70" s="297"/>
      <c r="J70" s="286"/>
      <c r="K70" s="286"/>
      <c r="L70" s="286"/>
      <c r="M70" s="286"/>
      <c r="N70" s="290"/>
    </row>
    <row r="71" spans="1:14">
      <c r="A71" s="259"/>
      <c r="B71" s="264"/>
      <c r="C71" s="285"/>
      <c r="D71" s="286"/>
      <c r="E71" s="295"/>
      <c r="F71" s="296"/>
      <c r="G71" s="297"/>
      <c r="J71" s="286"/>
      <c r="K71" s="286"/>
      <c r="L71" s="286"/>
      <c r="M71" s="286"/>
      <c r="N71" s="290"/>
    </row>
    <row r="72" spans="1:14">
      <c r="A72" s="259"/>
      <c r="B72" s="264"/>
      <c r="C72" s="285"/>
      <c r="D72" s="286"/>
      <c r="E72" s="295"/>
      <c r="F72" s="296"/>
      <c r="G72" s="297"/>
      <c r="J72" s="286"/>
      <c r="K72" s="286"/>
      <c r="L72" s="286"/>
      <c r="M72" s="286"/>
      <c r="N72" s="290"/>
    </row>
    <row r="73" spans="1:14">
      <c r="A73" s="259"/>
      <c r="B73" s="264"/>
      <c r="C73" s="285"/>
      <c r="D73" s="286"/>
      <c r="E73" s="295"/>
      <c r="F73" s="296"/>
      <c r="G73" s="297"/>
      <c r="J73" s="286"/>
      <c r="K73" s="286"/>
      <c r="L73" s="286"/>
      <c r="M73" s="286"/>
      <c r="N73" s="290"/>
    </row>
    <row r="74" spans="1:14">
      <c r="A74" s="259"/>
      <c r="B74" s="264"/>
      <c r="C74" s="285"/>
      <c r="D74" s="286"/>
      <c r="E74" s="295"/>
      <c r="F74" s="296"/>
      <c r="G74" s="297"/>
      <c r="J74" s="286"/>
      <c r="K74" s="286"/>
      <c r="L74" s="286"/>
      <c r="M74" s="286"/>
      <c r="N74" s="290"/>
    </row>
    <row r="75" spans="1:14">
      <c r="A75" s="259"/>
      <c r="B75" s="264"/>
      <c r="C75" s="285"/>
      <c r="D75" s="286"/>
      <c r="E75" s="295"/>
      <c r="F75" s="296"/>
      <c r="G75" s="297"/>
      <c r="J75" s="286"/>
      <c r="K75" s="286"/>
      <c r="L75" s="286"/>
      <c r="M75" s="286"/>
      <c r="N75" s="290"/>
    </row>
    <row r="76" spans="1:14">
      <c r="A76" s="259"/>
      <c r="B76" s="264"/>
      <c r="C76" s="285"/>
      <c r="D76" s="286"/>
      <c r="E76" s="295"/>
      <c r="F76" s="296"/>
      <c r="G76" s="297"/>
      <c r="J76" s="286"/>
      <c r="K76" s="286"/>
      <c r="L76" s="286"/>
      <c r="M76" s="286"/>
      <c r="N76" s="290"/>
    </row>
    <row r="77" spans="1:14">
      <c r="A77" s="259"/>
      <c r="B77" s="264"/>
      <c r="C77" s="285"/>
      <c r="D77" s="286"/>
      <c r="E77" s="295"/>
      <c r="F77" s="296"/>
      <c r="G77" s="297"/>
      <c r="J77" s="286"/>
      <c r="K77" s="286"/>
      <c r="L77" s="286"/>
      <c r="M77" s="286"/>
      <c r="N77" s="290"/>
    </row>
    <row r="78" spans="1:14">
      <c r="A78" s="259"/>
      <c r="B78" s="264"/>
      <c r="C78" s="285"/>
      <c r="D78" s="286"/>
      <c r="E78" s="295"/>
      <c r="F78" s="296"/>
      <c r="G78" s="297"/>
      <c r="J78" s="286"/>
      <c r="K78" s="286"/>
      <c r="L78" s="286"/>
      <c r="M78" s="286"/>
      <c r="N78" s="290"/>
    </row>
    <row r="79" spans="1:14">
      <c r="A79" s="259"/>
      <c r="E79" s="254"/>
      <c r="F79" s="298"/>
      <c r="G79" s="299"/>
      <c r="J79" s="286"/>
      <c r="K79" s="286"/>
      <c r="L79" s="286"/>
      <c r="M79" s="286"/>
      <c r="N79" s="290"/>
    </row>
    <row r="80" spans="1:14">
      <c r="A80" s="259"/>
      <c r="E80" s="254"/>
      <c r="F80" s="298"/>
      <c r="G80" s="299"/>
      <c r="J80" s="286"/>
      <c r="K80" s="286"/>
      <c r="L80" s="286"/>
      <c r="M80" s="286"/>
      <c r="N80" s="290"/>
    </row>
    <row r="81" spans="1:14">
      <c r="A81" s="259"/>
      <c r="E81" s="254"/>
      <c r="F81" s="298"/>
      <c r="G81" s="299"/>
      <c r="J81" s="286"/>
      <c r="K81" s="286"/>
      <c r="L81" s="286"/>
      <c r="M81" s="286"/>
      <c r="N81" s="290"/>
    </row>
    <row r="82" spans="1:14">
      <c r="A82" s="259"/>
      <c r="E82" s="254"/>
      <c r="F82" s="298"/>
      <c r="G82" s="299"/>
      <c r="J82" s="300"/>
      <c r="K82" s="300"/>
      <c r="L82" s="300"/>
      <c r="M82" s="300"/>
      <c r="N82" s="301"/>
    </row>
    <row r="83" spans="1:14">
      <c r="A83" s="259"/>
      <c r="E83" s="254"/>
      <c r="F83" s="298"/>
      <c r="G83" s="299"/>
      <c r="J83" s="300"/>
      <c r="K83" s="300"/>
      <c r="L83" s="300"/>
      <c r="M83" s="300"/>
      <c r="N83" s="301"/>
    </row>
    <row r="84" spans="1:14">
      <c r="A84" s="259"/>
      <c r="E84" s="254"/>
      <c r="F84" s="298"/>
      <c r="G84" s="299"/>
      <c r="J84" s="300"/>
      <c r="K84" s="300"/>
      <c r="L84" s="300"/>
      <c r="M84" s="300"/>
      <c r="N84" s="301"/>
    </row>
    <row r="85" spans="1:14">
      <c r="A85" s="259"/>
      <c r="E85" s="254"/>
      <c r="F85" s="298"/>
      <c r="G85" s="299"/>
      <c r="J85" s="300"/>
      <c r="K85" s="300"/>
      <c r="L85" s="300"/>
      <c r="M85" s="300"/>
      <c r="N85" s="301"/>
    </row>
    <row r="86" spans="1:14">
      <c r="A86" s="259"/>
      <c r="E86" s="254"/>
      <c r="F86" s="298"/>
      <c r="G86" s="299"/>
      <c r="J86" s="300"/>
      <c r="K86" s="300"/>
      <c r="L86" s="300"/>
      <c r="M86" s="300"/>
      <c r="N86" s="301"/>
    </row>
    <row r="87" spans="1:14">
      <c r="A87" s="259"/>
      <c r="E87" s="254"/>
      <c r="F87" s="298"/>
      <c r="G87" s="299"/>
      <c r="J87" s="300"/>
      <c r="K87" s="300"/>
      <c r="L87" s="300"/>
      <c r="M87" s="300"/>
      <c r="N87" s="301"/>
    </row>
    <row r="88" spans="1:14">
      <c r="A88" s="259"/>
      <c r="E88" s="254"/>
      <c r="F88" s="298"/>
      <c r="G88" s="299"/>
      <c r="J88" s="300"/>
      <c r="K88" s="300"/>
      <c r="L88" s="300"/>
      <c r="M88" s="300"/>
      <c r="N88" s="301"/>
    </row>
    <row r="89" spans="1:14">
      <c r="A89" s="259"/>
      <c r="E89" s="254"/>
      <c r="F89" s="298"/>
      <c r="G89" s="299"/>
      <c r="J89" s="300"/>
      <c r="K89" s="300"/>
      <c r="L89" s="300"/>
      <c r="M89" s="300"/>
      <c r="N89" s="301"/>
    </row>
    <row r="90" spans="1:14">
      <c r="A90" s="259"/>
      <c r="E90" s="254"/>
      <c r="F90" s="298"/>
      <c r="G90" s="299"/>
      <c r="J90" s="300"/>
      <c r="K90" s="300"/>
      <c r="L90" s="300"/>
      <c r="M90" s="300"/>
      <c r="N90" s="301"/>
    </row>
    <row r="91" spans="1:14">
      <c r="A91" s="259"/>
      <c r="E91" s="254"/>
      <c r="F91" s="298"/>
      <c r="G91" s="299"/>
      <c r="J91" s="300"/>
      <c r="K91" s="300"/>
      <c r="L91" s="300"/>
      <c r="M91" s="300"/>
      <c r="N91" s="301"/>
    </row>
    <row r="92" spans="1:14">
      <c r="A92" s="259"/>
      <c r="E92" s="254"/>
      <c r="F92" s="298"/>
      <c r="G92" s="299"/>
      <c r="J92" s="300"/>
      <c r="K92" s="300"/>
      <c r="L92" s="300"/>
      <c r="M92" s="300"/>
      <c r="N92" s="301"/>
    </row>
    <row r="93" spans="1:14">
      <c r="A93" s="259"/>
      <c r="B93" s="259"/>
      <c r="C93" s="259"/>
      <c r="D93" s="259"/>
      <c r="E93" s="254"/>
      <c r="F93" s="298"/>
      <c r="G93" s="299"/>
      <c r="J93" s="300"/>
      <c r="K93" s="300"/>
      <c r="L93" s="300"/>
      <c r="M93" s="300"/>
      <c r="N93" s="301"/>
    </row>
    <row r="94" spans="1:14">
      <c r="A94" s="259"/>
      <c r="B94" s="259"/>
      <c r="C94" s="259"/>
      <c r="D94" s="259"/>
      <c r="E94" s="254"/>
      <c r="F94" s="298"/>
      <c r="G94" s="299"/>
      <c r="J94" s="300"/>
      <c r="K94" s="300"/>
      <c r="L94" s="300"/>
      <c r="M94" s="300"/>
      <c r="N94" s="301"/>
    </row>
    <row r="95" spans="1:14">
      <c r="A95" s="259"/>
      <c r="B95" s="259"/>
      <c r="C95" s="259"/>
      <c r="D95" s="259"/>
      <c r="E95" s="254"/>
      <c r="F95" s="298"/>
      <c r="G95" s="299"/>
      <c r="J95" s="300"/>
      <c r="K95" s="300"/>
      <c r="L95" s="300"/>
      <c r="M95" s="300"/>
      <c r="N95" s="301"/>
    </row>
    <row r="96" spans="1:14">
      <c r="A96" s="259"/>
      <c r="B96" s="259"/>
      <c r="C96" s="259"/>
      <c r="D96" s="259"/>
      <c r="E96" s="254"/>
      <c r="F96" s="298"/>
      <c r="G96" s="299"/>
      <c r="J96" s="300"/>
      <c r="K96" s="300"/>
      <c r="L96" s="300"/>
      <c r="M96" s="300"/>
      <c r="N96" s="301"/>
    </row>
    <row r="97" spans="1:14">
      <c r="A97" s="259"/>
      <c r="B97" s="259"/>
      <c r="C97" s="259"/>
      <c r="D97" s="259"/>
      <c r="E97" s="254"/>
      <c r="F97" s="298"/>
      <c r="G97" s="299"/>
      <c r="J97" s="300"/>
      <c r="K97" s="300"/>
      <c r="L97" s="300"/>
      <c r="M97" s="300"/>
      <c r="N97" s="301"/>
    </row>
    <row r="98" spans="1:14">
      <c r="A98" s="259"/>
      <c r="B98" s="259"/>
      <c r="C98" s="259"/>
      <c r="D98" s="259"/>
      <c r="E98" s="254"/>
      <c r="F98" s="298"/>
      <c r="G98" s="299"/>
      <c r="J98" s="300"/>
      <c r="K98" s="300"/>
      <c r="L98" s="300"/>
      <c r="M98" s="300"/>
      <c r="N98" s="301"/>
    </row>
    <row r="99" spans="1:14">
      <c r="A99" s="259"/>
      <c r="B99" s="259"/>
      <c r="C99" s="259"/>
      <c r="D99" s="259"/>
      <c r="E99" s="254"/>
      <c r="F99" s="298"/>
      <c r="G99" s="299"/>
      <c r="J99" s="300"/>
      <c r="K99" s="300"/>
      <c r="L99" s="300"/>
      <c r="M99" s="300"/>
      <c r="N99" s="301"/>
    </row>
    <row r="100" spans="1:14">
      <c r="A100" s="259"/>
      <c r="B100" s="259"/>
      <c r="C100" s="259"/>
      <c r="D100" s="259"/>
      <c r="E100" s="254"/>
      <c r="F100" s="298"/>
      <c r="G100" s="299"/>
      <c r="J100" s="300"/>
      <c r="K100" s="300"/>
      <c r="L100" s="300"/>
      <c r="M100" s="300"/>
      <c r="N100" s="301"/>
    </row>
    <row r="101" spans="1:14">
      <c r="A101" s="259"/>
      <c r="B101" s="259"/>
      <c r="C101" s="259"/>
      <c r="D101" s="259"/>
      <c r="E101" s="254"/>
      <c r="F101" s="298"/>
      <c r="G101" s="299"/>
      <c r="J101" s="300"/>
      <c r="K101" s="300"/>
      <c r="L101" s="300"/>
      <c r="M101" s="300"/>
      <c r="N101" s="301"/>
    </row>
    <row r="102" spans="1:14">
      <c r="A102" s="259"/>
      <c r="B102" s="259"/>
      <c r="C102" s="259"/>
      <c r="D102" s="259"/>
      <c r="E102" s="254"/>
      <c r="F102" s="298"/>
      <c r="G102" s="299"/>
      <c r="J102" s="300"/>
      <c r="K102" s="300"/>
      <c r="L102" s="300"/>
      <c r="M102" s="300"/>
      <c r="N102" s="301"/>
    </row>
    <row r="103" spans="1:14">
      <c r="A103" s="259"/>
      <c r="B103" s="259"/>
      <c r="C103" s="259"/>
      <c r="D103" s="259"/>
      <c r="E103" s="254"/>
      <c r="F103" s="298"/>
      <c r="G103" s="299"/>
      <c r="J103" s="300"/>
      <c r="K103" s="300"/>
      <c r="L103" s="300"/>
      <c r="M103" s="300"/>
      <c r="N103" s="301"/>
    </row>
    <row r="104" spans="1:14">
      <c r="A104" s="259"/>
      <c r="B104" s="259"/>
      <c r="C104" s="259"/>
      <c r="D104" s="259"/>
      <c r="E104" s="254"/>
      <c r="F104" s="298"/>
      <c r="G104" s="299"/>
      <c r="J104" s="300"/>
      <c r="K104" s="300"/>
      <c r="L104" s="300"/>
      <c r="M104" s="300"/>
      <c r="N104" s="301"/>
    </row>
    <row r="105" spans="1:14">
      <c r="A105" s="259"/>
      <c r="B105" s="259"/>
      <c r="C105" s="259"/>
      <c r="D105" s="259"/>
      <c r="E105" s="254"/>
      <c r="F105" s="298"/>
      <c r="G105" s="299"/>
      <c r="J105" s="300"/>
      <c r="K105" s="300"/>
      <c r="L105" s="300"/>
      <c r="M105" s="300"/>
      <c r="N105" s="301"/>
    </row>
    <row r="106" spans="1:14">
      <c r="A106" s="259"/>
      <c r="B106" s="259"/>
      <c r="C106" s="259"/>
      <c r="D106" s="259"/>
      <c r="E106" s="254"/>
      <c r="F106" s="298"/>
      <c r="G106" s="299"/>
      <c r="J106" s="300"/>
      <c r="K106" s="300"/>
      <c r="L106" s="300"/>
      <c r="M106" s="300"/>
      <c r="N106" s="301"/>
    </row>
    <row r="107" spans="1:14">
      <c r="A107" s="259"/>
      <c r="B107" s="259"/>
      <c r="C107" s="259"/>
      <c r="D107" s="259"/>
      <c r="E107" s="254"/>
      <c r="F107" s="298"/>
      <c r="G107" s="299"/>
      <c r="J107" s="300"/>
      <c r="K107" s="300"/>
      <c r="L107" s="300"/>
      <c r="M107" s="300"/>
      <c r="N107" s="301"/>
    </row>
    <row r="108" spans="1:14">
      <c r="A108" s="259"/>
      <c r="B108" s="259"/>
      <c r="C108" s="259"/>
      <c r="D108" s="259"/>
      <c r="E108" s="254"/>
      <c r="F108" s="298"/>
      <c r="G108" s="299"/>
      <c r="J108" s="300"/>
      <c r="K108" s="300"/>
      <c r="L108" s="300"/>
      <c r="M108" s="300"/>
      <c r="N108" s="301"/>
    </row>
    <row r="109" spans="1:14">
      <c r="A109" s="259"/>
      <c r="B109" s="259"/>
      <c r="C109" s="259"/>
      <c r="D109" s="259"/>
      <c r="E109" s="254"/>
      <c r="F109" s="298"/>
      <c r="G109" s="299"/>
      <c r="J109" s="300"/>
      <c r="K109" s="300"/>
      <c r="L109" s="300"/>
      <c r="M109" s="300"/>
      <c r="N109" s="301"/>
    </row>
    <row r="110" spans="1:14">
      <c r="A110" s="259"/>
      <c r="B110" s="259"/>
      <c r="C110" s="259"/>
      <c r="D110" s="259"/>
      <c r="E110" s="254"/>
      <c r="F110" s="298"/>
      <c r="G110" s="299"/>
      <c r="J110" s="300"/>
      <c r="K110" s="300"/>
      <c r="L110" s="300"/>
      <c r="M110" s="300"/>
      <c r="N110" s="301"/>
    </row>
    <row r="111" spans="1:14">
      <c r="A111" s="259"/>
      <c r="B111" s="259"/>
      <c r="C111" s="259"/>
      <c r="D111" s="259"/>
      <c r="E111" s="254"/>
      <c r="F111" s="298"/>
      <c r="G111" s="299"/>
      <c r="J111" s="300"/>
      <c r="K111" s="300"/>
      <c r="L111" s="300"/>
      <c r="M111" s="300"/>
      <c r="N111" s="301"/>
    </row>
    <row r="112" spans="1:14">
      <c r="A112" s="259"/>
      <c r="B112" s="259"/>
      <c r="C112" s="259"/>
      <c r="D112" s="259"/>
      <c r="E112" s="254"/>
      <c r="F112" s="298"/>
      <c r="G112" s="299"/>
      <c r="J112" s="300"/>
      <c r="K112" s="300"/>
      <c r="L112" s="300"/>
      <c r="M112" s="300"/>
      <c r="N112" s="301"/>
    </row>
    <row r="113" spans="1:14">
      <c r="A113" s="259"/>
      <c r="B113" s="259"/>
      <c r="C113" s="259"/>
      <c r="D113" s="259"/>
      <c r="E113" s="254"/>
      <c r="F113" s="298"/>
      <c r="G113" s="299"/>
      <c r="J113" s="300"/>
      <c r="K113" s="300"/>
      <c r="L113" s="300"/>
      <c r="M113" s="300"/>
      <c r="N113" s="301"/>
    </row>
    <row r="114" spans="1:14">
      <c r="A114" s="259"/>
      <c r="B114" s="259"/>
      <c r="C114" s="259"/>
      <c r="D114" s="259"/>
      <c r="E114" s="254"/>
      <c r="F114" s="298"/>
      <c r="G114" s="299"/>
      <c r="J114" s="300"/>
      <c r="K114" s="300"/>
      <c r="L114" s="300"/>
      <c r="M114" s="300"/>
      <c r="N114" s="301"/>
    </row>
    <row r="115" spans="1:14">
      <c r="A115" s="259"/>
      <c r="B115" s="259"/>
      <c r="C115" s="259"/>
      <c r="D115" s="259"/>
      <c r="E115" s="254"/>
      <c r="F115" s="298"/>
      <c r="G115" s="299"/>
      <c r="L115" s="259"/>
    </row>
    <row r="116" spans="1:14">
      <c r="A116" s="259"/>
      <c r="B116" s="259"/>
      <c r="C116" s="259"/>
      <c r="D116" s="259"/>
      <c r="E116" s="254"/>
      <c r="F116" s="298"/>
      <c r="G116" s="299"/>
      <c r="L116" s="259"/>
    </row>
    <row r="117" spans="1:14">
      <c r="A117" s="259"/>
      <c r="B117" s="259"/>
      <c r="C117" s="259"/>
      <c r="D117" s="259"/>
      <c r="E117" s="254"/>
      <c r="F117" s="298"/>
      <c r="G117" s="299"/>
      <c r="L117" s="259"/>
    </row>
    <row r="118" spans="1:14">
      <c r="A118" s="259"/>
      <c r="B118" s="259"/>
      <c r="C118" s="259"/>
      <c r="D118" s="259"/>
      <c r="E118" s="254"/>
      <c r="F118" s="298"/>
      <c r="G118" s="299"/>
      <c r="L118" s="259"/>
    </row>
    <row r="119" spans="1:14">
      <c r="A119" s="259"/>
      <c r="B119" s="259"/>
      <c r="C119" s="259"/>
      <c r="D119" s="259"/>
      <c r="E119" s="302"/>
      <c r="F119" s="298"/>
      <c r="G119" s="299"/>
      <c r="L119" s="259"/>
    </row>
    <row r="120" spans="1:14">
      <c r="A120" s="259"/>
      <c r="B120" s="259"/>
      <c r="C120" s="259"/>
      <c r="D120" s="259"/>
      <c r="E120" s="302"/>
      <c r="F120" s="298"/>
      <c r="G120" s="299"/>
      <c r="L120" s="259"/>
    </row>
    <row r="121" spans="1:14">
      <c r="A121" s="259"/>
      <c r="B121" s="259"/>
      <c r="C121" s="259"/>
      <c r="D121" s="259"/>
      <c r="E121" s="254"/>
      <c r="F121" s="298"/>
      <c r="G121" s="299"/>
      <c r="L121" s="259"/>
    </row>
    <row r="122" spans="1:14">
      <c r="A122" s="259"/>
      <c r="B122" s="259"/>
      <c r="C122" s="259"/>
      <c r="D122" s="259"/>
      <c r="E122" s="254"/>
      <c r="F122" s="298"/>
      <c r="G122" s="299"/>
      <c r="L122" s="259"/>
    </row>
    <row r="123" spans="1:14">
      <c r="A123" s="259"/>
      <c r="B123" s="259"/>
      <c r="C123" s="259"/>
      <c r="D123" s="259"/>
      <c r="E123" s="254"/>
      <c r="F123" s="298"/>
      <c r="G123" s="299"/>
      <c r="L123" s="259"/>
    </row>
    <row r="124" spans="1:14">
      <c r="A124" s="259"/>
      <c r="B124" s="259"/>
      <c r="C124" s="259"/>
      <c r="D124" s="259"/>
      <c r="E124" s="254"/>
      <c r="F124" s="298"/>
      <c r="G124" s="299"/>
      <c r="L124" s="259"/>
    </row>
    <row r="125" spans="1:14">
      <c r="E125" s="254"/>
      <c r="F125" s="298"/>
      <c r="G125" s="299"/>
      <c r="L125" s="259"/>
    </row>
    <row r="126" spans="1:14">
      <c r="E126" s="254"/>
      <c r="F126" s="298"/>
      <c r="G126" s="299"/>
      <c r="L126" s="259"/>
    </row>
    <row r="127" spans="1:14">
      <c r="A127" s="259"/>
      <c r="E127" s="254"/>
      <c r="F127" s="298"/>
      <c r="G127" s="299"/>
      <c r="L127" s="259"/>
    </row>
    <row r="128" spans="1:14">
      <c r="A128" s="259"/>
      <c r="E128" s="254"/>
      <c r="F128" s="298"/>
      <c r="G128" s="299"/>
      <c r="L128" s="259"/>
    </row>
    <row r="129" spans="1:12">
      <c r="E129" s="254"/>
      <c r="F129" s="298"/>
      <c r="G129" s="299"/>
      <c r="L129" s="259"/>
    </row>
    <row r="130" spans="1:12">
      <c r="E130" s="254"/>
      <c r="F130" s="298"/>
      <c r="G130" s="299"/>
      <c r="L130" s="259"/>
    </row>
    <row r="131" spans="1:12">
      <c r="E131" s="254"/>
      <c r="F131" s="298"/>
      <c r="G131" s="245"/>
      <c r="L131" s="259"/>
    </row>
    <row r="132" spans="1:12">
      <c r="E132" s="254"/>
      <c r="F132" s="298"/>
      <c r="G132" s="245"/>
      <c r="L132" s="259"/>
    </row>
    <row r="133" spans="1:12">
      <c r="E133" s="254"/>
      <c r="F133" s="298"/>
      <c r="G133" s="245"/>
      <c r="L133" s="259"/>
    </row>
    <row r="134" spans="1:12">
      <c r="E134" s="254"/>
      <c r="F134" s="298"/>
      <c r="G134" s="245"/>
      <c r="L134" s="259"/>
    </row>
    <row r="135" spans="1:12">
      <c r="E135" s="254"/>
      <c r="F135" s="298"/>
      <c r="G135" s="245"/>
      <c r="L135" s="259"/>
    </row>
    <row r="136" spans="1:12">
      <c r="E136" s="254"/>
      <c r="F136" s="298"/>
      <c r="G136" s="245"/>
      <c r="L136" s="259"/>
    </row>
    <row r="137" spans="1:12">
      <c r="E137" s="254"/>
      <c r="F137" s="298"/>
      <c r="G137" s="245"/>
      <c r="L137" s="259"/>
    </row>
    <row r="138" spans="1:12">
      <c r="E138" s="254"/>
      <c r="F138" s="298"/>
      <c r="G138" s="245"/>
      <c r="L138" s="259"/>
    </row>
    <row r="139" spans="1:12">
      <c r="E139" s="254"/>
      <c r="F139" s="298"/>
      <c r="G139" s="245"/>
      <c r="L139" s="259"/>
    </row>
    <row r="140" spans="1:12">
      <c r="E140" s="254"/>
      <c r="F140" s="298"/>
      <c r="G140" s="245"/>
      <c r="L140" s="259"/>
    </row>
    <row r="141" spans="1:12">
      <c r="A141" s="259"/>
      <c r="B141" s="259"/>
      <c r="C141" s="259"/>
      <c r="D141" s="259"/>
      <c r="E141" s="254"/>
      <c r="F141" s="298"/>
      <c r="G141" s="245"/>
      <c r="L141" s="259"/>
    </row>
    <row r="142" spans="1:12">
      <c r="A142" s="259"/>
      <c r="B142" s="259"/>
      <c r="C142" s="259"/>
      <c r="D142" s="259"/>
      <c r="E142" s="254"/>
      <c r="F142" s="298"/>
      <c r="G142" s="245"/>
      <c r="L142" s="259"/>
    </row>
    <row r="143" spans="1:12">
      <c r="A143" s="259"/>
      <c r="B143" s="259"/>
      <c r="C143" s="259"/>
      <c r="D143" s="259"/>
      <c r="E143" s="254"/>
      <c r="F143" s="298"/>
      <c r="G143" s="245"/>
      <c r="L143" s="259"/>
    </row>
    <row r="144" spans="1:12">
      <c r="A144" s="259"/>
      <c r="B144" s="259"/>
      <c r="C144" s="259"/>
      <c r="D144" s="259"/>
      <c r="E144" s="254"/>
      <c r="F144" s="298"/>
      <c r="G144" s="245"/>
      <c r="L144" s="259"/>
    </row>
    <row r="145" spans="1:12">
      <c r="A145" s="259"/>
      <c r="B145" s="259"/>
      <c r="C145" s="259"/>
      <c r="D145" s="259"/>
      <c r="E145" s="254"/>
      <c r="F145" s="298"/>
      <c r="G145" s="245"/>
      <c r="L145" s="259"/>
    </row>
    <row r="146" spans="1:12">
      <c r="A146" s="259"/>
      <c r="B146" s="259"/>
      <c r="C146" s="259"/>
      <c r="D146" s="259"/>
      <c r="E146" s="254"/>
      <c r="F146" s="298"/>
      <c r="G146" s="245"/>
      <c r="L146" s="259"/>
    </row>
    <row r="147" spans="1:12">
      <c r="A147" s="259"/>
      <c r="B147" s="259"/>
      <c r="C147" s="259"/>
      <c r="D147" s="259"/>
      <c r="E147" s="254"/>
      <c r="F147" s="298"/>
      <c r="G147" s="245"/>
      <c r="L147" s="259"/>
    </row>
    <row r="148" spans="1:12">
      <c r="A148" s="259"/>
      <c r="B148" s="259"/>
      <c r="C148" s="259"/>
      <c r="D148" s="259"/>
      <c r="E148" s="254"/>
      <c r="F148" s="298"/>
      <c r="G148" s="245"/>
      <c r="L148" s="259"/>
    </row>
    <row r="149" spans="1:12">
      <c r="A149" s="259"/>
      <c r="B149" s="259"/>
      <c r="C149" s="259"/>
      <c r="D149" s="259"/>
      <c r="E149" s="254"/>
      <c r="F149" s="298"/>
      <c r="G149" s="245"/>
      <c r="L149" s="259"/>
    </row>
    <row r="150" spans="1:12">
      <c r="A150" s="259"/>
      <c r="B150" s="259"/>
      <c r="C150" s="259"/>
      <c r="D150" s="259"/>
      <c r="E150" s="254"/>
      <c r="F150" s="298"/>
      <c r="G150" s="245"/>
      <c r="L150" s="259"/>
    </row>
    <row r="151" spans="1:12">
      <c r="A151" s="259"/>
      <c r="B151" s="259"/>
      <c r="C151" s="259"/>
      <c r="D151" s="259"/>
      <c r="E151" s="254"/>
      <c r="F151" s="298"/>
      <c r="G151" s="245"/>
      <c r="L151" s="259"/>
    </row>
    <row r="152" spans="1:12">
      <c r="A152" s="259"/>
      <c r="B152" s="259"/>
      <c r="C152" s="259"/>
      <c r="D152" s="259"/>
      <c r="E152" s="254"/>
      <c r="F152" s="298"/>
      <c r="G152" s="245"/>
      <c r="L152" s="259"/>
    </row>
    <row r="153" spans="1:12">
      <c r="A153" s="259"/>
      <c r="B153" s="259"/>
      <c r="C153" s="259"/>
      <c r="D153" s="259"/>
      <c r="E153" s="254"/>
      <c r="F153" s="298"/>
      <c r="G153" s="245"/>
      <c r="L153" s="259"/>
    </row>
    <row r="154" spans="1:12">
      <c r="A154" s="259"/>
      <c r="B154" s="259"/>
      <c r="C154" s="259"/>
      <c r="D154" s="259"/>
      <c r="E154" s="254"/>
      <c r="F154" s="298"/>
      <c r="G154" s="245"/>
      <c r="L154" s="259"/>
    </row>
    <row r="155" spans="1:12">
      <c r="A155" s="259"/>
      <c r="B155" s="259"/>
      <c r="C155" s="259"/>
      <c r="D155" s="259"/>
      <c r="E155" s="254"/>
      <c r="F155" s="298"/>
      <c r="G155" s="245"/>
      <c r="L155" s="259"/>
    </row>
    <row r="156" spans="1:12">
      <c r="A156" s="259"/>
      <c r="B156" s="259"/>
      <c r="C156" s="259"/>
      <c r="D156" s="259"/>
      <c r="E156" s="254"/>
      <c r="F156" s="298"/>
      <c r="G156" s="245"/>
      <c r="L156" s="259"/>
    </row>
    <row r="157" spans="1:12">
      <c r="A157" s="259"/>
      <c r="B157" s="259"/>
      <c r="C157" s="259"/>
      <c r="D157" s="259"/>
      <c r="E157" s="254"/>
      <c r="F157" s="298"/>
      <c r="G157" s="245"/>
      <c r="L157" s="259"/>
    </row>
    <row r="158" spans="1:12">
      <c r="A158" s="259"/>
      <c r="B158" s="259"/>
      <c r="C158" s="259"/>
      <c r="D158" s="259"/>
      <c r="E158" s="254"/>
      <c r="F158" s="298"/>
      <c r="G158" s="245"/>
      <c r="L158" s="259"/>
    </row>
    <row r="159" spans="1:12">
      <c r="A159" s="259"/>
      <c r="B159" s="259"/>
      <c r="C159" s="259"/>
      <c r="D159" s="259"/>
      <c r="E159" s="254"/>
      <c r="F159" s="298"/>
      <c r="G159" s="245"/>
      <c r="L159" s="259"/>
    </row>
    <row r="160" spans="1:12">
      <c r="A160" s="259"/>
      <c r="B160" s="259"/>
      <c r="C160" s="259"/>
      <c r="D160" s="259"/>
      <c r="E160" s="254"/>
      <c r="F160" s="298"/>
      <c r="G160" s="245"/>
      <c r="L160" s="259"/>
    </row>
    <row r="161" spans="1:12">
      <c r="A161" s="259"/>
      <c r="B161" s="259"/>
      <c r="C161" s="259"/>
      <c r="D161" s="259"/>
      <c r="E161" s="254"/>
      <c r="F161" s="298"/>
      <c r="G161" s="245"/>
      <c r="L161" s="259"/>
    </row>
    <row r="162" spans="1:12">
      <c r="A162" s="259"/>
      <c r="B162" s="259"/>
      <c r="C162" s="259"/>
      <c r="D162" s="259"/>
      <c r="E162" s="254"/>
      <c r="F162" s="298"/>
      <c r="G162" s="245"/>
      <c r="L162" s="259"/>
    </row>
    <row r="163" spans="1:12">
      <c r="A163" s="259"/>
      <c r="B163" s="259"/>
      <c r="C163" s="259"/>
      <c r="D163" s="259"/>
      <c r="E163" s="254"/>
      <c r="F163" s="298"/>
      <c r="G163" s="245"/>
      <c r="L163" s="259"/>
    </row>
    <row r="164" spans="1:12">
      <c r="A164" s="259"/>
      <c r="B164" s="259"/>
      <c r="C164" s="259"/>
      <c r="D164" s="259"/>
      <c r="E164" s="254"/>
      <c r="F164" s="298"/>
      <c r="G164" s="245"/>
      <c r="L164" s="259"/>
    </row>
    <row r="165" spans="1:12">
      <c r="A165" s="259"/>
      <c r="B165" s="259"/>
      <c r="C165" s="259"/>
      <c r="D165" s="259"/>
      <c r="E165" s="254"/>
      <c r="F165" s="298"/>
      <c r="G165" s="245"/>
      <c r="L165" s="259"/>
    </row>
    <row r="166" spans="1:12">
      <c r="A166" s="259"/>
      <c r="B166" s="259"/>
      <c r="C166" s="259"/>
      <c r="D166" s="259"/>
      <c r="E166" s="254"/>
      <c r="F166" s="298"/>
      <c r="G166" s="245"/>
      <c r="L166" s="259"/>
    </row>
    <row r="167" spans="1:12">
      <c r="A167" s="259"/>
      <c r="B167" s="259"/>
      <c r="C167" s="259"/>
      <c r="D167" s="259"/>
      <c r="E167" s="254"/>
      <c r="F167" s="298"/>
      <c r="G167" s="245"/>
      <c r="L167" s="259"/>
    </row>
    <row r="168" spans="1:12">
      <c r="A168" s="259"/>
      <c r="B168" s="259"/>
      <c r="C168" s="259"/>
      <c r="D168" s="259"/>
      <c r="E168" s="254"/>
      <c r="F168" s="298"/>
      <c r="G168" s="245"/>
      <c r="L168" s="259"/>
    </row>
    <row r="169" spans="1:12">
      <c r="A169" s="259"/>
      <c r="B169" s="259"/>
      <c r="C169" s="259"/>
      <c r="D169" s="259"/>
      <c r="E169" s="254"/>
      <c r="F169" s="298"/>
      <c r="G169" s="245"/>
      <c r="L169" s="259"/>
    </row>
    <row r="170" spans="1:12">
      <c r="A170" s="259"/>
      <c r="B170" s="259"/>
      <c r="C170" s="259"/>
      <c r="D170" s="259"/>
      <c r="E170" s="254"/>
      <c r="F170" s="298"/>
      <c r="G170" s="245"/>
      <c r="L170" s="259"/>
    </row>
    <row r="171" spans="1:12">
      <c r="A171" s="259"/>
      <c r="B171" s="259"/>
      <c r="C171" s="259"/>
      <c r="D171" s="259"/>
      <c r="E171" s="254"/>
      <c r="F171" s="298"/>
      <c r="G171" s="245"/>
      <c r="L171" s="259"/>
    </row>
    <row r="172" spans="1:12">
      <c r="A172" s="259"/>
      <c r="B172" s="259"/>
      <c r="C172" s="259"/>
      <c r="D172" s="259"/>
      <c r="E172" s="254"/>
      <c r="F172" s="298"/>
      <c r="G172" s="245"/>
      <c r="L172" s="259"/>
    </row>
    <row r="173" spans="1:12">
      <c r="A173" s="259"/>
      <c r="B173" s="259"/>
      <c r="C173" s="259"/>
      <c r="D173" s="259"/>
      <c r="E173" s="254"/>
      <c r="F173" s="298"/>
      <c r="G173" s="245"/>
      <c r="L173" s="259"/>
    </row>
    <row r="174" spans="1:12">
      <c r="A174" s="259"/>
      <c r="B174" s="259"/>
      <c r="C174" s="259"/>
      <c r="D174" s="259"/>
      <c r="E174" s="254"/>
      <c r="F174" s="298"/>
      <c r="G174" s="245"/>
      <c r="L174" s="259"/>
    </row>
    <row r="175" spans="1:12">
      <c r="A175" s="259"/>
      <c r="B175" s="259"/>
      <c r="C175" s="259"/>
      <c r="D175" s="259"/>
      <c r="E175" s="254"/>
      <c r="F175" s="298"/>
      <c r="G175" s="245"/>
      <c r="L175" s="259"/>
    </row>
    <row r="176" spans="1:12">
      <c r="A176" s="259"/>
      <c r="B176" s="259"/>
      <c r="C176" s="259"/>
      <c r="D176" s="259"/>
      <c r="E176" s="254"/>
      <c r="F176" s="298"/>
      <c r="G176" s="245"/>
      <c r="L176" s="259"/>
    </row>
    <row r="177" spans="1:12">
      <c r="A177" s="259"/>
      <c r="B177" s="259"/>
      <c r="C177" s="259"/>
      <c r="D177" s="259"/>
      <c r="E177" s="254"/>
      <c r="F177" s="298"/>
      <c r="G177" s="245"/>
      <c r="L177" s="259"/>
    </row>
    <row r="178" spans="1:12">
      <c r="A178" s="259"/>
      <c r="B178" s="259"/>
      <c r="C178" s="259"/>
      <c r="D178" s="259"/>
      <c r="E178" s="254"/>
      <c r="F178" s="298"/>
      <c r="G178" s="245"/>
      <c r="L178" s="259"/>
    </row>
    <row r="179" spans="1:12">
      <c r="A179" s="259"/>
      <c r="B179" s="259"/>
      <c r="C179" s="259"/>
      <c r="D179" s="259"/>
      <c r="E179" s="254"/>
      <c r="F179" s="298"/>
      <c r="G179" s="245"/>
      <c r="L179" s="259"/>
    </row>
    <row r="180" spans="1:12">
      <c r="A180" s="259"/>
      <c r="B180" s="259"/>
      <c r="C180" s="259"/>
      <c r="D180" s="259"/>
      <c r="E180" s="254"/>
      <c r="F180" s="298"/>
      <c r="G180" s="245"/>
      <c r="L180" s="259"/>
    </row>
    <row r="181" spans="1:12">
      <c r="A181" s="259"/>
      <c r="B181" s="259"/>
      <c r="C181" s="259"/>
      <c r="D181" s="259"/>
      <c r="E181" s="254"/>
      <c r="F181" s="298"/>
      <c r="G181" s="245"/>
      <c r="L181" s="259"/>
    </row>
    <row r="182" spans="1:12">
      <c r="A182" s="259"/>
      <c r="B182" s="259"/>
      <c r="C182" s="259"/>
      <c r="D182" s="259"/>
      <c r="E182" s="254"/>
      <c r="F182" s="298"/>
      <c r="G182" s="245"/>
      <c r="L182" s="259"/>
    </row>
    <row r="183" spans="1:12">
      <c r="A183" s="259"/>
      <c r="B183" s="259"/>
      <c r="C183" s="259"/>
      <c r="D183" s="259"/>
      <c r="E183" s="254"/>
      <c r="F183" s="298"/>
      <c r="G183" s="245"/>
      <c r="L183" s="259"/>
    </row>
    <row r="184" spans="1:12">
      <c r="A184" s="259"/>
      <c r="B184" s="259"/>
      <c r="C184" s="259"/>
      <c r="D184" s="259"/>
      <c r="E184" s="254"/>
      <c r="F184" s="298"/>
      <c r="G184" s="245"/>
      <c r="L184" s="259"/>
    </row>
    <row r="185" spans="1:12">
      <c r="A185" s="259"/>
      <c r="B185" s="259"/>
      <c r="C185" s="259"/>
      <c r="D185" s="259"/>
      <c r="E185" s="254"/>
      <c r="F185" s="298"/>
      <c r="G185" s="245"/>
      <c r="L185" s="259"/>
    </row>
    <row r="186" spans="1:12">
      <c r="A186" s="259"/>
      <c r="B186" s="259"/>
      <c r="C186" s="259"/>
      <c r="D186" s="259"/>
      <c r="E186" s="254"/>
      <c r="F186" s="298"/>
      <c r="G186" s="245"/>
      <c r="L186" s="259"/>
    </row>
    <row r="187" spans="1:12">
      <c r="A187" s="259"/>
      <c r="B187" s="259"/>
      <c r="C187" s="259"/>
      <c r="D187" s="259"/>
      <c r="E187" s="254"/>
      <c r="F187" s="298"/>
      <c r="G187" s="245"/>
      <c r="L187" s="259"/>
    </row>
    <row r="188" spans="1:12">
      <c r="A188" s="259"/>
      <c r="B188" s="259"/>
      <c r="C188" s="259"/>
      <c r="D188" s="259"/>
      <c r="E188" s="254"/>
      <c r="F188" s="298"/>
      <c r="G188" s="245"/>
      <c r="L188" s="259"/>
    </row>
    <row r="189" spans="1:12">
      <c r="A189" s="259"/>
      <c r="B189" s="259"/>
      <c r="C189" s="259"/>
      <c r="D189" s="259"/>
      <c r="E189" s="254"/>
      <c r="F189" s="298"/>
      <c r="G189" s="245"/>
      <c r="L189" s="259"/>
    </row>
    <row r="190" spans="1:12">
      <c r="A190" s="259"/>
      <c r="B190" s="259"/>
      <c r="C190" s="259"/>
      <c r="D190" s="259"/>
      <c r="E190" s="254"/>
      <c r="F190" s="298"/>
      <c r="G190" s="245"/>
      <c r="L190" s="259"/>
    </row>
    <row r="191" spans="1:12">
      <c r="A191" s="259"/>
      <c r="B191" s="259"/>
      <c r="C191" s="259"/>
      <c r="D191" s="259"/>
      <c r="E191" s="254"/>
      <c r="F191" s="298"/>
      <c r="G191" s="245"/>
      <c r="L191" s="259"/>
    </row>
    <row r="192" spans="1:12">
      <c r="A192" s="259"/>
      <c r="B192" s="259"/>
      <c r="C192" s="259"/>
      <c r="D192" s="259"/>
      <c r="E192" s="254"/>
      <c r="F192" s="298"/>
      <c r="G192" s="245"/>
      <c r="L192" s="259"/>
    </row>
    <row r="193" spans="1:12">
      <c r="A193" s="259"/>
      <c r="B193" s="259"/>
      <c r="C193" s="259"/>
      <c r="D193" s="259"/>
      <c r="E193" s="254"/>
      <c r="F193" s="298"/>
      <c r="G193" s="245"/>
      <c r="L193" s="259"/>
    </row>
    <row r="194" spans="1:12">
      <c r="A194" s="259"/>
      <c r="B194" s="259"/>
      <c r="C194" s="259"/>
      <c r="D194" s="259"/>
      <c r="E194" s="254"/>
      <c r="F194" s="298"/>
      <c r="G194" s="245"/>
      <c r="L194" s="259"/>
    </row>
    <row r="195" spans="1:12">
      <c r="A195" s="259"/>
      <c r="B195" s="259"/>
      <c r="C195" s="259"/>
      <c r="D195" s="259"/>
      <c r="E195" s="254"/>
      <c r="F195" s="298"/>
      <c r="G195" s="245"/>
      <c r="L195" s="259"/>
    </row>
    <row r="196" spans="1:12">
      <c r="A196" s="259"/>
      <c r="B196" s="259"/>
      <c r="C196" s="259"/>
      <c r="D196" s="259"/>
      <c r="E196" s="254"/>
      <c r="F196" s="298"/>
      <c r="G196" s="245"/>
      <c r="L196" s="259"/>
    </row>
    <row r="197" spans="1:12">
      <c r="A197" s="259"/>
      <c r="B197" s="259"/>
      <c r="C197" s="259"/>
      <c r="D197" s="259"/>
      <c r="E197" s="254"/>
      <c r="F197" s="298"/>
      <c r="G197" s="245"/>
      <c r="L197" s="259"/>
    </row>
    <row r="198" spans="1:12">
      <c r="A198" s="259"/>
      <c r="B198" s="259"/>
      <c r="C198" s="259"/>
      <c r="D198" s="259"/>
      <c r="E198" s="254"/>
      <c r="F198" s="298"/>
      <c r="G198" s="245"/>
      <c r="L198" s="259"/>
    </row>
    <row r="199" spans="1:12">
      <c r="A199" s="259"/>
      <c r="B199" s="259"/>
      <c r="C199" s="259"/>
      <c r="D199" s="259"/>
      <c r="E199" s="254"/>
      <c r="F199" s="298"/>
      <c r="G199" s="245"/>
      <c r="L199" s="259"/>
    </row>
    <row r="200" spans="1:12">
      <c r="A200" s="259"/>
      <c r="B200" s="259"/>
      <c r="C200" s="259"/>
      <c r="D200" s="259"/>
      <c r="E200" s="254"/>
      <c r="F200" s="298"/>
      <c r="G200" s="245"/>
      <c r="L200" s="259"/>
    </row>
    <row r="201" spans="1:12">
      <c r="A201" s="259"/>
      <c r="B201" s="259"/>
      <c r="C201" s="259"/>
      <c r="D201" s="259"/>
      <c r="E201" s="254"/>
      <c r="F201" s="298"/>
      <c r="G201" s="245"/>
      <c r="L201" s="259"/>
    </row>
    <row r="202" spans="1:12">
      <c r="A202" s="259"/>
      <c r="B202" s="259"/>
      <c r="C202" s="259"/>
      <c r="D202" s="259"/>
      <c r="E202" s="254"/>
      <c r="F202" s="298"/>
      <c r="G202" s="245"/>
      <c r="L202" s="259"/>
    </row>
    <row r="203" spans="1:12">
      <c r="A203" s="259"/>
      <c r="B203" s="259"/>
      <c r="C203" s="259"/>
      <c r="D203" s="259"/>
      <c r="E203" s="254"/>
      <c r="F203" s="298"/>
      <c r="G203" s="245"/>
      <c r="L203" s="259"/>
    </row>
    <row r="204" spans="1:12">
      <c r="A204" s="259"/>
      <c r="B204" s="259"/>
      <c r="C204" s="259"/>
      <c r="D204" s="259"/>
      <c r="E204" s="254"/>
      <c r="F204" s="298"/>
      <c r="G204" s="245"/>
      <c r="L204" s="259"/>
    </row>
    <row r="205" spans="1:12">
      <c r="A205" s="259"/>
      <c r="B205" s="259"/>
      <c r="C205" s="259"/>
      <c r="D205" s="259"/>
      <c r="E205" s="254"/>
      <c r="F205" s="298"/>
      <c r="G205" s="245"/>
      <c r="L205" s="259"/>
    </row>
    <row r="206" spans="1:12">
      <c r="A206" s="259"/>
      <c r="B206" s="259"/>
      <c r="C206" s="259"/>
      <c r="D206" s="259"/>
      <c r="E206" s="254"/>
      <c r="F206" s="298"/>
      <c r="G206" s="245"/>
      <c r="L206" s="259"/>
    </row>
    <row r="207" spans="1:12">
      <c r="A207" s="259"/>
      <c r="B207" s="259"/>
      <c r="C207" s="259"/>
      <c r="D207" s="259"/>
      <c r="E207" s="254"/>
      <c r="F207" s="298"/>
      <c r="G207" s="245"/>
      <c r="L207" s="259"/>
    </row>
    <row r="208" spans="1:12">
      <c r="A208" s="259"/>
      <c r="B208" s="259"/>
      <c r="C208" s="259"/>
      <c r="D208" s="259"/>
      <c r="E208" s="254"/>
      <c r="F208" s="298"/>
      <c r="G208" s="245"/>
      <c r="L208" s="259"/>
    </row>
    <row r="209" spans="1:12">
      <c r="A209" s="259"/>
      <c r="B209" s="259"/>
      <c r="C209" s="259"/>
      <c r="D209" s="259"/>
      <c r="E209" s="254"/>
      <c r="F209" s="298"/>
      <c r="G209" s="245"/>
      <c r="L209" s="259"/>
    </row>
    <row r="210" spans="1:12">
      <c r="A210" s="259"/>
      <c r="B210" s="259"/>
      <c r="C210" s="259"/>
      <c r="D210" s="259"/>
      <c r="E210" s="254"/>
      <c r="F210" s="298"/>
      <c r="G210" s="245"/>
      <c r="L210" s="259"/>
    </row>
    <row r="211" spans="1:12">
      <c r="A211" s="259"/>
      <c r="B211" s="259"/>
      <c r="C211" s="259"/>
      <c r="D211" s="259"/>
      <c r="E211" s="254"/>
      <c r="F211" s="298"/>
      <c r="G211" s="245"/>
      <c r="L211" s="259"/>
    </row>
    <row r="212" spans="1:12">
      <c r="A212" s="259"/>
      <c r="B212" s="259"/>
      <c r="C212" s="259"/>
      <c r="D212" s="259"/>
      <c r="E212" s="254"/>
      <c r="F212" s="298"/>
      <c r="G212" s="245"/>
      <c r="L212" s="259"/>
    </row>
    <row r="213" spans="1:12">
      <c r="A213" s="259"/>
      <c r="B213" s="259"/>
      <c r="C213" s="259"/>
      <c r="D213" s="259"/>
      <c r="E213" s="254"/>
      <c r="F213" s="298"/>
      <c r="G213" s="245"/>
      <c r="L213" s="259"/>
    </row>
    <row r="214" spans="1:12">
      <c r="A214" s="259"/>
      <c r="B214" s="259"/>
      <c r="C214" s="259"/>
      <c r="D214" s="259"/>
      <c r="E214" s="254"/>
      <c r="F214" s="298"/>
      <c r="G214" s="245"/>
      <c r="L214" s="259"/>
    </row>
    <row r="215" spans="1:12">
      <c r="A215" s="259"/>
      <c r="B215" s="259"/>
      <c r="C215" s="259"/>
      <c r="D215" s="259"/>
      <c r="E215" s="254"/>
      <c r="F215" s="298"/>
      <c r="G215" s="245"/>
      <c r="L215" s="259"/>
    </row>
    <row r="216" spans="1:12">
      <c r="A216" s="259"/>
      <c r="B216" s="259"/>
      <c r="C216" s="259"/>
      <c r="D216" s="259"/>
      <c r="E216" s="254"/>
      <c r="F216" s="298"/>
      <c r="G216" s="245"/>
      <c r="L216" s="259"/>
    </row>
    <row r="217" spans="1:12">
      <c r="A217" s="259"/>
      <c r="B217" s="259"/>
      <c r="C217" s="259"/>
      <c r="D217" s="259"/>
      <c r="E217" s="254"/>
      <c r="F217" s="298"/>
      <c r="G217" s="245"/>
      <c r="L217" s="259"/>
    </row>
    <row r="218" spans="1:12">
      <c r="A218" s="259"/>
      <c r="B218" s="259"/>
      <c r="C218" s="259"/>
      <c r="D218" s="259"/>
      <c r="E218" s="254"/>
      <c r="F218" s="298"/>
      <c r="G218" s="245"/>
      <c r="L218" s="259"/>
    </row>
    <row r="219" spans="1:12">
      <c r="A219" s="259"/>
      <c r="B219" s="259"/>
      <c r="C219" s="259"/>
      <c r="D219" s="259"/>
      <c r="E219" s="254"/>
      <c r="F219" s="298"/>
      <c r="G219" s="245"/>
      <c r="L219" s="259"/>
    </row>
    <row r="220" spans="1:12">
      <c r="A220" s="259"/>
      <c r="B220" s="259"/>
      <c r="C220" s="259"/>
      <c r="D220" s="259"/>
      <c r="E220" s="254"/>
      <c r="F220" s="298"/>
      <c r="G220" s="245"/>
      <c r="L220" s="259"/>
    </row>
    <row r="221" spans="1:12">
      <c r="A221" s="259"/>
      <c r="B221" s="259"/>
      <c r="C221" s="259"/>
      <c r="D221" s="259"/>
      <c r="E221" s="254"/>
      <c r="F221" s="298"/>
      <c r="G221" s="245"/>
      <c r="L221" s="259"/>
    </row>
    <row r="222" spans="1:12">
      <c r="A222" s="259"/>
      <c r="B222" s="259"/>
      <c r="C222" s="259"/>
      <c r="D222" s="259"/>
      <c r="E222" s="254"/>
      <c r="F222" s="298"/>
      <c r="G222" s="245"/>
      <c r="L222" s="259"/>
    </row>
    <row r="223" spans="1:12">
      <c r="A223" s="259"/>
      <c r="B223" s="259"/>
      <c r="C223" s="259"/>
      <c r="D223" s="259"/>
      <c r="E223" s="254"/>
      <c r="F223" s="298"/>
      <c r="G223" s="245"/>
      <c r="L223" s="259"/>
    </row>
    <row r="224" spans="1:12">
      <c r="A224" s="259"/>
      <c r="B224" s="259"/>
      <c r="C224" s="259"/>
      <c r="D224" s="259"/>
      <c r="E224" s="254"/>
      <c r="F224" s="298"/>
      <c r="G224" s="245"/>
      <c r="L224" s="259"/>
    </row>
    <row r="225" spans="1:12">
      <c r="A225" s="259"/>
      <c r="B225" s="259"/>
      <c r="C225" s="259"/>
      <c r="D225" s="259"/>
      <c r="E225" s="254"/>
      <c r="F225" s="298"/>
      <c r="G225" s="245"/>
      <c r="L225" s="259"/>
    </row>
    <row r="226" spans="1:12">
      <c r="A226" s="259"/>
      <c r="B226" s="259"/>
      <c r="C226" s="259"/>
      <c r="D226" s="259"/>
      <c r="E226" s="254"/>
      <c r="F226" s="298"/>
      <c r="G226" s="245"/>
      <c r="L226" s="259"/>
    </row>
    <row r="227" spans="1:12">
      <c r="A227" s="259"/>
      <c r="B227" s="259"/>
      <c r="C227" s="259"/>
      <c r="D227" s="259"/>
      <c r="E227" s="254"/>
      <c r="F227" s="298"/>
      <c r="G227" s="245"/>
      <c r="L227" s="259"/>
    </row>
    <row r="228" spans="1:12">
      <c r="A228" s="259"/>
      <c r="B228" s="259"/>
      <c r="C228" s="259"/>
      <c r="D228" s="259"/>
      <c r="E228" s="254"/>
      <c r="F228" s="298"/>
      <c r="G228" s="245"/>
      <c r="L228" s="259"/>
    </row>
    <row r="229" spans="1:12">
      <c r="A229" s="259"/>
      <c r="B229" s="259"/>
      <c r="C229" s="259"/>
      <c r="D229" s="259"/>
      <c r="E229" s="254"/>
      <c r="F229" s="298"/>
      <c r="G229" s="245"/>
      <c r="L229" s="259"/>
    </row>
    <row r="230" spans="1:12">
      <c r="A230" s="259"/>
      <c r="B230" s="259"/>
      <c r="C230" s="259"/>
      <c r="D230" s="259"/>
      <c r="E230" s="254"/>
      <c r="F230" s="298"/>
      <c r="G230" s="245"/>
      <c r="L230" s="259"/>
    </row>
    <row r="231" spans="1:12">
      <c r="A231" s="259"/>
      <c r="B231" s="259"/>
      <c r="C231" s="259"/>
      <c r="D231" s="259"/>
      <c r="E231" s="254"/>
      <c r="F231" s="298"/>
      <c r="G231" s="245"/>
      <c r="L231" s="259"/>
    </row>
    <row r="232" spans="1:12">
      <c r="A232" s="259"/>
      <c r="B232" s="259"/>
      <c r="C232" s="259"/>
      <c r="D232" s="259"/>
      <c r="E232" s="254"/>
      <c r="F232" s="298"/>
      <c r="G232" s="245"/>
      <c r="L232" s="259"/>
    </row>
    <row r="233" spans="1:12">
      <c r="A233" s="259"/>
      <c r="B233" s="259"/>
      <c r="C233" s="259"/>
      <c r="D233" s="259"/>
      <c r="E233" s="254"/>
      <c r="F233" s="298"/>
      <c r="G233" s="245"/>
      <c r="L233" s="259"/>
    </row>
    <row r="234" spans="1:12">
      <c r="A234" s="259"/>
      <c r="B234" s="259"/>
      <c r="C234" s="259"/>
      <c r="D234" s="259"/>
      <c r="E234" s="254"/>
      <c r="F234" s="298"/>
      <c r="G234" s="245"/>
      <c r="L234" s="259"/>
    </row>
    <row r="235" spans="1:12">
      <c r="A235" s="259"/>
      <c r="B235" s="259"/>
      <c r="C235" s="259"/>
      <c r="D235" s="259"/>
      <c r="E235" s="254"/>
      <c r="F235" s="298"/>
      <c r="G235" s="245"/>
      <c r="L235" s="259"/>
    </row>
    <row r="236" spans="1:12">
      <c r="A236" s="259"/>
      <c r="B236" s="259"/>
      <c r="C236" s="259"/>
      <c r="D236" s="259"/>
      <c r="E236" s="254"/>
      <c r="F236" s="298"/>
      <c r="G236" s="245"/>
      <c r="L236" s="259"/>
    </row>
    <row r="237" spans="1:12">
      <c r="A237" s="259"/>
      <c r="B237" s="259"/>
      <c r="C237" s="259"/>
      <c r="D237" s="259"/>
      <c r="E237" s="254"/>
      <c r="F237" s="298"/>
      <c r="G237" s="245"/>
      <c r="L237" s="259"/>
    </row>
    <row r="238" spans="1:12">
      <c r="A238" s="259"/>
      <c r="B238" s="259"/>
      <c r="C238" s="259"/>
      <c r="D238" s="259"/>
      <c r="E238" s="254"/>
      <c r="F238" s="298"/>
      <c r="G238" s="245"/>
      <c r="L238" s="259"/>
    </row>
    <row r="239" spans="1:12">
      <c r="A239" s="259"/>
      <c r="B239" s="259"/>
      <c r="C239" s="259"/>
      <c r="D239" s="259"/>
      <c r="E239" s="254"/>
      <c r="F239" s="298"/>
      <c r="G239" s="245"/>
      <c r="L239" s="259"/>
    </row>
    <row r="240" spans="1:12">
      <c r="A240" s="259"/>
      <c r="B240" s="259"/>
      <c r="C240" s="259"/>
      <c r="D240" s="259"/>
      <c r="E240" s="254"/>
      <c r="F240" s="298"/>
      <c r="G240" s="245"/>
      <c r="L240" s="259"/>
    </row>
    <row r="241" spans="1:12">
      <c r="A241" s="259"/>
      <c r="B241" s="259"/>
      <c r="C241" s="259"/>
      <c r="D241" s="259"/>
      <c r="E241" s="254"/>
      <c r="F241" s="298"/>
      <c r="G241" s="245"/>
      <c r="L241" s="259"/>
    </row>
    <row r="242" spans="1:12">
      <c r="A242" s="259"/>
      <c r="B242" s="259"/>
      <c r="C242" s="259"/>
      <c r="D242" s="259"/>
      <c r="E242" s="254"/>
      <c r="F242" s="298"/>
      <c r="G242" s="245"/>
      <c r="L242" s="259"/>
    </row>
    <row r="243" spans="1:12">
      <c r="A243" s="259"/>
      <c r="B243" s="259"/>
      <c r="C243" s="259"/>
      <c r="D243" s="259"/>
      <c r="E243" s="254"/>
      <c r="F243" s="298"/>
      <c r="G243" s="245"/>
      <c r="L243" s="259"/>
    </row>
    <row r="244" spans="1:12">
      <c r="A244" s="259"/>
      <c r="B244" s="259"/>
      <c r="C244" s="259"/>
      <c r="D244" s="259"/>
      <c r="E244" s="254"/>
      <c r="F244" s="298"/>
      <c r="G244" s="245"/>
      <c r="L244" s="259"/>
    </row>
    <row r="245" spans="1:12">
      <c r="A245" s="259"/>
      <c r="B245" s="259"/>
      <c r="C245" s="259"/>
      <c r="D245" s="259"/>
      <c r="E245" s="254"/>
      <c r="F245" s="298"/>
      <c r="G245" s="245"/>
      <c r="L245" s="259"/>
    </row>
    <row r="246" spans="1:12">
      <c r="A246" s="259"/>
      <c r="B246" s="259"/>
      <c r="C246" s="259"/>
      <c r="D246" s="259"/>
      <c r="E246" s="254"/>
      <c r="F246" s="298"/>
      <c r="G246" s="245"/>
      <c r="L246" s="259"/>
    </row>
    <row r="247" spans="1:12">
      <c r="A247" s="259"/>
      <c r="B247" s="259"/>
      <c r="C247" s="259"/>
      <c r="D247" s="259"/>
      <c r="E247" s="254"/>
      <c r="F247" s="298"/>
      <c r="G247" s="245"/>
      <c r="L247" s="259"/>
    </row>
    <row r="248" spans="1:12">
      <c r="A248" s="259"/>
      <c r="B248" s="259"/>
      <c r="C248" s="259"/>
      <c r="D248" s="259"/>
      <c r="E248" s="254"/>
      <c r="F248" s="298"/>
      <c r="G248" s="245"/>
      <c r="L248" s="259"/>
    </row>
    <row r="249" spans="1:12">
      <c r="A249" s="259"/>
      <c r="B249" s="259"/>
      <c r="C249" s="259"/>
      <c r="D249" s="259"/>
      <c r="E249" s="254"/>
      <c r="F249" s="298"/>
      <c r="G249" s="245"/>
      <c r="L249" s="259"/>
    </row>
    <row r="250" spans="1:12">
      <c r="A250" s="259"/>
      <c r="B250" s="259"/>
      <c r="C250" s="259"/>
      <c r="D250" s="259"/>
      <c r="E250" s="254"/>
      <c r="F250" s="298"/>
      <c r="G250" s="245"/>
      <c r="L250" s="259"/>
    </row>
    <row r="251" spans="1:12">
      <c r="A251" s="259"/>
      <c r="B251" s="259"/>
      <c r="C251" s="259"/>
      <c r="D251" s="259"/>
      <c r="E251" s="254"/>
      <c r="F251" s="298"/>
      <c r="G251" s="245"/>
      <c r="L251" s="259"/>
    </row>
    <row r="252" spans="1:12">
      <c r="A252" s="259"/>
      <c r="B252" s="259"/>
      <c r="C252" s="259"/>
      <c r="D252" s="259"/>
      <c r="E252" s="254"/>
      <c r="F252" s="298"/>
      <c r="G252" s="245"/>
      <c r="L252" s="259"/>
    </row>
    <row r="253" spans="1:12">
      <c r="A253" s="259"/>
      <c r="B253" s="259"/>
      <c r="C253" s="259"/>
      <c r="D253" s="259"/>
      <c r="E253" s="254"/>
      <c r="F253" s="298"/>
      <c r="G253" s="245"/>
      <c r="L253" s="259"/>
    </row>
    <row r="254" spans="1:12">
      <c r="A254" s="259"/>
      <c r="B254" s="259"/>
      <c r="C254" s="259"/>
      <c r="D254" s="259"/>
      <c r="E254" s="254"/>
      <c r="F254" s="298"/>
      <c r="G254" s="245"/>
      <c r="L254" s="259"/>
    </row>
    <row r="255" spans="1:12">
      <c r="A255" s="259"/>
      <c r="B255" s="259"/>
      <c r="C255" s="259"/>
      <c r="D255" s="259"/>
      <c r="E255" s="254"/>
      <c r="F255" s="298"/>
      <c r="G255" s="245"/>
      <c r="L255" s="259"/>
    </row>
    <row r="256" spans="1:12">
      <c r="A256" s="259"/>
      <c r="B256" s="259"/>
      <c r="C256" s="259"/>
      <c r="D256" s="259"/>
      <c r="E256" s="254"/>
      <c r="F256" s="298"/>
      <c r="G256" s="245"/>
      <c r="L256" s="259"/>
    </row>
    <row r="257" spans="1:12">
      <c r="A257" s="259"/>
      <c r="B257" s="259"/>
      <c r="C257" s="259"/>
      <c r="D257" s="259"/>
      <c r="E257" s="254"/>
      <c r="F257" s="298"/>
      <c r="G257" s="245"/>
      <c r="L257" s="259"/>
    </row>
    <row r="258" spans="1:12">
      <c r="A258" s="259"/>
      <c r="B258" s="259"/>
      <c r="C258" s="259"/>
      <c r="D258" s="259"/>
      <c r="E258" s="254"/>
      <c r="F258" s="298"/>
      <c r="G258" s="245"/>
      <c r="L258" s="259"/>
    </row>
    <row r="259" spans="1:12">
      <c r="A259" s="259"/>
      <c r="B259" s="259"/>
      <c r="C259" s="259"/>
      <c r="D259" s="259"/>
      <c r="E259" s="254"/>
      <c r="F259" s="298"/>
      <c r="G259" s="245"/>
      <c r="L259" s="259"/>
    </row>
    <row r="260" spans="1:12">
      <c r="A260" s="259"/>
      <c r="B260" s="259"/>
      <c r="C260" s="259"/>
      <c r="D260" s="259"/>
      <c r="E260" s="254"/>
      <c r="F260" s="298"/>
      <c r="G260" s="245"/>
      <c r="L260" s="259"/>
    </row>
    <row r="261" spans="1:12">
      <c r="A261" s="259"/>
      <c r="B261" s="259"/>
      <c r="C261" s="259"/>
      <c r="D261" s="259"/>
      <c r="E261" s="254"/>
      <c r="F261" s="298"/>
      <c r="G261" s="245"/>
      <c r="L261" s="259"/>
    </row>
    <row r="262" spans="1:12">
      <c r="A262" s="259"/>
      <c r="B262" s="259"/>
      <c r="C262" s="259"/>
      <c r="D262" s="259"/>
      <c r="E262" s="254"/>
      <c r="F262" s="298"/>
      <c r="G262" s="245"/>
      <c r="L262" s="259"/>
    </row>
    <row r="263" spans="1:12">
      <c r="A263" s="259"/>
      <c r="B263" s="259"/>
      <c r="C263" s="259"/>
      <c r="D263" s="259"/>
      <c r="E263" s="254"/>
      <c r="F263" s="298"/>
      <c r="G263" s="245"/>
      <c r="L263" s="259"/>
    </row>
    <row r="264" spans="1:12">
      <c r="A264" s="259"/>
      <c r="B264" s="259"/>
      <c r="C264" s="259"/>
      <c r="D264" s="259"/>
      <c r="E264" s="254"/>
      <c r="F264" s="298"/>
      <c r="G264" s="245"/>
      <c r="L264" s="259"/>
    </row>
    <row r="265" spans="1:12">
      <c r="A265" s="259"/>
      <c r="B265" s="259"/>
      <c r="C265" s="259"/>
      <c r="D265" s="259"/>
      <c r="E265" s="254"/>
      <c r="F265" s="298"/>
      <c r="G265" s="245"/>
      <c r="L265" s="259"/>
    </row>
    <row r="266" spans="1:12">
      <c r="A266" s="259"/>
      <c r="B266" s="259"/>
      <c r="C266" s="259"/>
      <c r="D266" s="259"/>
      <c r="E266" s="254"/>
      <c r="F266" s="298"/>
      <c r="G266" s="245"/>
      <c r="L266" s="259"/>
    </row>
    <row r="267" spans="1:12">
      <c r="A267" s="259"/>
      <c r="B267" s="259"/>
      <c r="C267" s="259"/>
      <c r="D267" s="259"/>
      <c r="E267" s="254"/>
      <c r="F267" s="298"/>
      <c r="G267" s="245"/>
      <c r="L267" s="259"/>
    </row>
    <row r="268" spans="1:12">
      <c r="A268" s="259"/>
      <c r="B268" s="259"/>
      <c r="C268" s="259"/>
      <c r="D268" s="259"/>
      <c r="E268" s="254"/>
      <c r="F268" s="298"/>
      <c r="G268" s="245"/>
      <c r="L268" s="259"/>
    </row>
    <row r="269" spans="1:12">
      <c r="A269" s="259"/>
      <c r="B269" s="259"/>
      <c r="C269" s="259"/>
      <c r="D269" s="259"/>
      <c r="E269" s="254"/>
      <c r="F269" s="298"/>
      <c r="G269" s="245"/>
      <c r="L269" s="259"/>
    </row>
    <row r="270" spans="1:12">
      <c r="A270" s="259"/>
      <c r="B270" s="259"/>
      <c r="C270" s="259"/>
      <c r="D270" s="259"/>
      <c r="E270" s="254"/>
      <c r="F270" s="298"/>
      <c r="G270" s="245"/>
      <c r="L270" s="259"/>
    </row>
    <row r="271" spans="1:12">
      <c r="A271" s="259"/>
      <c r="B271" s="259"/>
      <c r="C271" s="259"/>
      <c r="D271" s="259"/>
      <c r="E271" s="254"/>
      <c r="F271" s="298"/>
      <c r="G271" s="245"/>
      <c r="L271" s="259"/>
    </row>
    <row r="272" spans="1:12">
      <c r="A272" s="259"/>
      <c r="B272" s="259"/>
      <c r="C272" s="259"/>
      <c r="D272" s="259"/>
      <c r="E272" s="254"/>
      <c r="F272" s="298"/>
      <c r="G272" s="245"/>
      <c r="L272" s="259"/>
    </row>
    <row r="273" spans="1:12">
      <c r="A273" s="259"/>
      <c r="B273" s="259"/>
      <c r="C273" s="259"/>
      <c r="D273" s="259"/>
      <c r="E273" s="254"/>
      <c r="F273" s="298"/>
      <c r="G273" s="245"/>
      <c r="L273" s="259"/>
    </row>
    <row r="274" spans="1:12">
      <c r="A274" s="259"/>
      <c r="B274" s="259"/>
      <c r="C274" s="259"/>
      <c r="D274" s="259"/>
      <c r="E274" s="254"/>
      <c r="F274" s="298"/>
      <c r="G274" s="245"/>
      <c r="L274" s="259"/>
    </row>
    <row r="275" spans="1:12">
      <c r="A275" s="259"/>
      <c r="B275" s="259"/>
      <c r="C275" s="259"/>
      <c r="D275" s="259"/>
      <c r="E275" s="254"/>
      <c r="F275" s="298"/>
      <c r="G275" s="245"/>
      <c r="L275" s="259"/>
    </row>
    <row r="276" spans="1:12">
      <c r="A276" s="259"/>
      <c r="B276" s="259"/>
      <c r="C276" s="259"/>
      <c r="D276" s="259"/>
      <c r="E276" s="254"/>
      <c r="F276" s="298"/>
      <c r="G276" s="245"/>
      <c r="L276" s="259"/>
    </row>
    <row r="277" spans="1:12">
      <c r="A277" s="259"/>
      <c r="B277" s="259"/>
      <c r="C277" s="259"/>
      <c r="D277" s="259"/>
      <c r="E277" s="254"/>
      <c r="F277" s="298"/>
      <c r="G277" s="245"/>
      <c r="L277" s="259"/>
    </row>
    <row r="278" spans="1:12">
      <c r="A278" s="259"/>
      <c r="B278" s="259"/>
      <c r="C278" s="259"/>
      <c r="D278" s="259"/>
      <c r="E278" s="254"/>
      <c r="F278" s="298"/>
      <c r="G278" s="245"/>
      <c r="L278" s="259"/>
    </row>
    <row r="279" spans="1:12">
      <c r="A279" s="259"/>
      <c r="B279" s="259"/>
      <c r="C279" s="259"/>
      <c r="D279" s="259"/>
      <c r="E279" s="254"/>
      <c r="F279" s="298"/>
      <c r="G279" s="245"/>
      <c r="L279" s="259"/>
    </row>
    <row r="280" spans="1:12">
      <c r="A280" s="259"/>
      <c r="B280" s="259"/>
      <c r="C280" s="259"/>
      <c r="D280" s="259"/>
      <c r="E280" s="254"/>
      <c r="F280" s="298"/>
      <c r="G280" s="245"/>
      <c r="L280" s="259"/>
    </row>
    <row r="281" spans="1:12">
      <c r="A281" s="259"/>
      <c r="B281" s="259"/>
      <c r="C281" s="259"/>
      <c r="D281" s="259"/>
      <c r="E281" s="254"/>
      <c r="F281" s="298"/>
      <c r="G281" s="245"/>
      <c r="L281" s="259"/>
    </row>
    <row r="282" spans="1:12">
      <c r="A282" s="259"/>
      <c r="B282" s="259"/>
      <c r="C282" s="259"/>
      <c r="D282" s="259"/>
      <c r="E282" s="254"/>
      <c r="F282" s="298"/>
      <c r="G282" s="245"/>
      <c r="L282" s="259"/>
    </row>
    <row r="283" spans="1:12">
      <c r="A283" s="259"/>
      <c r="B283" s="259"/>
      <c r="C283" s="259"/>
      <c r="D283" s="259"/>
      <c r="E283" s="254"/>
      <c r="F283" s="298"/>
      <c r="G283" s="245"/>
      <c r="L283" s="259"/>
    </row>
    <row r="284" spans="1:12">
      <c r="A284" s="259"/>
      <c r="B284" s="259"/>
      <c r="C284" s="259"/>
      <c r="D284" s="259"/>
      <c r="E284" s="254"/>
      <c r="F284" s="298"/>
      <c r="G284" s="245"/>
      <c r="L284" s="259"/>
    </row>
    <row r="285" spans="1:12">
      <c r="A285" s="259"/>
      <c r="B285" s="259"/>
      <c r="C285" s="259"/>
      <c r="D285" s="259"/>
      <c r="E285" s="254"/>
      <c r="F285" s="298"/>
      <c r="G285" s="245"/>
      <c r="L285" s="259"/>
    </row>
    <row r="286" spans="1:12">
      <c r="A286" s="259"/>
      <c r="B286" s="259"/>
      <c r="C286" s="259"/>
      <c r="D286" s="259"/>
      <c r="E286" s="254"/>
      <c r="F286" s="298"/>
      <c r="G286" s="245"/>
      <c r="L286" s="259"/>
    </row>
    <row r="287" spans="1:12">
      <c r="A287" s="259"/>
      <c r="B287" s="259"/>
      <c r="C287" s="259"/>
      <c r="D287" s="259"/>
      <c r="E287" s="254"/>
      <c r="F287" s="298"/>
      <c r="G287" s="245"/>
      <c r="L287" s="259"/>
    </row>
    <row r="288" spans="1:12">
      <c r="A288" s="259"/>
      <c r="B288" s="259"/>
      <c r="C288" s="259"/>
      <c r="D288" s="259"/>
      <c r="E288" s="254"/>
      <c r="F288" s="298"/>
      <c r="G288" s="245"/>
      <c r="L288" s="259"/>
    </row>
    <row r="289" spans="1:12">
      <c r="A289" s="259"/>
      <c r="B289" s="259"/>
      <c r="C289" s="259"/>
      <c r="D289" s="259"/>
      <c r="E289" s="254"/>
      <c r="F289" s="298"/>
      <c r="G289" s="245"/>
      <c r="L289" s="259"/>
    </row>
    <row r="290" spans="1:12">
      <c r="A290" s="259"/>
      <c r="B290" s="259"/>
      <c r="C290" s="259"/>
      <c r="D290" s="259"/>
      <c r="E290" s="254"/>
      <c r="F290" s="298"/>
      <c r="G290" s="245"/>
      <c r="L290" s="259"/>
    </row>
    <row r="291" spans="1:12">
      <c r="A291" s="259"/>
      <c r="B291" s="259"/>
      <c r="C291" s="259"/>
      <c r="D291" s="259"/>
      <c r="E291" s="254"/>
      <c r="F291" s="298"/>
      <c r="G291" s="245"/>
      <c r="L291" s="259"/>
    </row>
    <row r="292" spans="1:12">
      <c r="A292" s="259"/>
      <c r="B292" s="259"/>
      <c r="C292" s="259"/>
      <c r="D292" s="259"/>
      <c r="E292" s="254"/>
      <c r="F292" s="298"/>
      <c r="G292" s="245"/>
      <c r="L292" s="259"/>
    </row>
    <row r="293" spans="1:12">
      <c r="A293" s="259"/>
      <c r="B293" s="259"/>
      <c r="C293" s="259"/>
      <c r="D293" s="259"/>
      <c r="E293" s="254"/>
      <c r="F293" s="298"/>
      <c r="G293" s="245"/>
      <c r="L293" s="259"/>
    </row>
    <row r="294" spans="1:12">
      <c r="A294" s="259"/>
      <c r="B294" s="259"/>
      <c r="C294" s="259"/>
      <c r="D294" s="259"/>
      <c r="E294" s="254"/>
      <c r="F294" s="298"/>
      <c r="G294" s="245"/>
      <c r="L294" s="259"/>
    </row>
    <row r="295" spans="1:12">
      <c r="A295" s="259"/>
      <c r="B295" s="259"/>
      <c r="C295" s="259"/>
      <c r="D295" s="259"/>
      <c r="E295" s="254"/>
      <c r="F295" s="298"/>
      <c r="G295" s="245"/>
      <c r="L295" s="259"/>
    </row>
    <row r="296" spans="1:12">
      <c r="A296" s="259"/>
      <c r="B296" s="259"/>
      <c r="C296" s="259"/>
      <c r="D296" s="259"/>
      <c r="E296" s="254"/>
      <c r="F296" s="298"/>
      <c r="G296" s="245"/>
      <c r="L296" s="259"/>
    </row>
    <row r="297" spans="1:12">
      <c r="A297" s="259"/>
      <c r="B297" s="259"/>
      <c r="C297" s="259"/>
      <c r="D297" s="259"/>
      <c r="E297" s="254"/>
      <c r="F297" s="298"/>
      <c r="G297" s="245"/>
      <c r="L297" s="259"/>
    </row>
    <row r="298" spans="1:12">
      <c r="A298" s="259"/>
      <c r="B298" s="259"/>
      <c r="C298" s="259"/>
      <c r="D298" s="259"/>
      <c r="E298" s="254"/>
      <c r="F298" s="298"/>
      <c r="G298" s="245"/>
      <c r="L298" s="259"/>
    </row>
    <row r="299" spans="1:12">
      <c r="A299" s="259"/>
      <c r="B299" s="259"/>
      <c r="C299" s="259"/>
      <c r="D299" s="259"/>
      <c r="E299" s="254"/>
      <c r="F299" s="298"/>
      <c r="G299" s="245"/>
      <c r="L299" s="259"/>
    </row>
    <row r="300" spans="1:12">
      <c r="A300" s="259"/>
      <c r="B300" s="259"/>
      <c r="C300" s="259"/>
      <c r="D300" s="259"/>
      <c r="E300" s="254"/>
      <c r="F300" s="298"/>
      <c r="G300" s="245"/>
      <c r="L300" s="259"/>
    </row>
    <row r="301" spans="1:12">
      <c r="A301" s="259"/>
      <c r="B301" s="259"/>
      <c r="C301" s="259"/>
      <c r="D301" s="259"/>
      <c r="E301" s="254"/>
      <c r="F301" s="298"/>
      <c r="G301" s="245"/>
      <c r="L301" s="259"/>
    </row>
    <row r="302" spans="1:12">
      <c r="A302" s="259"/>
      <c r="B302" s="259"/>
      <c r="C302" s="259"/>
      <c r="D302" s="259"/>
      <c r="E302" s="254"/>
      <c r="F302" s="298"/>
      <c r="G302" s="245"/>
      <c r="L302" s="259"/>
    </row>
    <row r="303" spans="1:12">
      <c r="A303" s="259"/>
      <c r="B303" s="259"/>
      <c r="C303" s="259"/>
      <c r="D303" s="259"/>
      <c r="E303" s="254"/>
      <c r="F303" s="298"/>
      <c r="G303" s="245"/>
      <c r="L303" s="259"/>
    </row>
    <row r="304" spans="1:12">
      <c r="A304" s="259"/>
      <c r="B304" s="259"/>
      <c r="C304" s="259"/>
      <c r="D304" s="259"/>
      <c r="E304" s="254"/>
      <c r="F304" s="298"/>
      <c r="G304" s="245"/>
      <c r="L304" s="259"/>
    </row>
    <row r="305" spans="1:12">
      <c r="A305" s="259"/>
      <c r="B305" s="259"/>
      <c r="C305" s="259"/>
      <c r="D305" s="259"/>
      <c r="E305" s="254"/>
      <c r="F305" s="298"/>
      <c r="G305" s="245"/>
      <c r="L305" s="259"/>
    </row>
    <row r="306" spans="1:12">
      <c r="A306" s="259"/>
      <c r="B306" s="259"/>
      <c r="C306" s="259"/>
      <c r="D306" s="259"/>
      <c r="E306" s="254"/>
      <c r="F306" s="298"/>
      <c r="G306" s="245"/>
      <c r="L306" s="259"/>
    </row>
    <row r="307" spans="1:12">
      <c r="A307" s="259"/>
      <c r="B307" s="259"/>
      <c r="C307" s="259"/>
      <c r="D307" s="259"/>
      <c r="E307" s="254"/>
      <c r="F307" s="298"/>
      <c r="G307" s="245"/>
      <c r="L307" s="259"/>
    </row>
    <row r="308" spans="1:12">
      <c r="A308" s="259"/>
      <c r="B308" s="259"/>
      <c r="C308" s="259"/>
      <c r="D308" s="259"/>
      <c r="E308" s="254"/>
      <c r="F308" s="298"/>
      <c r="G308" s="245"/>
      <c r="L308" s="259"/>
    </row>
    <row r="309" spans="1:12">
      <c r="A309" s="259"/>
      <c r="B309" s="259"/>
      <c r="C309" s="259"/>
      <c r="D309" s="259"/>
      <c r="E309" s="254"/>
      <c r="F309" s="298"/>
      <c r="G309" s="245"/>
      <c r="L309" s="259"/>
    </row>
    <row r="310" spans="1:12">
      <c r="A310" s="259"/>
      <c r="B310" s="259"/>
      <c r="C310" s="259"/>
      <c r="D310" s="259"/>
      <c r="E310" s="254"/>
      <c r="F310" s="298"/>
      <c r="G310" s="245"/>
      <c r="L310" s="259"/>
    </row>
    <row r="311" spans="1:12">
      <c r="A311" s="259"/>
      <c r="B311" s="259"/>
      <c r="C311" s="259"/>
      <c r="D311" s="259"/>
      <c r="E311" s="254"/>
      <c r="F311" s="298"/>
      <c r="G311" s="245"/>
      <c r="L311" s="259"/>
    </row>
    <row r="312" spans="1:12">
      <c r="A312" s="259"/>
      <c r="B312" s="259"/>
      <c r="C312" s="259"/>
      <c r="D312" s="259"/>
      <c r="E312" s="254"/>
      <c r="F312" s="298"/>
      <c r="G312" s="245"/>
      <c r="L312" s="259"/>
    </row>
    <row r="313" spans="1:12">
      <c r="A313" s="259"/>
      <c r="B313" s="259"/>
      <c r="C313" s="259"/>
      <c r="D313" s="259"/>
      <c r="E313" s="254"/>
      <c r="F313" s="298"/>
      <c r="G313" s="245"/>
      <c r="L313" s="259"/>
    </row>
    <row r="314" spans="1:12">
      <c r="A314" s="259"/>
      <c r="B314" s="259"/>
      <c r="C314" s="259"/>
      <c r="D314" s="259"/>
      <c r="E314" s="254"/>
      <c r="F314" s="298"/>
      <c r="G314" s="245"/>
      <c r="L314" s="259"/>
    </row>
    <row r="315" spans="1:12">
      <c r="A315" s="259"/>
      <c r="B315" s="259"/>
      <c r="C315" s="259"/>
      <c r="D315" s="259"/>
      <c r="E315" s="254"/>
      <c r="F315" s="298"/>
      <c r="G315" s="245"/>
      <c r="L315" s="259"/>
    </row>
    <row r="316" spans="1:12">
      <c r="A316" s="259"/>
      <c r="B316" s="259"/>
      <c r="C316" s="259"/>
      <c r="D316" s="259"/>
      <c r="E316" s="254"/>
      <c r="F316" s="298"/>
      <c r="G316" s="245"/>
      <c r="L316" s="259"/>
    </row>
    <row r="317" spans="1:12">
      <c r="A317" s="259"/>
      <c r="B317" s="259"/>
      <c r="C317" s="259"/>
      <c r="D317" s="259"/>
      <c r="E317" s="254"/>
      <c r="F317" s="298"/>
      <c r="G317" s="245"/>
      <c r="L317" s="259"/>
    </row>
    <row r="318" spans="1:12">
      <c r="A318" s="259"/>
      <c r="B318" s="259"/>
      <c r="C318" s="259"/>
      <c r="D318" s="259"/>
      <c r="E318" s="254"/>
      <c r="F318" s="298"/>
      <c r="G318" s="245"/>
      <c r="L318" s="259"/>
    </row>
    <row r="319" spans="1:12">
      <c r="A319" s="259"/>
      <c r="B319" s="259"/>
      <c r="C319" s="259"/>
      <c r="D319" s="259"/>
      <c r="E319" s="254"/>
      <c r="F319" s="298"/>
      <c r="G319" s="245"/>
      <c r="L319" s="259"/>
    </row>
    <row r="320" spans="1:12">
      <c r="A320" s="259"/>
      <c r="B320" s="259"/>
      <c r="C320" s="259"/>
      <c r="D320" s="259"/>
      <c r="E320" s="254"/>
      <c r="F320" s="298"/>
      <c r="G320" s="245"/>
      <c r="L320" s="259"/>
    </row>
    <row r="321" spans="1:12">
      <c r="A321" s="259"/>
      <c r="B321" s="259"/>
      <c r="C321" s="259"/>
      <c r="D321" s="259"/>
      <c r="E321" s="254"/>
      <c r="F321" s="298"/>
      <c r="G321" s="245"/>
      <c r="L321" s="259"/>
    </row>
    <row r="322" spans="1:12">
      <c r="A322" s="259"/>
      <c r="B322" s="259"/>
      <c r="C322" s="259"/>
      <c r="D322" s="259"/>
      <c r="E322" s="254"/>
      <c r="F322" s="298"/>
      <c r="G322" s="245"/>
      <c r="L322" s="259"/>
    </row>
    <row r="323" spans="1:12">
      <c r="A323" s="259"/>
      <c r="B323" s="259"/>
      <c r="C323" s="259"/>
      <c r="D323" s="259"/>
      <c r="E323" s="254"/>
      <c r="F323" s="298"/>
      <c r="G323" s="245"/>
      <c r="L323" s="259"/>
    </row>
    <row r="324" spans="1:12">
      <c r="A324" s="259"/>
      <c r="B324" s="259"/>
      <c r="C324" s="259"/>
      <c r="D324" s="259"/>
      <c r="E324" s="254"/>
      <c r="F324" s="298"/>
      <c r="G324" s="245"/>
      <c r="L324" s="259"/>
    </row>
    <row r="325" spans="1:12">
      <c r="A325" s="259"/>
      <c r="B325" s="259"/>
      <c r="C325" s="259"/>
      <c r="D325" s="259"/>
      <c r="E325" s="254"/>
      <c r="F325" s="298"/>
      <c r="G325" s="245"/>
      <c r="L325" s="259"/>
    </row>
    <row r="326" spans="1:12">
      <c r="A326" s="259"/>
      <c r="B326" s="259"/>
      <c r="C326" s="259"/>
      <c r="D326" s="259"/>
      <c r="E326" s="254"/>
      <c r="F326" s="298"/>
      <c r="G326" s="245"/>
      <c r="L326" s="259"/>
    </row>
    <row r="327" spans="1:12">
      <c r="A327" s="259"/>
      <c r="B327" s="259"/>
      <c r="C327" s="259"/>
      <c r="D327" s="259"/>
      <c r="E327" s="254"/>
      <c r="F327" s="298"/>
      <c r="G327" s="245"/>
      <c r="L327" s="259"/>
    </row>
    <row r="328" spans="1:12">
      <c r="A328" s="259"/>
      <c r="B328" s="259"/>
      <c r="C328" s="259"/>
      <c r="D328" s="259"/>
      <c r="E328" s="254"/>
      <c r="F328" s="298"/>
      <c r="G328" s="245"/>
      <c r="L328" s="259"/>
    </row>
    <row r="329" spans="1:12">
      <c r="A329" s="259"/>
      <c r="B329" s="259"/>
      <c r="C329" s="259"/>
      <c r="D329" s="259"/>
      <c r="E329" s="254"/>
      <c r="F329" s="298"/>
      <c r="G329" s="245"/>
      <c r="L329" s="259"/>
    </row>
    <row r="330" spans="1:12">
      <c r="A330" s="259"/>
      <c r="B330" s="259"/>
      <c r="C330" s="259"/>
      <c r="D330" s="259"/>
      <c r="E330" s="254"/>
      <c r="F330" s="298"/>
      <c r="G330" s="245"/>
      <c r="L330" s="259"/>
    </row>
    <row r="331" spans="1:12">
      <c r="A331" s="259"/>
      <c r="B331" s="259"/>
      <c r="C331" s="259"/>
      <c r="D331" s="259"/>
      <c r="E331" s="254"/>
      <c r="F331" s="298"/>
      <c r="G331" s="245"/>
      <c r="L331" s="259"/>
    </row>
    <row r="332" spans="1:12">
      <c r="A332" s="259"/>
      <c r="B332" s="259"/>
      <c r="C332" s="259"/>
      <c r="D332" s="259"/>
      <c r="E332" s="254"/>
      <c r="F332" s="298"/>
      <c r="G332" s="245"/>
      <c r="L332" s="259"/>
    </row>
    <row r="333" spans="1:12">
      <c r="A333" s="259"/>
      <c r="B333" s="259"/>
      <c r="C333" s="259"/>
      <c r="D333" s="259"/>
      <c r="E333" s="254"/>
      <c r="F333" s="298"/>
      <c r="G333" s="245"/>
      <c r="L333" s="259"/>
    </row>
    <row r="334" spans="1:12">
      <c r="A334" s="259"/>
      <c r="B334" s="259"/>
      <c r="C334" s="259"/>
      <c r="D334" s="259"/>
      <c r="E334" s="254"/>
      <c r="F334" s="298"/>
      <c r="G334" s="245"/>
      <c r="L334" s="259"/>
    </row>
    <row r="335" spans="1:12">
      <c r="A335" s="259"/>
      <c r="B335" s="259"/>
      <c r="C335" s="259"/>
      <c r="D335" s="259"/>
      <c r="E335" s="254"/>
      <c r="F335" s="298"/>
      <c r="G335" s="245"/>
      <c r="L335" s="259"/>
    </row>
    <row r="336" spans="1:12">
      <c r="A336" s="259"/>
      <c r="B336" s="259"/>
      <c r="C336" s="259"/>
      <c r="D336" s="259"/>
      <c r="E336" s="254"/>
      <c r="F336" s="298"/>
      <c r="G336" s="245"/>
      <c r="L336" s="259"/>
    </row>
    <row r="337" spans="1:12">
      <c r="A337" s="259"/>
      <c r="B337" s="259"/>
      <c r="C337" s="259"/>
      <c r="D337" s="259"/>
      <c r="E337" s="254"/>
      <c r="F337" s="298"/>
      <c r="G337" s="245"/>
      <c r="L337" s="259"/>
    </row>
    <row r="338" spans="1:12">
      <c r="A338" s="259"/>
      <c r="B338" s="259"/>
      <c r="C338" s="259"/>
      <c r="D338" s="259"/>
      <c r="E338" s="254"/>
      <c r="F338" s="298"/>
      <c r="G338" s="245"/>
      <c r="L338" s="259"/>
    </row>
    <row r="339" spans="1:12">
      <c r="A339" s="259"/>
      <c r="B339" s="259"/>
      <c r="C339" s="259"/>
      <c r="D339" s="259"/>
      <c r="E339" s="254"/>
      <c r="F339" s="298"/>
      <c r="G339" s="245"/>
      <c r="L339" s="259"/>
    </row>
    <row r="340" spans="1:12">
      <c r="A340" s="259"/>
      <c r="B340" s="259"/>
      <c r="C340" s="259"/>
      <c r="D340" s="259"/>
      <c r="E340" s="254"/>
      <c r="F340" s="298"/>
      <c r="G340" s="245"/>
      <c r="L340" s="259"/>
    </row>
    <row r="341" spans="1:12">
      <c r="A341" s="259"/>
      <c r="B341" s="259"/>
      <c r="C341" s="259"/>
      <c r="D341" s="259"/>
      <c r="E341" s="254"/>
      <c r="F341" s="298"/>
      <c r="G341" s="245"/>
      <c r="L341" s="259"/>
    </row>
    <row r="342" spans="1:12">
      <c r="A342" s="259"/>
      <c r="B342" s="259"/>
      <c r="C342" s="259"/>
      <c r="D342" s="259"/>
      <c r="E342" s="254"/>
      <c r="F342" s="298"/>
      <c r="G342" s="245"/>
      <c r="L342" s="259"/>
    </row>
    <row r="343" spans="1:12">
      <c r="A343" s="259"/>
      <c r="B343" s="259"/>
      <c r="C343" s="259"/>
      <c r="D343" s="259"/>
      <c r="E343" s="254"/>
      <c r="F343" s="298"/>
      <c r="G343" s="245"/>
      <c r="L343" s="259"/>
    </row>
    <row r="344" spans="1:12">
      <c r="A344" s="259"/>
      <c r="B344" s="259"/>
      <c r="C344" s="259"/>
      <c r="D344" s="259"/>
      <c r="E344" s="254"/>
      <c r="F344" s="298"/>
      <c r="G344" s="245"/>
      <c r="L344" s="259"/>
    </row>
    <row r="345" spans="1:12">
      <c r="A345" s="259"/>
      <c r="B345" s="259"/>
      <c r="C345" s="259"/>
      <c r="D345" s="259"/>
      <c r="E345" s="254"/>
      <c r="F345" s="298"/>
      <c r="G345" s="245"/>
      <c r="L345" s="259"/>
    </row>
    <row r="346" spans="1:12">
      <c r="A346" s="259"/>
      <c r="B346" s="259"/>
      <c r="C346" s="259"/>
      <c r="D346" s="259"/>
      <c r="E346" s="254"/>
      <c r="F346" s="298"/>
      <c r="G346" s="245"/>
      <c r="L346" s="259"/>
    </row>
    <row r="347" spans="1:12">
      <c r="A347" s="259"/>
      <c r="B347" s="259"/>
      <c r="C347" s="259"/>
      <c r="D347" s="259"/>
      <c r="E347" s="254"/>
      <c r="F347" s="298"/>
      <c r="G347" s="245"/>
      <c r="L347" s="259"/>
    </row>
    <row r="348" spans="1:12">
      <c r="A348" s="259"/>
      <c r="B348" s="259"/>
      <c r="C348" s="259"/>
      <c r="D348" s="259"/>
      <c r="E348" s="254"/>
      <c r="F348" s="298"/>
      <c r="G348" s="245"/>
      <c r="L348" s="259"/>
    </row>
    <row r="349" spans="1:12">
      <c r="A349" s="259"/>
      <c r="B349" s="259"/>
      <c r="C349" s="259"/>
      <c r="D349" s="259"/>
      <c r="E349" s="254"/>
      <c r="F349" s="298"/>
      <c r="G349" s="245"/>
      <c r="L349" s="259"/>
    </row>
    <row r="350" spans="1:12">
      <c r="A350" s="259"/>
      <c r="B350" s="259"/>
      <c r="C350" s="259"/>
      <c r="D350" s="259"/>
      <c r="E350" s="254"/>
      <c r="F350" s="298"/>
      <c r="G350" s="245"/>
      <c r="L350" s="259"/>
    </row>
    <row r="351" spans="1:12">
      <c r="A351" s="259"/>
      <c r="B351" s="259"/>
      <c r="C351" s="259"/>
      <c r="D351" s="259"/>
      <c r="E351" s="254"/>
      <c r="F351" s="298"/>
      <c r="G351" s="245"/>
      <c r="L351" s="259"/>
    </row>
    <row r="352" spans="1:12">
      <c r="A352" s="259"/>
      <c r="B352" s="259"/>
      <c r="C352" s="259"/>
      <c r="D352" s="259"/>
      <c r="E352" s="254"/>
      <c r="F352" s="298"/>
      <c r="G352" s="245"/>
      <c r="L352" s="259"/>
    </row>
    <row r="353" spans="1:12">
      <c r="A353" s="259"/>
      <c r="B353" s="259"/>
      <c r="C353" s="259"/>
      <c r="D353" s="259"/>
      <c r="E353" s="254"/>
      <c r="F353" s="298"/>
      <c r="G353" s="245"/>
      <c r="L353" s="259"/>
    </row>
    <row r="354" spans="1:12">
      <c r="A354" s="259"/>
      <c r="B354" s="259"/>
      <c r="C354" s="259"/>
      <c r="D354" s="259"/>
      <c r="E354" s="254"/>
      <c r="F354" s="298"/>
      <c r="G354" s="245"/>
      <c r="L354" s="259"/>
    </row>
    <row r="355" spans="1:12">
      <c r="A355" s="259"/>
      <c r="B355" s="259"/>
      <c r="C355" s="259"/>
      <c r="D355" s="259"/>
      <c r="E355" s="254"/>
      <c r="F355" s="298"/>
      <c r="G355" s="245"/>
      <c r="L355" s="259"/>
    </row>
    <row r="356" spans="1:12">
      <c r="A356" s="259"/>
      <c r="B356" s="259"/>
      <c r="C356" s="259"/>
      <c r="D356" s="259"/>
      <c r="E356" s="254"/>
      <c r="F356" s="298"/>
      <c r="G356" s="245"/>
      <c r="L356" s="259"/>
    </row>
    <row r="357" spans="1:12">
      <c r="A357" s="259"/>
      <c r="B357" s="259"/>
      <c r="C357" s="259"/>
      <c r="D357" s="259"/>
      <c r="E357" s="254"/>
      <c r="F357" s="298"/>
      <c r="G357" s="245"/>
      <c r="L357" s="259"/>
    </row>
    <row r="358" spans="1:12">
      <c r="A358" s="259"/>
      <c r="B358" s="259"/>
      <c r="C358" s="259"/>
      <c r="D358" s="259"/>
      <c r="E358" s="254"/>
      <c r="F358" s="298"/>
      <c r="G358" s="245"/>
      <c r="L358" s="259"/>
    </row>
    <row r="359" spans="1:12">
      <c r="A359" s="259"/>
      <c r="B359" s="259"/>
      <c r="C359" s="259"/>
      <c r="D359" s="259"/>
      <c r="E359" s="254"/>
      <c r="F359" s="298"/>
      <c r="G359" s="245"/>
      <c r="L359" s="259"/>
    </row>
    <row r="360" spans="1:12">
      <c r="A360" s="259"/>
      <c r="B360" s="259"/>
      <c r="C360" s="259"/>
      <c r="D360" s="259"/>
      <c r="E360" s="254"/>
      <c r="F360" s="298"/>
      <c r="G360" s="245"/>
      <c r="L360" s="259"/>
    </row>
    <row r="361" spans="1:12">
      <c r="A361" s="259"/>
      <c r="B361" s="259"/>
      <c r="C361" s="259"/>
      <c r="D361" s="259"/>
      <c r="E361" s="254"/>
      <c r="F361" s="298"/>
      <c r="G361" s="245"/>
      <c r="L361" s="259"/>
    </row>
    <row r="362" spans="1:12">
      <c r="A362" s="259"/>
      <c r="B362" s="259"/>
      <c r="C362" s="259"/>
      <c r="D362" s="259"/>
      <c r="E362" s="254"/>
      <c r="F362" s="298"/>
      <c r="G362" s="245"/>
      <c r="L362" s="259"/>
    </row>
    <row r="363" spans="1:12">
      <c r="A363" s="259"/>
      <c r="B363" s="259"/>
      <c r="C363" s="259"/>
      <c r="D363" s="259"/>
      <c r="E363" s="254"/>
      <c r="F363" s="298"/>
      <c r="G363" s="245"/>
      <c r="L363" s="259"/>
    </row>
    <row r="364" spans="1:12">
      <c r="A364" s="259"/>
      <c r="B364" s="259"/>
      <c r="C364" s="259"/>
      <c r="D364" s="259"/>
      <c r="E364" s="254"/>
      <c r="F364" s="298"/>
      <c r="G364" s="245"/>
      <c r="L364" s="259"/>
    </row>
    <row r="365" spans="1:12">
      <c r="A365" s="259"/>
      <c r="B365" s="259"/>
      <c r="C365" s="259"/>
      <c r="D365" s="259"/>
      <c r="E365" s="254"/>
      <c r="F365" s="298"/>
      <c r="G365" s="245"/>
      <c r="L365" s="259"/>
    </row>
    <row r="366" spans="1:12">
      <c r="A366" s="259"/>
      <c r="B366" s="259"/>
      <c r="C366" s="259"/>
      <c r="D366" s="259"/>
      <c r="E366" s="254"/>
      <c r="F366" s="298"/>
      <c r="G366" s="245"/>
      <c r="L366" s="259"/>
    </row>
    <row r="367" spans="1:12">
      <c r="A367" s="259"/>
      <c r="B367" s="259"/>
      <c r="C367" s="259"/>
      <c r="D367" s="259"/>
      <c r="E367" s="254"/>
      <c r="F367" s="298"/>
      <c r="G367" s="245"/>
      <c r="L367" s="259"/>
    </row>
    <row r="368" spans="1:12">
      <c r="A368" s="259"/>
      <c r="B368" s="259"/>
      <c r="C368" s="259"/>
      <c r="D368" s="259"/>
      <c r="E368" s="254"/>
      <c r="F368" s="298"/>
      <c r="G368" s="245"/>
      <c r="L368" s="259"/>
    </row>
    <row r="369" spans="1:12">
      <c r="A369" s="259"/>
      <c r="B369" s="259"/>
      <c r="C369" s="259"/>
      <c r="D369" s="259"/>
      <c r="E369" s="254"/>
      <c r="F369" s="298"/>
      <c r="G369" s="245"/>
      <c r="L369" s="259"/>
    </row>
    <row r="370" spans="1:12">
      <c r="A370" s="259"/>
      <c r="B370" s="259"/>
      <c r="C370" s="259"/>
      <c r="D370" s="259"/>
      <c r="E370" s="254"/>
      <c r="F370" s="298"/>
      <c r="G370" s="245"/>
      <c r="L370" s="259"/>
    </row>
    <row r="371" spans="1:12">
      <c r="A371" s="259"/>
      <c r="B371" s="259"/>
      <c r="C371" s="259"/>
      <c r="D371" s="259"/>
      <c r="E371" s="254"/>
      <c r="F371" s="298"/>
      <c r="G371" s="245"/>
      <c r="L371" s="259"/>
    </row>
    <row r="372" spans="1:12">
      <c r="A372" s="259"/>
      <c r="B372" s="259"/>
      <c r="C372" s="259"/>
      <c r="D372" s="259"/>
      <c r="E372" s="254"/>
      <c r="F372" s="298"/>
      <c r="G372" s="245"/>
      <c r="L372" s="259"/>
    </row>
    <row r="373" spans="1:12">
      <c r="A373" s="259"/>
      <c r="B373" s="259"/>
      <c r="C373" s="259"/>
      <c r="D373" s="259"/>
      <c r="E373" s="254"/>
      <c r="F373" s="298"/>
      <c r="G373" s="245"/>
      <c r="L373" s="259"/>
    </row>
    <row r="374" spans="1:12">
      <c r="A374" s="259"/>
      <c r="B374" s="259"/>
      <c r="C374" s="259"/>
      <c r="D374" s="259"/>
      <c r="E374" s="254"/>
      <c r="F374" s="298"/>
      <c r="G374" s="245"/>
      <c r="L374" s="259"/>
    </row>
    <row r="375" spans="1:12">
      <c r="A375" s="259"/>
      <c r="B375" s="259"/>
      <c r="C375" s="259"/>
      <c r="D375" s="259"/>
      <c r="E375" s="254"/>
      <c r="F375" s="298"/>
      <c r="G375" s="245"/>
      <c r="L375" s="259"/>
    </row>
    <row r="376" spans="1:12">
      <c r="A376" s="259"/>
      <c r="B376" s="259"/>
      <c r="C376" s="259"/>
      <c r="D376" s="259"/>
      <c r="E376" s="254"/>
      <c r="F376" s="298"/>
      <c r="G376" s="245"/>
      <c r="L376" s="259"/>
    </row>
    <row r="377" spans="1:12">
      <c r="A377" s="259"/>
      <c r="B377" s="259"/>
      <c r="C377" s="259"/>
      <c r="D377" s="259"/>
      <c r="E377" s="254"/>
      <c r="F377" s="298"/>
      <c r="G377" s="245"/>
      <c r="L377" s="259"/>
    </row>
    <row r="378" spans="1:12">
      <c r="A378" s="259"/>
      <c r="B378" s="259"/>
      <c r="C378" s="259"/>
      <c r="D378" s="259"/>
      <c r="E378" s="254"/>
      <c r="F378" s="298"/>
      <c r="G378" s="245"/>
      <c r="L378" s="259"/>
    </row>
    <row r="379" spans="1:12">
      <c r="A379" s="259"/>
      <c r="B379" s="259"/>
      <c r="C379" s="259"/>
      <c r="D379" s="259"/>
      <c r="E379" s="254"/>
      <c r="F379" s="298"/>
      <c r="G379" s="245"/>
      <c r="L379" s="259"/>
    </row>
    <row r="380" spans="1:12">
      <c r="A380" s="259"/>
      <c r="B380" s="259"/>
      <c r="C380" s="259"/>
      <c r="D380" s="259"/>
      <c r="E380" s="254"/>
      <c r="F380" s="298"/>
      <c r="G380" s="245"/>
      <c r="L380" s="259"/>
    </row>
    <row r="381" spans="1:12">
      <c r="A381" s="259"/>
      <c r="B381" s="259"/>
      <c r="C381" s="259"/>
      <c r="D381" s="259"/>
      <c r="E381" s="254"/>
      <c r="F381" s="298"/>
      <c r="G381" s="245"/>
      <c r="L381" s="259"/>
    </row>
    <row r="382" spans="1:12">
      <c r="A382" s="259"/>
      <c r="B382" s="259"/>
      <c r="C382" s="259"/>
      <c r="D382" s="259"/>
      <c r="E382" s="254"/>
      <c r="F382" s="298"/>
      <c r="G382" s="245"/>
      <c r="L382" s="259"/>
    </row>
    <row r="383" spans="1:12">
      <c r="A383" s="259"/>
      <c r="B383" s="259"/>
      <c r="C383" s="259"/>
      <c r="D383" s="259"/>
      <c r="E383" s="254"/>
      <c r="F383" s="298"/>
      <c r="G383" s="245"/>
      <c r="L383" s="259"/>
    </row>
    <row r="384" spans="1:12">
      <c r="A384" s="259"/>
      <c r="B384" s="259"/>
      <c r="C384" s="259"/>
      <c r="D384" s="259"/>
      <c r="E384" s="254"/>
      <c r="F384" s="298"/>
      <c r="G384" s="245"/>
      <c r="L384" s="259"/>
    </row>
    <row r="385" spans="1:12">
      <c r="A385" s="259"/>
      <c r="B385" s="259"/>
      <c r="C385" s="259"/>
      <c r="D385" s="259"/>
      <c r="E385" s="254"/>
      <c r="F385" s="298"/>
      <c r="G385" s="245"/>
      <c r="L385" s="259"/>
    </row>
    <row r="386" spans="1:12">
      <c r="A386" s="259"/>
      <c r="B386" s="259"/>
      <c r="C386" s="259"/>
      <c r="D386" s="259"/>
      <c r="E386" s="254"/>
      <c r="F386" s="298"/>
      <c r="G386" s="245"/>
      <c r="L386" s="259"/>
    </row>
    <row r="387" spans="1:12">
      <c r="A387" s="259"/>
      <c r="B387" s="259"/>
      <c r="C387" s="259"/>
      <c r="D387" s="259"/>
      <c r="E387" s="254"/>
      <c r="F387" s="298"/>
      <c r="G387" s="245"/>
      <c r="L387" s="259"/>
    </row>
    <row r="388" spans="1:12">
      <c r="A388" s="259"/>
      <c r="B388" s="259"/>
      <c r="C388" s="259"/>
      <c r="D388" s="259"/>
      <c r="E388" s="254"/>
      <c r="F388" s="298"/>
      <c r="G388" s="245"/>
      <c r="L388" s="259"/>
    </row>
    <row r="389" spans="1:12">
      <c r="A389" s="259"/>
      <c r="B389" s="259"/>
      <c r="C389" s="259"/>
      <c r="D389" s="259"/>
      <c r="E389" s="254"/>
      <c r="F389" s="298"/>
      <c r="G389" s="245"/>
      <c r="L389" s="259"/>
    </row>
    <row r="390" spans="1:12">
      <c r="A390" s="259"/>
      <c r="B390" s="259"/>
      <c r="C390" s="259"/>
      <c r="D390" s="259"/>
      <c r="E390" s="254"/>
      <c r="F390" s="298"/>
      <c r="G390" s="245"/>
      <c r="L390" s="259"/>
    </row>
    <row r="391" spans="1:12">
      <c r="A391" s="259"/>
      <c r="B391" s="259"/>
      <c r="C391" s="259"/>
      <c r="D391" s="259"/>
      <c r="E391" s="254"/>
      <c r="F391" s="298"/>
      <c r="G391" s="245"/>
      <c r="L391" s="259"/>
    </row>
    <row r="392" spans="1:12">
      <c r="A392" s="259"/>
      <c r="B392" s="259"/>
      <c r="C392" s="259"/>
      <c r="D392" s="259"/>
      <c r="E392" s="254"/>
      <c r="F392" s="298"/>
      <c r="G392" s="245"/>
      <c r="L392" s="259"/>
    </row>
    <row r="393" spans="1:12">
      <c r="A393" s="259"/>
      <c r="B393" s="259"/>
      <c r="C393" s="259"/>
      <c r="D393" s="259"/>
      <c r="E393" s="254"/>
      <c r="F393" s="298"/>
      <c r="G393" s="245"/>
      <c r="L393" s="259"/>
    </row>
    <row r="394" spans="1:12">
      <c r="A394" s="259"/>
      <c r="B394" s="259"/>
      <c r="C394" s="259"/>
      <c r="D394" s="259"/>
      <c r="E394" s="254"/>
      <c r="F394" s="298"/>
      <c r="G394" s="245"/>
      <c r="L394" s="259"/>
    </row>
    <row r="395" spans="1:12">
      <c r="A395" s="259"/>
      <c r="B395" s="259"/>
      <c r="C395" s="259"/>
      <c r="D395" s="259"/>
      <c r="E395" s="254"/>
      <c r="F395" s="298"/>
      <c r="G395" s="245"/>
      <c r="L395" s="259"/>
    </row>
    <row r="396" spans="1:12">
      <c r="A396" s="259"/>
      <c r="B396" s="259"/>
      <c r="C396" s="259"/>
      <c r="D396" s="259"/>
      <c r="E396" s="254"/>
      <c r="F396" s="298"/>
      <c r="G396" s="245"/>
      <c r="L396" s="259"/>
    </row>
    <row r="397" spans="1:12">
      <c r="A397" s="259"/>
      <c r="B397" s="259"/>
      <c r="C397" s="259"/>
      <c r="D397" s="259"/>
      <c r="E397" s="254"/>
      <c r="F397" s="298"/>
      <c r="G397" s="245"/>
      <c r="L397" s="259"/>
    </row>
    <row r="398" spans="1:12">
      <c r="A398" s="259"/>
      <c r="B398" s="259"/>
      <c r="C398" s="259"/>
      <c r="D398" s="259"/>
      <c r="E398" s="254"/>
      <c r="F398" s="298"/>
      <c r="G398" s="245"/>
      <c r="L398" s="259"/>
    </row>
    <row r="399" spans="1:12">
      <c r="A399" s="259"/>
      <c r="B399" s="259"/>
      <c r="C399" s="259"/>
      <c r="D399" s="259"/>
      <c r="E399" s="254"/>
      <c r="F399" s="298"/>
      <c r="G399" s="245"/>
      <c r="L399" s="259"/>
    </row>
    <row r="400" spans="1:12">
      <c r="A400" s="259"/>
      <c r="B400" s="259"/>
      <c r="C400" s="259"/>
      <c r="D400" s="259"/>
      <c r="E400" s="254"/>
      <c r="F400" s="298"/>
      <c r="G400" s="245"/>
      <c r="L400" s="259"/>
    </row>
    <row r="401" spans="1:12">
      <c r="A401" s="259"/>
      <c r="B401" s="259"/>
      <c r="C401" s="259"/>
      <c r="D401" s="259"/>
      <c r="E401" s="254"/>
      <c r="F401" s="298"/>
      <c r="G401" s="245"/>
      <c r="L401" s="259"/>
    </row>
    <row r="402" spans="1:12">
      <c r="A402" s="259"/>
      <c r="B402" s="259"/>
      <c r="C402" s="259"/>
      <c r="D402" s="259"/>
      <c r="E402" s="254"/>
      <c r="F402" s="298"/>
      <c r="G402" s="245"/>
      <c r="L402" s="259"/>
    </row>
    <row r="403" spans="1:12">
      <c r="A403" s="259"/>
      <c r="B403" s="259"/>
      <c r="C403" s="259"/>
      <c r="D403" s="259"/>
      <c r="E403" s="254"/>
      <c r="F403" s="298"/>
      <c r="G403" s="245"/>
      <c r="L403" s="259"/>
    </row>
    <row r="404" spans="1:12">
      <c r="A404" s="259"/>
      <c r="B404" s="259"/>
      <c r="C404" s="259"/>
      <c r="D404" s="259"/>
      <c r="E404" s="254"/>
      <c r="F404" s="298"/>
      <c r="G404" s="245"/>
      <c r="L404" s="259"/>
    </row>
    <row r="405" spans="1:12">
      <c r="A405" s="259"/>
      <c r="B405" s="259"/>
      <c r="C405" s="259"/>
      <c r="D405" s="259"/>
      <c r="E405" s="254"/>
      <c r="F405" s="298"/>
      <c r="G405" s="245"/>
      <c r="L405" s="259"/>
    </row>
    <row r="406" spans="1:12">
      <c r="A406" s="259"/>
      <c r="B406" s="259"/>
      <c r="C406" s="259"/>
      <c r="D406" s="259"/>
      <c r="E406" s="254"/>
      <c r="F406" s="298"/>
      <c r="G406" s="245"/>
      <c r="L406" s="259"/>
    </row>
    <row r="407" spans="1:12">
      <c r="A407" s="259"/>
      <c r="B407" s="259"/>
      <c r="C407" s="259"/>
      <c r="D407" s="259"/>
      <c r="E407" s="254"/>
      <c r="F407" s="298"/>
      <c r="G407" s="245"/>
      <c r="L407" s="259"/>
    </row>
    <row r="408" spans="1:12">
      <c r="A408" s="259"/>
      <c r="B408" s="259"/>
      <c r="C408" s="259"/>
      <c r="D408" s="259"/>
      <c r="E408" s="254"/>
      <c r="F408" s="298"/>
      <c r="G408" s="245"/>
      <c r="L408" s="259"/>
    </row>
    <row r="409" spans="1:12">
      <c r="A409" s="259"/>
      <c r="B409" s="259"/>
      <c r="C409" s="259"/>
      <c r="D409" s="259"/>
      <c r="E409" s="254"/>
      <c r="F409" s="298"/>
      <c r="G409" s="245"/>
      <c r="L409" s="259"/>
    </row>
    <row r="410" spans="1:12">
      <c r="A410" s="259"/>
      <c r="B410" s="259"/>
      <c r="C410" s="259"/>
      <c r="D410" s="259"/>
      <c r="E410" s="254"/>
      <c r="F410" s="298"/>
      <c r="G410" s="245"/>
      <c r="L410" s="259"/>
    </row>
    <row r="411" spans="1:12">
      <c r="A411" s="259"/>
      <c r="B411" s="259"/>
      <c r="C411" s="259"/>
      <c r="D411" s="259"/>
      <c r="E411" s="254"/>
      <c r="F411" s="298"/>
      <c r="G411" s="245"/>
      <c r="L411" s="259"/>
    </row>
    <row r="412" spans="1:12">
      <c r="A412" s="259"/>
      <c r="B412" s="259"/>
      <c r="C412" s="259"/>
      <c r="D412" s="259"/>
      <c r="E412" s="254"/>
      <c r="F412" s="298"/>
      <c r="G412" s="245"/>
      <c r="L412" s="259"/>
    </row>
    <row r="413" spans="1:12">
      <c r="A413" s="259"/>
      <c r="B413" s="259"/>
      <c r="C413" s="259"/>
      <c r="D413" s="259"/>
      <c r="E413" s="254"/>
      <c r="F413" s="298"/>
      <c r="G413" s="245"/>
      <c r="L413" s="259"/>
    </row>
    <row r="414" spans="1:12">
      <c r="A414" s="259"/>
      <c r="B414" s="259"/>
      <c r="C414" s="259"/>
      <c r="D414" s="259"/>
      <c r="E414" s="254"/>
      <c r="F414" s="298"/>
      <c r="G414" s="245"/>
      <c r="L414" s="259"/>
    </row>
    <row r="415" spans="1:12">
      <c r="A415" s="259"/>
      <c r="B415" s="259"/>
      <c r="C415" s="259"/>
      <c r="D415" s="259"/>
      <c r="E415" s="254"/>
      <c r="F415" s="298"/>
      <c r="G415" s="245"/>
      <c r="L415" s="259"/>
    </row>
    <row r="416" spans="1:12">
      <c r="A416" s="259"/>
      <c r="B416" s="259"/>
      <c r="C416" s="259"/>
      <c r="D416" s="259"/>
      <c r="E416" s="254"/>
      <c r="F416" s="298"/>
      <c r="G416" s="245"/>
      <c r="L416" s="259"/>
    </row>
    <row r="417" spans="1:12">
      <c r="A417" s="259"/>
      <c r="B417" s="259"/>
      <c r="C417" s="259"/>
      <c r="D417" s="259"/>
      <c r="E417" s="254"/>
      <c r="F417" s="298"/>
      <c r="G417" s="245"/>
      <c r="L417" s="259"/>
    </row>
    <row r="418" spans="1:12">
      <c r="A418" s="259"/>
      <c r="B418" s="259"/>
      <c r="C418" s="259"/>
      <c r="D418" s="259"/>
      <c r="E418" s="254"/>
      <c r="F418" s="298"/>
      <c r="G418" s="245"/>
      <c r="L418" s="259"/>
    </row>
    <row r="419" spans="1:12">
      <c r="A419" s="259"/>
      <c r="B419" s="259"/>
      <c r="C419" s="259"/>
      <c r="D419" s="259"/>
      <c r="E419" s="254"/>
      <c r="F419" s="298"/>
      <c r="G419" s="245"/>
      <c r="L419" s="259"/>
    </row>
    <row r="420" spans="1:12">
      <c r="A420" s="259"/>
      <c r="B420" s="259"/>
      <c r="C420" s="259"/>
      <c r="D420" s="259"/>
      <c r="E420" s="254"/>
      <c r="F420" s="298"/>
      <c r="G420" s="245"/>
      <c r="L420" s="259"/>
    </row>
    <row r="421" spans="1:12">
      <c r="A421" s="259"/>
      <c r="B421" s="259"/>
      <c r="C421" s="259"/>
      <c r="D421" s="259"/>
      <c r="E421" s="254"/>
      <c r="F421" s="298"/>
      <c r="G421" s="245"/>
      <c r="L421" s="259"/>
    </row>
    <row r="422" spans="1:12">
      <c r="A422" s="259"/>
      <c r="B422" s="259"/>
      <c r="C422" s="259"/>
      <c r="D422" s="259"/>
      <c r="E422" s="254"/>
      <c r="F422" s="298"/>
      <c r="G422" s="245"/>
      <c r="L422" s="259"/>
    </row>
    <row r="423" spans="1:12">
      <c r="A423" s="259"/>
      <c r="B423" s="259"/>
      <c r="C423" s="259"/>
      <c r="D423" s="259"/>
      <c r="E423" s="254"/>
      <c r="F423" s="298"/>
      <c r="G423" s="245"/>
      <c r="L423" s="259"/>
    </row>
    <row r="424" spans="1:12">
      <c r="A424" s="259"/>
      <c r="B424" s="259"/>
      <c r="C424" s="259"/>
      <c r="D424" s="259"/>
      <c r="E424" s="254"/>
      <c r="F424" s="298"/>
      <c r="G424" s="245"/>
      <c r="L424" s="259"/>
    </row>
    <row r="425" spans="1:12">
      <c r="A425" s="259"/>
      <c r="B425" s="259"/>
      <c r="C425" s="259"/>
      <c r="D425" s="259"/>
      <c r="E425" s="254"/>
      <c r="F425" s="298"/>
      <c r="G425" s="245"/>
      <c r="L425" s="259"/>
    </row>
    <row r="426" spans="1:12">
      <c r="A426" s="259"/>
      <c r="B426" s="259"/>
      <c r="C426" s="259"/>
      <c r="D426" s="259"/>
      <c r="E426" s="254"/>
      <c r="F426" s="298"/>
      <c r="G426" s="245"/>
      <c r="L426" s="259"/>
    </row>
    <row r="427" spans="1:12">
      <c r="A427" s="259"/>
      <c r="B427" s="259"/>
      <c r="C427" s="259"/>
      <c r="D427" s="259"/>
      <c r="E427" s="254"/>
      <c r="F427" s="298"/>
      <c r="G427" s="245"/>
      <c r="L427" s="259"/>
    </row>
    <row r="428" spans="1:12">
      <c r="A428" s="259"/>
      <c r="B428" s="259"/>
      <c r="C428" s="259"/>
      <c r="D428" s="259"/>
      <c r="E428" s="254"/>
      <c r="F428" s="298"/>
      <c r="G428" s="245"/>
      <c r="L428" s="259"/>
    </row>
    <row r="429" spans="1:12">
      <c r="A429" s="259"/>
      <c r="B429" s="259"/>
      <c r="C429" s="259"/>
      <c r="D429" s="259"/>
      <c r="E429" s="254"/>
      <c r="F429" s="298"/>
      <c r="G429" s="245"/>
      <c r="L429" s="259"/>
    </row>
    <row r="430" spans="1:12">
      <c r="A430" s="259"/>
      <c r="B430" s="259"/>
      <c r="C430" s="259"/>
      <c r="D430" s="259"/>
      <c r="E430" s="254"/>
      <c r="F430" s="298"/>
      <c r="G430" s="245"/>
      <c r="L430" s="259"/>
    </row>
    <row r="431" spans="1:12">
      <c r="A431" s="259"/>
      <c r="B431" s="259"/>
      <c r="C431" s="259"/>
      <c r="D431" s="259"/>
      <c r="E431" s="254"/>
      <c r="F431" s="298"/>
      <c r="G431" s="245"/>
      <c r="L431" s="259"/>
    </row>
    <row r="432" spans="1:12">
      <c r="A432" s="259"/>
      <c r="B432" s="259"/>
      <c r="C432" s="259"/>
      <c r="D432" s="259"/>
      <c r="E432" s="254"/>
      <c r="F432" s="298"/>
      <c r="G432" s="245"/>
      <c r="L432" s="259"/>
    </row>
    <row r="433" spans="1:12">
      <c r="A433" s="259"/>
      <c r="B433" s="259"/>
      <c r="C433" s="259"/>
      <c r="D433" s="259"/>
      <c r="E433" s="254"/>
      <c r="F433" s="298"/>
      <c r="G433" s="245"/>
      <c r="L433" s="259"/>
    </row>
    <row r="434" spans="1:12">
      <c r="A434" s="259"/>
      <c r="B434" s="259"/>
      <c r="C434" s="259"/>
      <c r="D434" s="259"/>
      <c r="E434" s="254"/>
      <c r="F434" s="298"/>
      <c r="G434" s="245"/>
      <c r="L434" s="259"/>
    </row>
    <row r="435" spans="1:12">
      <c r="A435" s="259"/>
      <c r="B435" s="259"/>
      <c r="C435" s="259"/>
      <c r="D435" s="259"/>
      <c r="E435" s="254"/>
      <c r="F435" s="298"/>
      <c r="G435" s="245"/>
      <c r="L435" s="259"/>
    </row>
    <row r="436" spans="1:12">
      <c r="A436" s="259"/>
      <c r="B436" s="259"/>
      <c r="C436" s="259"/>
      <c r="D436" s="259"/>
      <c r="E436" s="254"/>
      <c r="F436" s="298"/>
      <c r="G436" s="245"/>
      <c r="L436" s="259"/>
    </row>
    <row r="437" spans="1:12">
      <c r="A437" s="259"/>
      <c r="B437" s="259"/>
      <c r="C437" s="259"/>
      <c r="D437" s="259"/>
      <c r="E437" s="254"/>
      <c r="F437" s="298"/>
      <c r="G437" s="245"/>
      <c r="L437" s="259"/>
    </row>
    <row r="438" spans="1:12">
      <c r="A438" s="259"/>
      <c r="B438" s="259"/>
      <c r="C438" s="259"/>
      <c r="D438" s="259"/>
      <c r="E438" s="254"/>
      <c r="F438" s="298"/>
      <c r="G438" s="245"/>
      <c r="L438" s="259"/>
    </row>
    <row r="439" spans="1:12">
      <c r="A439" s="259"/>
      <c r="B439" s="259"/>
      <c r="C439" s="259"/>
      <c r="D439" s="259"/>
      <c r="E439" s="254"/>
      <c r="F439" s="298"/>
      <c r="G439" s="245"/>
      <c r="L439" s="259"/>
    </row>
    <row r="440" spans="1:12">
      <c r="A440" s="259"/>
      <c r="B440" s="259"/>
      <c r="C440" s="259"/>
      <c r="D440" s="259"/>
      <c r="E440" s="254"/>
      <c r="F440" s="298"/>
      <c r="G440" s="245"/>
      <c r="L440" s="259"/>
    </row>
    <row r="441" spans="1:12">
      <c r="A441" s="259"/>
      <c r="B441" s="259"/>
      <c r="C441" s="259"/>
      <c r="D441" s="259"/>
      <c r="E441" s="254"/>
      <c r="F441" s="298"/>
      <c r="G441" s="245"/>
      <c r="L441" s="259"/>
    </row>
    <row r="442" spans="1:12">
      <c r="A442" s="259"/>
      <c r="B442" s="259"/>
      <c r="C442" s="259"/>
      <c r="D442" s="259"/>
      <c r="E442" s="254"/>
      <c r="F442" s="298"/>
      <c r="G442" s="245"/>
      <c r="L442" s="259"/>
    </row>
    <row r="443" spans="1:12">
      <c r="A443" s="259"/>
      <c r="B443" s="259"/>
      <c r="C443" s="259"/>
      <c r="D443" s="259"/>
      <c r="E443" s="254"/>
      <c r="F443" s="298"/>
      <c r="G443" s="245"/>
      <c r="L443" s="259"/>
    </row>
    <row r="444" spans="1:12">
      <c r="A444" s="259"/>
      <c r="B444" s="259"/>
      <c r="C444" s="259"/>
      <c r="D444" s="259"/>
      <c r="E444" s="254"/>
      <c r="F444" s="298"/>
      <c r="G444" s="245"/>
      <c r="L444" s="259"/>
    </row>
    <row r="445" spans="1:12">
      <c r="A445" s="259"/>
      <c r="B445" s="259"/>
      <c r="C445" s="259"/>
      <c r="D445" s="259"/>
      <c r="E445" s="254"/>
      <c r="F445" s="298"/>
      <c r="G445" s="245"/>
      <c r="L445" s="259"/>
    </row>
    <row r="446" spans="1:12">
      <c r="A446" s="259"/>
      <c r="B446" s="259"/>
      <c r="C446" s="259"/>
      <c r="D446" s="259"/>
      <c r="E446" s="254"/>
      <c r="F446" s="298"/>
      <c r="G446" s="245"/>
      <c r="L446" s="259"/>
    </row>
    <row r="447" spans="1:12">
      <c r="A447" s="259"/>
      <c r="B447" s="259"/>
      <c r="C447" s="259"/>
      <c r="D447" s="259"/>
      <c r="E447" s="254"/>
      <c r="F447" s="298"/>
      <c r="G447" s="245"/>
      <c r="L447" s="259"/>
    </row>
    <row r="448" spans="1:12">
      <c r="A448" s="259"/>
      <c r="B448" s="259"/>
      <c r="C448" s="259"/>
      <c r="D448" s="259"/>
      <c r="E448" s="254"/>
      <c r="F448" s="298"/>
      <c r="G448" s="245"/>
      <c r="L448" s="259"/>
    </row>
    <row r="449" spans="1:12">
      <c r="A449" s="259"/>
      <c r="B449" s="259"/>
      <c r="C449" s="259"/>
      <c r="D449" s="259"/>
      <c r="E449" s="254"/>
      <c r="F449" s="298"/>
      <c r="G449" s="245"/>
      <c r="L449" s="259"/>
    </row>
    <row r="450" spans="1:12">
      <c r="A450" s="259"/>
      <c r="B450" s="259"/>
      <c r="C450" s="259"/>
      <c r="D450" s="259"/>
      <c r="E450" s="254"/>
      <c r="F450" s="298"/>
      <c r="G450" s="245"/>
      <c r="L450" s="259"/>
    </row>
    <row r="451" spans="1:12">
      <c r="A451" s="259"/>
      <c r="B451" s="259"/>
      <c r="C451" s="259"/>
      <c r="D451" s="259"/>
      <c r="E451" s="254"/>
      <c r="F451" s="298"/>
      <c r="G451" s="245"/>
      <c r="L451" s="259"/>
    </row>
    <row r="452" spans="1:12">
      <c r="A452" s="259"/>
      <c r="B452" s="259"/>
      <c r="C452" s="259"/>
      <c r="D452" s="259"/>
      <c r="E452" s="254"/>
      <c r="F452" s="298"/>
      <c r="G452" s="245"/>
      <c r="L452" s="259"/>
    </row>
    <row r="453" spans="1:12">
      <c r="A453" s="259"/>
      <c r="B453" s="259"/>
      <c r="C453" s="259"/>
      <c r="D453" s="259"/>
      <c r="E453" s="254"/>
      <c r="F453" s="298"/>
      <c r="G453" s="245"/>
      <c r="L453" s="259"/>
    </row>
    <row r="454" spans="1:12">
      <c r="A454" s="259"/>
      <c r="B454" s="259"/>
      <c r="C454" s="259"/>
      <c r="D454" s="259"/>
      <c r="E454" s="254"/>
      <c r="F454" s="298"/>
      <c r="G454" s="245"/>
      <c r="L454" s="259"/>
    </row>
    <row r="455" spans="1:12">
      <c r="A455" s="259"/>
      <c r="B455" s="259"/>
      <c r="C455" s="259"/>
      <c r="D455" s="259"/>
      <c r="E455" s="254"/>
      <c r="F455" s="298"/>
      <c r="G455" s="245"/>
      <c r="L455" s="259"/>
    </row>
    <row r="456" spans="1:12">
      <c r="A456" s="259"/>
      <c r="B456" s="259"/>
      <c r="C456" s="259"/>
      <c r="D456" s="259"/>
      <c r="E456" s="254"/>
      <c r="F456" s="298"/>
      <c r="G456" s="245"/>
      <c r="L456" s="259"/>
    </row>
    <row r="457" spans="1:12">
      <c r="A457" s="259"/>
      <c r="B457" s="259"/>
      <c r="C457" s="259"/>
      <c r="D457" s="259"/>
      <c r="E457" s="254"/>
      <c r="F457" s="298"/>
      <c r="G457" s="245"/>
      <c r="L457" s="259"/>
    </row>
    <row r="458" spans="1:12">
      <c r="A458" s="259"/>
      <c r="B458" s="259"/>
      <c r="C458" s="259"/>
      <c r="D458" s="259"/>
      <c r="E458" s="254"/>
      <c r="F458" s="298"/>
      <c r="G458" s="245"/>
      <c r="L458" s="259"/>
    </row>
    <row r="459" spans="1:12">
      <c r="A459" s="259"/>
      <c r="B459" s="259"/>
      <c r="C459" s="259"/>
      <c r="D459" s="259"/>
      <c r="E459" s="254"/>
      <c r="F459" s="298"/>
      <c r="G459" s="245"/>
      <c r="L459" s="259"/>
    </row>
    <row r="460" spans="1:12">
      <c r="A460" s="259"/>
      <c r="B460" s="259"/>
      <c r="C460" s="259"/>
      <c r="D460" s="259"/>
      <c r="E460" s="254"/>
      <c r="F460" s="298"/>
      <c r="G460" s="245"/>
      <c r="L460" s="259"/>
    </row>
    <row r="461" spans="1:12">
      <c r="A461" s="259"/>
      <c r="B461" s="259"/>
      <c r="C461" s="259"/>
      <c r="D461" s="259"/>
      <c r="E461" s="254"/>
      <c r="F461" s="298"/>
      <c r="G461" s="245"/>
      <c r="L461" s="259"/>
    </row>
    <row r="462" spans="1:12">
      <c r="A462" s="259"/>
      <c r="B462" s="259"/>
      <c r="C462" s="259"/>
      <c r="D462" s="259"/>
      <c r="E462" s="254"/>
      <c r="F462" s="298"/>
      <c r="G462" s="245"/>
      <c r="L462" s="259"/>
    </row>
    <row r="463" spans="1:12">
      <c r="A463" s="259"/>
      <c r="B463" s="259"/>
      <c r="C463" s="259"/>
      <c r="D463" s="259"/>
      <c r="E463" s="254"/>
      <c r="F463" s="298"/>
      <c r="G463" s="245"/>
      <c r="L463" s="259"/>
    </row>
    <row r="464" spans="1:12">
      <c r="A464" s="259"/>
      <c r="B464" s="259"/>
      <c r="C464" s="259"/>
      <c r="D464" s="259"/>
      <c r="E464" s="254"/>
      <c r="F464" s="298"/>
      <c r="G464" s="245"/>
      <c r="L464" s="259"/>
    </row>
    <row r="465" spans="1:12">
      <c r="A465" s="259"/>
      <c r="B465" s="259"/>
      <c r="C465" s="259"/>
      <c r="D465" s="259"/>
      <c r="E465" s="254"/>
      <c r="F465" s="298"/>
      <c r="G465" s="245"/>
      <c r="L465" s="259"/>
    </row>
    <row r="466" spans="1:12">
      <c r="A466" s="259"/>
      <c r="B466" s="259"/>
      <c r="C466" s="259"/>
      <c r="D466" s="259"/>
      <c r="E466" s="254"/>
      <c r="F466" s="298"/>
      <c r="G466" s="245"/>
      <c r="L466" s="259"/>
    </row>
    <row r="467" spans="1:12">
      <c r="A467" s="259"/>
      <c r="B467" s="259"/>
      <c r="C467" s="259"/>
      <c r="D467" s="259"/>
      <c r="E467" s="254"/>
      <c r="F467" s="298"/>
      <c r="G467" s="245"/>
      <c r="L467" s="259"/>
    </row>
    <row r="468" spans="1:12">
      <c r="A468" s="259"/>
      <c r="B468" s="259"/>
      <c r="C468" s="259"/>
      <c r="D468" s="259"/>
      <c r="E468" s="254"/>
      <c r="F468" s="298"/>
      <c r="G468" s="245"/>
      <c r="L468" s="259"/>
    </row>
    <row r="469" spans="1:12">
      <c r="A469" s="259"/>
      <c r="B469" s="259"/>
      <c r="C469" s="259"/>
      <c r="D469" s="259"/>
      <c r="E469" s="254"/>
      <c r="F469" s="298"/>
      <c r="G469" s="245"/>
      <c r="L469" s="259"/>
    </row>
    <row r="470" spans="1:12">
      <c r="A470" s="259"/>
      <c r="B470" s="259"/>
      <c r="C470" s="259"/>
      <c r="D470" s="259"/>
      <c r="E470" s="254"/>
      <c r="F470" s="298"/>
      <c r="G470" s="245"/>
      <c r="L470" s="259"/>
    </row>
    <row r="471" spans="1:12">
      <c r="A471" s="259"/>
      <c r="B471" s="259"/>
      <c r="C471" s="259"/>
      <c r="D471" s="259"/>
      <c r="E471" s="254"/>
      <c r="F471" s="298"/>
      <c r="G471" s="245"/>
      <c r="L471" s="259"/>
    </row>
    <row r="472" spans="1:12">
      <c r="A472" s="259"/>
      <c r="B472" s="259"/>
      <c r="C472" s="259"/>
      <c r="D472" s="259"/>
      <c r="E472" s="254"/>
      <c r="F472" s="298"/>
      <c r="G472" s="245"/>
      <c r="L472" s="259"/>
    </row>
    <row r="473" spans="1:12">
      <c r="A473" s="259"/>
      <c r="B473" s="259"/>
      <c r="C473" s="259"/>
      <c r="D473" s="259"/>
      <c r="E473" s="254"/>
      <c r="F473" s="298"/>
      <c r="G473" s="245"/>
      <c r="L473" s="259"/>
    </row>
    <row r="474" spans="1:12">
      <c r="A474" s="259"/>
      <c r="B474" s="259"/>
      <c r="C474" s="259"/>
      <c r="D474" s="259"/>
      <c r="E474" s="254"/>
      <c r="F474" s="298"/>
      <c r="G474" s="245"/>
      <c r="L474" s="259"/>
    </row>
    <row r="475" spans="1:12">
      <c r="A475" s="259"/>
      <c r="B475" s="259"/>
      <c r="C475" s="259"/>
      <c r="D475" s="259"/>
      <c r="E475" s="254"/>
      <c r="F475" s="298"/>
      <c r="G475" s="245"/>
      <c r="L475" s="259"/>
    </row>
    <row r="476" spans="1:12">
      <c r="A476" s="259"/>
      <c r="B476" s="259"/>
      <c r="C476" s="259"/>
      <c r="D476" s="259"/>
      <c r="E476" s="254"/>
      <c r="F476" s="298"/>
      <c r="G476" s="245"/>
      <c r="L476" s="259"/>
    </row>
    <row r="477" spans="1:12">
      <c r="A477" s="259"/>
      <c r="B477" s="259"/>
      <c r="C477" s="259"/>
      <c r="D477" s="259"/>
      <c r="E477" s="254"/>
      <c r="F477" s="298"/>
      <c r="G477" s="245"/>
      <c r="L477" s="259"/>
    </row>
    <row r="478" spans="1:12">
      <c r="A478" s="259"/>
      <c r="B478" s="259"/>
      <c r="C478" s="259"/>
      <c r="D478" s="259"/>
      <c r="E478" s="254"/>
      <c r="F478" s="298"/>
      <c r="G478" s="245"/>
      <c r="L478" s="259"/>
    </row>
    <row r="479" spans="1:12">
      <c r="A479" s="259"/>
      <c r="B479" s="259"/>
      <c r="C479" s="259"/>
      <c r="D479" s="259"/>
      <c r="E479" s="254"/>
      <c r="F479" s="298"/>
      <c r="G479" s="245"/>
      <c r="L479" s="259"/>
    </row>
    <row r="480" spans="1:12">
      <c r="A480" s="259"/>
      <c r="B480" s="259"/>
      <c r="C480" s="259"/>
      <c r="D480" s="259"/>
      <c r="E480" s="254"/>
      <c r="F480" s="298"/>
      <c r="G480" s="245"/>
      <c r="L480" s="259"/>
    </row>
    <row r="481" spans="1:12">
      <c r="A481" s="259"/>
      <c r="B481" s="259"/>
      <c r="C481" s="259"/>
      <c r="D481" s="259"/>
      <c r="E481" s="254"/>
      <c r="F481" s="298"/>
      <c r="G481" s="245"/>
      <c r="L481" s="259"/>
    </row>
    <row r="482" spans="1:12">
      <c r="A482" s="259"/>
      <c r="B482" s="259"/>
      <c r="C482" s="259"/>
      <c r="D482" s="259"/>
      <c r="E482" s="254"/>
      <c r="F482" s="298"/>
      <c r="G482" s="245"/>
      <c r="L482" s="259"/>
    </row>
    <row r="483" spans="1:12">
      <c r="A483" s="259"/>
      <c r="B483" s="259"/>
      <c r="C483" s="259"/>
      <c r="D483" s="259"/>
      <c r="E483" s="254"/>
      <c r="F483" s="298"/>
      <c r="G483" s="245"/>
      <c r="L483" s="259"/>
    </row>
    <row r="484" spans="1:12">
      <c r="A484" s="259"/>
      <c r="B484" s="259"/>
      <c r="C484" s="259"/>
      <c r="D484" s="259"/>
      <c r="E484" s="254"/>
      <c r="F484" s="298"/>
      <c r="G484" s="245"/>
      <c r="L484" s="259"/>
    </row>
    <row r="485" spans="1:12">
      <c r="A485" s="259"/>
      <c r="B485" s="259"/>
      <c r="C485" s="259"/>
      <c r="D485" s="259"/>
      <c r="E485" s="254"/>
      <c r="F485" s="298"/>
      <c r="G485" s="245"/>
      <c r="L485" s="259"/>
    </row>
    <row r="486" spans="1:12">
      <c r="A486" s="259"/>
      <c r="B486" s="259"/>
      <c r="C486" s="259"/>
      <c r="D486" s="259"/>
      <c r="E486" s="254"/>
      <c r="F486" s="298"/>
      <c r="G486" s="245"/>
      <c r="L486" s="259"/>
    </row>
    <row r="487" spans="1:12">
      <c r="A487" s="259"/>
      <c r="B487" s="259"/>
      <c r="C487" s="259"/>
      <c r="D487" s="259"/>
      <c r="E487" s="254"/>
      <c r="F487" s="298"/>
      <c r="G487" s="245"/>
      <c r="L487" s="259"/>
    </row>
    <row r="488" spans="1:12">
      <c r="A488" s="259"/>
      <c r="B488" s="259"/>
      <c r="C488" s="259"/>
      <c r="D488" s="259"/>
      <c r="E488" s="254"/>
      <c r="F488" s="298"/>
      <c r="G488" s="245"/>
      <c r="L488" s="259"/>
    </row>
    <row r="489" spans="1:12">
      <c r="A489" s="259"/>
      <c r="B489" s="259"/>
      <c r="C489" s="259"/>
      <c r="D489" s="259"/>
      <c r="E489" s="254"/>
      <c r="F489" s="298"/>
      <c r="G489" s="245"/>
      <c r="L489" s="259"/>
    </row>
    <row r="490" spans="1:12">
      <c r="A490" s="259"/>
      <c r="B490" s="259"/>
      <c r="C490" s="259"/>
      <c r="D490" s="259"/>
      <c r="E490" s="254"/>
      <c r="F490" s="298"/>
      <c r="G490" s="245"/>
      <c r="L490" s="259"/>
    </row>
    <row r="491" spans="1:12">
      <c r="A491" s="259"/>
      <c r="B491" s="259"/>
      <c r="C491" s="259"/>
      <c r="D491" s="259"/>
      <c r="E491" s="254"/>
      <c r="F491" s="298"/>
      <c r="G491" s="245"/>
      <c r="L491" s="259"/>
    </row>
    <row r="492" spans="1:12">
      <c r="A492" s="259"/>
      <c r="B492" s="259"/>
      <c r="C492" s="259"/>
      <c r="D492" s="259"/>
      <c r="E492" s="254"/>
      <c r="F492" s="298"/>
      <c r="G492" s="245"/>
      <c r="L492" s="259"/>
    </row>
    <row r="493" spans="1:12">
      <c r="A493" s="259"/>
      <c r="B493" s="259"/>
      <c r="C493" s="259"/>
      <c r="D493" s="259"/>
      <c r="E493" s="254"/>
      <c r="F493" s="298"/>
      <c r="G493" s="245"/>
      <c r="L493" s="259"/>
    </row>
    <row r="494" spans="1:12">
      <c r="A494" s="259"/>
      <c r="B494" s="259"/>
      <c r="C494" s="259"/>
      <c r="D494" s="259"/>
      <c r="E494" s="254"/>
      <c r="F494" s="298"/>
      <c r="G494" s="245"/>
      <c r="L494" s="259"/>
    </row>
    <row r="495" spans="1:12">
      <c r="A495" s="259"/>
      <c r="B495" s="259"/>
      <c r="C495" s="259"/>
      <c r="D495" s="259"/>
      <c r="E495" s="254"/>
      <c r="F495" s="298"/>
      <c r="G495" s="245"/>
      <c r="L495" s="259"/>
    </row>
    <row r="496" spans="1:12">
      <c r="A496" s="259"/>
      <c r="B496" s="259"/>
      <c r="C496" s="259"/>
      <c r="D496" s="259"/>
      <c r="E496" s="254"/>
      <c r="F496" s="298"/>
      <c r="G496" s="245"/>
      <c r="L496" s="259"/>
    </row>
    <row r="497" spans="1:12">
      <c r="A497" s="259"/>
      <c r="B497" s="259"/>
      <c r="C497" s="259"/>
      <c r="D497" s="259"/>
      <c r="E497" s="254"/>
      <c r="F497" s="298"/>
      <c r="G497" s="245"/>
      <c r="L497" s="259"/>
    </row>
    <row r="498" spans="1:12">
      <c r="A498" s="259"/>
      <c r="B498" s="259"/>
      <c r="C498" s="259"/>
      <c r="D498" s="259"/>
      <c r="E498" s="254"/>
      <c r="F498" s="298"/>
      <c r="G498" s="245"/>
      <c r="L498" s="259"/>
    </row>
    <row r="499" spans="1:12">
      <c r="A499" s="259"/>
      <c r="B499" s="259"/>
      <c r="C499" s="259"/>
      <c r="D499" s="259"/>
      <c r="E499" s="254"/>
      <c r="F499" s="298"/>
      <c r="G499" s="245"/>
      <c r="L499" s="259"/>
    </row>
    <row r="500" spans="1:12">
      <c r="A500" s="259"/>
      <c r="B500" s="259"/>
      <c r="C500" s="259"/>
      <c r="D500" s="259"/>
      <c r="E500" s="254"/>
      <c r="F500" s="298"/>
      <c r="G500" s="245"/>
      <c r="L500" s="259"/>
    </row>
    <row r="501" spans="1:12">
      <c r="A501" s="259"/>
      <c r="B501" s="259"/>
      <c r="C501" s="259"/>
      <c r="D501" s="259"/>
      <c r="E501" s="254"/>
      <c r="F501" s="298"/>
      <c r="G501" s="245"/>
      <c r="L501" s="259"/>
    </row>
    <row r="502" spans="1:12">
      <c r="A502" s="259"/>
      <c r="B502" s="259"/>
      <c r="C502" s="259"/>
      <c r="D502" s="259"/>
      <c r="E502" s="254"/>
      <c r="F502" s="298"/>
      <c r="G502" s="245"/>
      <c r="L502" s="259"/>
    </row>
    <row r="503" spans="1:12">
      <c r="A503" s="259"/>
      <c r="B503" s="259"/>
      <c r="C503" s="259"/>
      <c r="D503" s="259"/>
      <c r="E503" s="254"/>
      <c r="F503" s="298"/>
      <c r="G503" s="245"/>
      <c r="L503" s="259"/>
    </row>
    <row r="504" spans="1:12">
      <c r="A504" s="259"/>
      <c r="B504" s="259"/>
      <c r="C504" s="259"/>
      <c r="D504" s="259"/>
      <c r="E504" s="254"/>
      <c r="F504" s="298"/>
      <c r="G504" s="245"/>
      <c r="L504" s="259"/>
    </row>
    <row r="505" spans="1:12">
      <c r="A505" s="259"/>
      <c r="B505" s="259"/>
      <c r="C505" s="259"/>
      <c r="D505" s="259"/>
      <c r="E505" s="254"/>
      <c r="F505" s="298"/>
      <c r="G505" s="245"/>
      <c r="L505" s="259"/>
    </row>
    <row r="506" spans="1:12">
      <c r="A506" s="259"/>
      <c r="B506" s="259"/>
      <c r="C506" s="259"/>
      <c r="D506" s="259"/>
      <c r="E506" s="254"/>
      <c r="F506" s="298"/>
      <c r="G506" s="245"/>
      <c r="L506" s="259"/>
    </row>
    <row r="507" spans="1:12">
      <c r="A507" s="259"/>
      <c r="B507" s="259"/>
      <c r="C507" s="259"/>
      <c r="D507" s="259"/>
      <c r="E507" s="254"/>
      <c r="F507" s="298"/>
      <c r="G507" s="245"/>
      <c r="L507" s="259"/>
    </row>
    <row r="508" spans="1:12">
      <c r="A508" s="259"/>
      <c r="B508" s="259"/>
      <c r="C508" s="259"/>
      <c r="D508" s="259"/>
      <c r="E508" s="254"/>
      <c r="F508" s="298"/>
      <c r="G508" s="245"/>
      <c r="L508" s="259"/>
    </row>
    <row r="509" spans="1:12">
      <c r="A509" s="259"/>
      <c r="B509" s="259"/>
      <c r="C509" s="259"/>
      <c r="D509" s="259"/>
      <c r="E509" s="254"/>
      <c r="F509" s="298"/>
      <c r="G509" s="245"/>
      <c r="L509" s="259"/>
    </row>
    <row r="510" spans="1:12">
      <c r="A510" s="259"/>
      <c r="B510" s="259"/>
      <c r="C510" s="259"/>
      <c r="D510" s="259"/>
      <c r="E510" s="254"/>
      <c r="F510" s="298"/>
      <c r="G510" s="245"/>
      <c r="L510" s="259"/>
    </row>
    <row r="511" spans="1:12">
      <c r="A511" s="259"/>
      <c r="B511" s="259"/>
      <c r="C511" s="259"/>
      <c r="D511" s="259"/>
      <c r="E511" s="254"/>
      <c r="F511" s="298"/>
      <c r="G511" s="245"/>
      <c r="L511" s="259"/>
    </row>
    <row r="512" spans="1:12">
      <c r="A512" s="259"/>
      <c r="B512" s="259"/>
      <c r="C512" s="259"/>
      <c r="D512" s="259"/>
      <c r="E512" s="254"/>
      <c r="F512" s="298"/>
      <c r="G512" s="245"/>
      <c r="L512" s="259"/>
    </row>
    <row r="513" spans="1:12">
      <c r="A513" s="259"/>
      <c r="B513" s="259"/>
      <c r="C513" s="259"/>
      <c r="D513" s="259"/>
      <c r="E513" s="254"/>
      <c r="F513" s="298"/>
      <c r="G513" s="245"/>
      <c r="L513" s="259"/>
    </row>
    <row r="514" spans="1:12">
      <c r="A514" s="259"/>
      <c r="B514" s="259"/>
      <c r="C514" s="259"/>
      <c r="D514" s="259"/>
      <c r="E514" s="254"/>
      <c r="F514" s="298"/>
      <c r="G514" s="245"/>
      <c r="L514" s="259"/>
    </row>
    <row r="515" spans="1:12">
      <c r="A515" s="259"/>
      <c r="B515" s="259"/>
      <c r="C515" s="259"/>
      <c r="D515" s="259"/>
      <c r="E515" s="254"/>
      <c r="F515" s="298"/>
      <c r="G515" s="245"/>
      <c r="L515" s="259"/>
    </row>
    <row r="516" spans="1:12">
      <c r="A516" s="259"/>
      <c r="B516" s="259"/>
      <c r="C516" s="259"/>
      <c r="D516" s="259"/>
      <c r="E516" s="254"/>
      <c r="F516" s="298"/>
      <c r="G516" s="245"/>
      <c r="L516" s="259"/>
    </row>
    <row r="517" spans="1:12">
      <c r="A517" s="259"/>
      <c r="B517" s="259"/>
      <c r="C517" s="259"/>
      <c r="D517" s="259"/>
      <c r="E517" s="254"/>
      <c r="F517" s="298"/>
      <c r="G517" s="245"/>
      <c r="L517" s="259"/>
    </row>
    <row r="518" spans="1:12">
      <c r="A518" s="259"/>
      <c r="B518" s="259"/>
      <c r="C518" s="259"/>
      <c r="D518" s="259"/>
      <c r="E518" s="254"/>
      <c r="F518" s="298"/>
      <c r="G518" s="245"/>
      <c r="L518" s="259"/>
    </row>
    <row r="519" spans="1:12">
      <c r="A519" s="259"/>
      <c r="B519" s="259"/>
      <c r="C519" s="259"/>
      <c r="D519" s="259"/>
      <c r="E519" s="254"/>
      <c r="F519" s="298"/>
      <c r="G519" s="245"/>
      <c r="L519" s="259"/>
    </row>
    <row r="520" spans="1:12">
      <c r="A520" s="259"/>
      <c r="B520" s="259"/>
      <c r="C520" s="259"/>
      <c r="D520" s="259"/>
      <c r="E520" s="254"/>
      <c r="F520" s="298"/>
      <c r="G520" s="245"/>
      <c r="L520" s="259"/>
    </row>
    <row r="521" spans="1:12">
      <c r="A521" s="259"/>
      <c r="B521" s="259"/>
      <c r="C521" s="259"/>
      <c r="D521" s="259"/>
      <c r="E521" s="254"/>
      <c r="F521" s="298"/>
      <c r="G521" s="245"/>
      <c r="L521" s="259"/>
    </row>
    <row r="522" spans="1:12">
      <c r="A522" s="259"/>
      <c r="B522" s="259"/>
      <c r="C522" s="259"/>
      <c r="D522" s="259"/>
      <c r="E522" s="254"/>
      <c r="F522" s="298"/>
      <c r="G522" s="245"/>
      <c r="L522" s="259"/>
    </row>
    <row r="523" spans="1:12">
      <c r="A523" s="259"/>
      <c r="B523" s="259"/>
      <c r="C523" s="259"/>
      <c r="D523" s="259"/>
      <c r="E523" s="254"/>
      <c r="F523" s="298"/>
      <c r="G523" s="245"/>
      <c r="L523" s="259"/>
    </row>
    <row r="524" spans="1:12">
      <c r="A524" s="259"/>
      <c r="B524" s="259"/>
      <c r="C524" s="259"/>
      <c r="D524" s="259"/>
      <c r="E524" s="254"/>
      <c r="F524" s="298"/>
      <c r="G524" s="245"/>
      <c r="L524" s="259"/>
    </row>
    <row r="525" spans="1:12">
      <c r="A525" s="259"/>
      <c r="B525" s="259"/>
      <c r="C525" s="259"/>
      <c r="D525" s="259"/>
      <c r="E525" s="254"/>
      <c r="F525" s="298"/>
      <c r="G525" s="245"/>
      <c r="L525" s="259"/>
    </row>
    <row r="526" spans="1:12">
      <c r="A526" s="259"/>
      <c r="B526" s="259"/>
      <c r="C526" s="259"/>
      <c r="D526" s="259"/>
      <c r="E526" s="254"/>
      <c r="F526" s="298"/>
      <c r="G526" s="245"/>
      <c r="L526" s="259"/>
    </row>
    <row r="527" spans="1:12">
      <c r="A527" s="259"/>
      <c r="B527" s="259"/>
      <c r="C527" s="259"/>
      <c r="D527" s="259"/>
      <c r="E527" s="254"/>
      <c r="F527" s="298"/>
      <c r="G527" s="245"/>
      <c r="L527" s="259"/>
    </row>
    <row r="528" spans="1:12">
      <c r="A528" s="259"/>
      <c r="B528" s="259"/>
      <c r="C528" s="259"/>
      <c r="D528" s="259"/>
      <c r="E528" s="254"/>
      <c r="F528" s="298"/>
      <c r="G528" s="245"/>
      <c r="L528" s="259"/>
    </row>
    <row r="529" spans="1:12">
      <c r="A529" s="259"/>
      <c r="B529" s="259"/>
      <c r="C529" s="259"/>
      <c r="D529" s="259"/>
      <c r="E529" s="254"/>
      <c r="F529" s="298"/>
      <c r="G529" s="245"/>
      <c r="L529" s="259"/>
    </row>
    <row r="530" spans="1:12">
      <c r="A530" s="259"/>
      <c r="B530" s="259"/>
      <c r="C530" s="259"/>
      <c r="D530" s="259"/>
      <c r="E530" s="254"/>
      <c r="F530" s="298"/>
      <c r="G530" s="245"/>
      <c r="L530" s="259"/>
    </row>
    <row r="531" spans="1:12">
      <c r="A531" s="259"/>
      <c r="B531" s="259"/>
      <c r="C531" s="259"/>
      <c r="D531" s="259"/>
      <c r="E531" s="254"/>
      <c r="F531" s="298"/>
      <c r="G531" s="245"/>
      <c r="L531" s="259"/>
    </row>
    <row r="532" spans="1:12">
      <c r="A532" s="259"/>
      <c r="B532" s="259"/>
      <c r="C532" s="259"/>
      <c r="D532" s="259"/>
      <c r="E532" s="254"/>
      <c r="F532" s="298"/>
      <c r="G532" s="245"/>
      <c r="L532" s="259"/>
    </row>
    <row r="533" spans="1:12">
      <c r="A533" s="259"/>
      <c r="B533" s="259"/>
      <c r="C533" s="259"/>
      <c r="D533" s="259"/>
      <c r="E533" s="254"/>
      <c r="F533" s="298"/>
      <c r="G533" s="245"/>
      <c r="L533" s="259"/>
    </row>
    <row r="534" spans="1:12">
      <c r="A534" s="259"/>
      <c r="B534" s="259"/>
      <c r="C534" s="259"/>
      <c r="D534" s="259"/>
      <c r="E534" s="254"/>
      <c r="F534" s="298"/>
      <c r="G534" s="245"/>
      <c r="L534" s="259"/>
    </row>
    <row r="535" spans="1:12">
      <c r="A535" s="259"/>
      <c r="B535" s="259"/>
      <c r="C535" s="259"/>
      <c r="D535" s="259"/>
      <c r="E535" s="254"/>
      <c r="F535" s="298"/>
      <c r="G535" s="245"/>
      <c r="L535" s="259"/>
    </row>
    <row r="536" spans="1:12">
      <c r="A536" s="259"/>
      <c r="B536" s="259"/>
      <c r="C536" s="259"/>
      <c r="D536" s="259"/>
      <c r="E536" s="254"/>
      <c r="F536" s="298"/>
      <c r="G536" s="245"/>
      <c r="L536" s="259"/>
    </row>
    <row r="537" spans="1:12">
      <c r="A537" s="259"/>
      <c r="B537" s="259"/>
      <c r="C537" s="259"/>
      <c r="D537" s="259"/>
      <c r="E537" s="254"/>
      <c r="F537" s="298"/>
      <c r="G537" s="245"/>
      <c r="L537" s="259"/>
    </row>
    <row r="538" spans="1:12">
      <c r="A538" s="259"/>
      <c r="B538" s="259"/>
      <c r="C538" s="259"/>
      <c r="D538" s="259"/>
      <c r="E538" s="254"/>
      <c r="F538" s="298"/>
      <c r="G538" s="245"/>
      <c r="L538" s="259"/>
    </row>
    <row r="539" spans="1:12">
      <c r="A539" s="259"/>
      <c r="B539" s="259"/>
      <c r="C539" s="259"/>
      <c r="D539" s="259"/>
      <c r="E539" s="254"/>
      <c r="F539" s="298"/>
      <c r="G539" s="245"/>
      <c r="L539" s="259"/>
    </row>
    <row r="540" spans="1:12">
      <c r="A540" s="259"/>
      <c r="B540" s="259"/>
      <c r="C540" s="259"/>
      <c r="D540" s="259"/>
      <c r="E540" s="254"/>
      <c r="F540" s="298"/>
      <c r="G540" s="245"/>
      <c r="L540" s="259"/>
    </row>
    <row r="541" spans="1:12">
      <c r="A541" s="259"/>
      <c r="B541" s="259"/>
      <c r="C541" s="259"/>
      <c r="D541" s="259"/>
      <c r="E541" s="254"/>
      <c r="F541" s="298"/>
      <c r="G541" s="245"/>
      <c r="L541" s="259"/>
    </row>
    <row r="542" spans="1:12">
      <c r="A542" s="259"/>
      <c r="B542" s="259"/>
      <c r="C542" s="259"/>
      <c r="D542" s="259"/>
      <c r="E542" s="254"/>
      <c r="F542" s="298"/>
      <c r="G542" s="245"/>
      <c r="L542" s="259"/>
    </row>
    <row r="543" spans="1:12">
      <c r="A543" s="259"/>
      <c r="B543" s="259"/>
      <c r="C543" s="259"/>
      <c r="D543" s="259"/>
      <c r="E543" s="254"/>
      <c r="F543" s="298"/>
      <c r="G543" s="245"/>
      <c r="L543" s="259"/>
    </row>
    <row r="544" spans="1:12">
      <c r="A544" s="259"/>
      <c r="B544" s="259"/>
      <c r="C544" s="259"/>
      <c r="D544" s="259"/>
      <c r="E544" s="254"/>
      <c r="F544" s="298"/>
      <c r="G544" s="245"/>
      <c r="L544" s="259"/>
    </row>
    <row r="545" spans="1:12">
      <c r="A545" s="259"/>
      <c r="B545" s="259"/>
      <c r="C545" s="259"/>
      <c r="D545" s="259"/>
      <c r="E545" s="254"/>
      <c r="F545" s="298"/>
      <c r="G545" s="245"/>
      <c r="L545" s="259"/>
    </row>
    <row r="546" spans="1:12">
      <c r="A546" s="259"/>
      <c r="B546" s="259"/>
      <c r="C546" s="259"/>
      <c r="D546" s="259"/>
      <c r="E546" s="254"/>
      <c r="F546" s="298"/>
      <c r="G546" s="245"/>
      <c r="L546" s="259"/>
    </row>
    <row r="547" spans="1:12">
      <c r="A547" s="259"/>
      <c r="B547" s="259"/>
      <c r="C547" s="259"/>
      <c r="D547" s="259"/>
      <c r="E547" s="254"/>
      <c r="F547" s="298"/>
      <c r="G547" s="245"/>
      <c r="L547" s="259"/>
    </row>
    <row r="548" spans="1:12">
      <c r="A548" s="259"/>
      <c r="B548" s="259"/>
      <c r="C548" s="259"/>
      <c r="D548" s="259"/>
      <c r="E548" s="254"/>
      <c r="F548" s="298"/>
      <c r="G548" s="245"/>
      <c r="L548" s="259"/>
    </row>
    <row r="549" spans="1:12">
      <c r="A549" s="259"/>
      <c r="B549" s="259"/>
      <c r="C549" s="259"/>
      <c r="D549" s="259"/>
      <c r="E549" s="254"/>
      <c r="F549" s="298"/>
      <c r="G549" s="245"/>
      <c r="L549" s="259"/>
    </row>
    <row r="550" spans="1:12">
      <c r="A550" s="259"/>
      <c r="B550" s="259"/>
      <c r="C550" s="259"/>
      <c r="D550" s="259"/>
      <c r="E550" s="254"/>
      <c r="F550" s="298"/>
      <c r="G550" s="245"/>
      <c r="L550" s="259"/>
    </row>
    <row r="551" spans="1:12">
      <c r="A551" s="259"/>
      <c r="B551" s="259"/>
      <c r="C551" s="259"/>
      <c r="D551" s="259"/>
      <c r="E551" s="254"/>
      <c r="F551" s="298"/>
      <c r="G551" s="245"/>
      <c r="L551" s="259"/>
    </row>
    <row r="552" spans="1:12">
      <c r="A552" s="259"/>
      <c r="B552" s="259"/>
      <c r="C552" s="259"/>
      <c r="D552" s="259"/>
      <c r="E552" s="254"/>
      <c r="F552" s="298"/>
      <c r="G552" s="245"/>
      <c r="L552" s="259"/>
    </row>
    <row r="553" spans="1:12">
      <c r="A553" s="259"/>
      <c r="B553" s="259"/>
      <c r="C553" s="259"/>
      <c r="D553" s="259"/>
      <c r="E553" s="254"/>
      <c r="F553" s="298"/>
      <c r="G553" s="245"/>
      <c r="L553" s="259"/>
    </row>
    <row r="554" spans="1:12">
      <c r="A554" s="259"/>
      <c r="B554" s="259"/>
      <c r="C554" s="259"/>
      <c r="D554" s="259"/>
      <c r="E554" s="254"/>
      <c r="F554" s="298"/>
      <c r="G554" s="245"/>
      <c r="L554" s="259"/>
    </row>
    <row r="555" spans="1:12">
      <c r="A555" s="259"/>
      <c r="B555" s="259"/>
      <c r="C555" s="259"/>
      <c r="D555" s="259"/>
      <c r="E555" s="254"/>
      <c r="F555" s="298"/>
      <c r="G555" s="245"/>
      <c r="L555" s="259"/>
    </row>
    <row r="556" spans="1:12">
      <c r="A556" s="259"/>
      <c r="B556" s="259"/>
      <c r="C556" s="259"/>
      <c r="D556" s="259"/>
      <c r="E556" s="254"/>
      <c r="F556" s="298"/>
      <c r="G556" s="245"/>
      <c r="L556" s="259"/>
    </row>
    <row r="557" spans="1:12">
      <c r="A557" s="259"/>
      <c r="B557" s="259"/>
      <c r="C557" s="259"/>
      <c r="D557" s="259"/>
      <c r="E557" s="254"/>
      <c r="F557" s="298"/>
      <c r="G557" s="245"/>
      <c r="L557" s="259"/>
    </row>
    <row r="558" spans="1:12">
      <c r="A558" s="259"/>
      <c r="B558" s="259"/>
      <c r="C558" s="259"/>
      <c r="D558" s="259"/>
      <c r="E558" s="254"/>
      <c r="F558" s="298"/>
      <c r="G558" s="245"/>
      <c r="L558" s="259"/>
    </row>
    <row r="559" spans="1:12">
      <c r="A559" s="259"/>
      <c r="B559" s="259"/>
      <c r="C559" s="259"/>
      <c r="D559" s="259"/>
      <c r="E559" s="254"/>
      <c r="F559" s="298"/>
      <c r="G559" s="245"/>
      <c r="L559" s="259"/>
    </row>
    <row r="560" spans="1:12">
      <c r="A560" s="259"/>
      <c r="B560" s="259"/>
      <c r="C560" s="259"/>
      <c r="D560" s="259"/>
      <c r="E560" s="254"/>
      <c r="F560" s="298"/>
      <c r="G560" s="245"/>
      <c r="L560" s="259"/>
    </row>
    <row r="561" spans="1:12">
      <c r="A561" s="259"/>
      <c r="B561" s="259"/>
      <c r="C561" s="259"/>
      <c r="D561" s="259"/>
      <c r="E561" s="254"/>
      <c r="F561" s="298"/>
      <c r="G561" s="245"/>
      <c r="L561" s="259"/>
    </row>
    <row r="562" spans="1:12">
      <c r="A562" s="259"/>
      <c r="B562" s="259"/>
      <c r="C562" s="259"/>
      <c r="D562" s="259"/>
      <c r="E562" s="254"/>
      <c r="F562" s="298"/>
      <c r="G562" s="245"/>
      <c r="L562" s="259"/>
    </row>
    <row r="563" spans="1:12">
      <c r="A563" s="259"/>
      <c r="B563" s="259"/>
      <c r="C563" s="259"/>
      <c r="D563" s="259"/>
      <c r="E563" s="254"/>
      <c r="F563" s="298"/>
      <c r="G563" s="245"/>
      <c r="L563" s="259"/>
    </row>
    <row r="564" spans="1:12">
      <c r="A564" s="259"/>
      <c r="B564" s="259"/>
      <c r="C564" s="259"/>
      <c r="D564" s="259"/>
      <c r="E564" s="254"/>
      <c r="F564" s="298"/>
      <c r="G564" s="245"/>
      <c r="L564" s="259"/>
    </row>
    <row r="565" spans="1:12">
      <c r="A565" s="259"/>
      <c r="B565" s="259"/>
      <c r="C565" s="259"/>
      <c r="D565" s="259"/>
      <c r="E565" s="254"/>
      <c r="F565" s="298"/>
      <c r="G565" s="245"/>
      <c r="L565" s="259"/>
    </row>
    <row r="566" spans="1:12">
      <c r="A566" s="259"/>
      <c r="B566" s="259"/>
      <c r="C566" s="259"/>
      <c r="D566" s="259"/>
      <c r="E566" s="254"/>
      <c r="F566" s="298"/>
      <c r="G566" s="245"/>
      <c r="L566" s="259"/>
    </row>
    <row r="567" spans="1:12">
      <c r="A567" s="259"/>
      <c r="B567" s="259"/>
      <c r="C567" s="259"/>
      <c r="D567" s="259"/>
      <c r="E567" s="254"/>
      <c r="F567" s="298"/>
      <c r="G567" s="245"/>
      <c r="L567" s="259"/>
    </row>
    <row r="568" spans="1:12">
      <c r="A568" s="259"/>
      <c r="B568" s="259"/>
      <c r="C568" s="259"/>
      <c r="D568" s="259"/>
      <c r="E568" s="254"/>
      <c r="F568" s="298"/>
      <c r="G568" s="245"/>
      <c r="L568" s="259"/>
    </row>
    <row r="569" spans="1:12">
      <c r="A569" s="259"/>
      <c r="B569" s="259"/>
      <c r="C569" s="259"/>
      <c r="D569" s="259"/>
      <c r="E569" s="254"/>
      <c r="F569" s="298"/>
      <c r="G569" s="245"/>
      <c r="L569" s="259"/>
    </row>
    <row r="570" spans="1:12">
      <c r="A570" s="259"/>
      <c r="B570" s="259"/>
      <c r="C570" s="259"/>
      <c r="D570" s="259"/>
      <c r="E570" s="254"/>
      <c r="F570" s="298"/>
      <c r="G570" s="245"/>
      <c r="L570" s="259"/>
    </row>
    <row r="571" spans="1:12">
      <c r="A571" s="259"/>
      <c r="B571" s="259"/>
      <c r="C571" s="259"/>
      <c r="D571" s="259"/>
      <c r="E571" s="254"/>
      <c r="F571" s="298"/>
      <c r="G571" s="245"/>
      <c r="L571" s="259"/>
    </row>
    <row r="572" spans="1:12">
      <c r="A572" s="259"/>
      <c r="B572" s="259"/>
      <c r="C572" s="259"/>
      <c r="D572" s="259"/>
      <c r="E572" s="254"/>
      <c r="F572" s="298"/>
      <c r="G572" s="245"/>
      <c r="L572" s="259"/>
    </row>
    <row r="573" spans="1:12">
      <c r="A573" s="259"/>
      <c r="B573" s="259"/>
      <c r="C573" s="259"/>
      <c r="D573" s="259"/>
      <c r="E573" s="254"/>
      <c r="F573" s="298"/>
      <c r="G573" s="245"/>
      <c r="L573" s="259"/>
    </row>
    <row r="574" spans="1:12">
      <c r="A574" s="259"/>
      <c r="B574" s="259"/>
      <c r="C574" s="259"/>
      <c r="D574" s="259"/>
      <c r="E574" s="254"/>
      <c r="F574" s="298"/>
      <c r="G574" s="245"/>
      <c r="L574" s="259"/>
    </row>
    <row r="575" spans="1:12">
      <c r="A575" s="259"/>
      <c r="B575" s="259"/>
      <c r="C575" s="259"/>
      <c r="D575" s="259"/>
      <c r="E575" s="254"/>
      <c r="F575" s="298"/>
      <c r="G575" s="245"/>
      <c r="L575" s="259"/>
    </row>
    <row r="576" spans="1:12">
      <c r="A576" s="259"/>
      <c r="B576" s="259"/>
      <c r="C576" s="259"/>
      <c r="D576" s="259"/>
      <c r="E576" s="254"/>
      <c r="F576" s="298"/>
      <c r="G576" s="245"/>
      <c r="L576" s="259"/>
    </row>
    <row r="577" spans="1:12">
      <c r="A577" s="259"/>
      <c r="B577" s="259"/>
      <c r="C577" s="259"/>
      <c r="D577" s="259"/>
      <c r="E577" s="254"/>
      <c r="F577" s="298"/>
      <c r="G577" s="245"/>
      <c r="L577" s="259"/>
    </row>
    <row r="578" spans="1:12">
      <c r="A578" s="259"/>
      <c r="B578" s="259"/>
      <c r="C578" s="259"/>
      <c r="D578" s="259"/>
      <c r="E578" s="254"/>
      <c r="F578" s="298"/>
      <c r="G578" s="245"/>
      <c r="L578" s="259"/>
    </row>
    <row r="579" spans="1:12">
      <c r="A579" s="259"/>
      <c r="B579" s="259"/>
      <c r="C579" s="259"/>
      <c r="D579" s="259"/>
      <c r="E579" s="254"/>
      <c r="F579" s="298"/>
      <c r="G579" s="245"/>
      <c r="L579" s="259"/>
    </row>
    <row r="580" spans="1:12">
      <c r="A580" s="259"/>
      <c r="B580" s="259"/>
      <c r="C580" s="259"/>
      <c r="D580" s="259"/>
      <c r="E580" s="254"/>
      <c r="F580" s="298"/>
      <c r="G580" s="245"/>
      <c r="L580" s="259"/>
    </row>
    <row r="581" spans="1:12">
      <c r="A581" s="259"/>
      <c r="B581" s="259"/>
      <c r="C581" s="259"/>
      <c r="D581" s="259"/>
      <c r="E581" s="254"/>
      <c r="F581" s="298"/>
      <c r="G581" s="245"/>
      <c r="L581" s="259"/>
    </row>
    <row r="582" spans="1:12">
      <c r="A582" s="259"/>
      <c r="B582" s="259"/>
      <c r="C582" s="259"/>
      <c r="D582" s="259"/>
      <c r="E582" s="254"/>
      <c r="F582" s="298"/>
      <c r="G582" s="245"/>
      <c r="L582" s="259"/>
    </row>
    <row r="583" spans="1:12">
      <c r="A583" s="259"/>
      <c r="B583" s="259"/>
      <c r="C583" s="259"/>
      <c r="D583" s="259"/>
      <c r="E583" s="254"/>
      <c r="F583" s="298"/>
      <c r="G583" s="245"/>
      <c r="L583" s="259"/>
    </row>
    <row r="584" spans="1:12">
      <c r="A584" s="259"/>
      <c r="B584" s="259"/>
      <c r="C584" s="259"/>
      <c r="D584" s="259"/>
      <c r="E584" s="254"/>
      <c r="F584" s="298"/>
      <c r="G584" s="245"/>
      <c r="L584" s="259"/>
    </row>
    <row r="585" spans="1:12">
      <c r="A585" s="259"/>
      <c r="B585" s="259"/>
      <c r="C585" s="259"/>
      <c r="D585" s="259"/>
      <c r="E585" s="254"/>
      <c r="F585" s="298"/>
      <c r="G585" s="245"/>
      <c r="L585" s="259"/>
    </row>
    <row r="586" spans="1:12">
      <c r="A586" s="259"/>
      <c r="B586" s="259"/>
      <c r="C586" s="259"/>
      <c r="D586" s="259"/>
      <c r="E586" s="254"/>
      <c r="F586" s="298"/>
      <c r="G586" s="245"/>
      <c r="L586" s="259"/>
    </row>
    <row r="587" spans="1:12">
      <c r="A587" s="259"/>
      <c r="B587" s="259"/>
      <c r="C587" s="259"/>
      <c r="D587" s="259"/>
      <c r="E587" s="254"/>
      <c r="F587" s="298"/>
      <c r="G587" s="245"/>
      <c r="L587" s="259"/>
    </row>
    <row r="588" spans="1:12">
      <c r="A588" s="259"/>
      <c r="B588" s="259"/>
      <c r="C588" s="259"/>
      <c r="D588" s="259"/>
      <c r="E588" s="254"/>
      <c r="F588" s="298"/>
      <c r="G588" s="245"/>
      <c r="L588" s="259"/>
    </row>
    <row r="589" spans="1:12">
      <c r="A589" s="259"/>
      <c r="B589" s="259"/>
      <c r="C589" s="259"/>
      <c r="D589" s="259"/>
      <c r="E589" s="254"/>
      <c r="F589" s="298"/>
      <c r="G589" s="245"/>
      <c r="L589" s="259"/>
    </row>
    <row r="590" spans="1:12">
      <c r="A590" s="259"/>
      <c r="B590" s="259"/>
      <c r="C590" s="259"/>
      <c r="D590" s="259"/>
      <c r="E590" s="254"/>
      <c r="F590" s="298"/>
      <c r="G590" s="245"/>
      <c r="L590" s="259"/>
    </row>
    <row r="591" spans="1:12">
      <c r="A591" s="259"/>
      <c r="B591" s="259"/>
      <c r="C591" s="259"/>
      <c r="D591" s="259"/>
      <c r="E591" s="254"/>
      <c r="F591" s="298"/>
      <c r="G591" s="245"/>
      <c r="L591" s="259"/>
    </row>
    <row r="592" spans="1:12">
      <c r="A592" s="259"/>
      <c r="B592" s="259"/>
      <c r="C592" s="259"/>
      <c r="D592" s="259"/>
      <c r="E592" s="254"/>
      <c r="F592" s="298"/>
      <c r="G592" s="245"/>
      <c r="L592" s="259"/>
    </row>
    <row r="593" spans="1:12">
      <c r="A593" s="259"/>
      <c r="B593" s="259"/>
      <c r="C593" s="259"/>
      <c r="D593" s="259"/>
      <c r="E593" s="254"/>
      <c r="F593" s="298"/>
      <c r="G593" s="245"/>
      <c r="L593" s="259"/>
    </row>
    <row r="594" spans="1:12">
      <c r="A594" s="259"/>
      <c r="B594" s="259"/>
      <c r="C594" s="259"/>
      <c r="D594" s="259"/>
      <c r="E594" s="254"/>
      <c r="F594" s="298"/>
      <c r="G594" s="245"/>
      <c r="L594" s="259"/>
    </row>
    <row r="595" spans="1:12">
      <c r="A595" s="259"/>
      <c r="B595" s="259"/>
      <c r="C595" s="259"/>
      <c r="D595" s="259"/>
      <c r="E595" s="254"/>
      <c r="F595" s="298"/>
      <c r="G595" s="245"/>
      <c r="L595" s="259"/>
    </row>
    <row r="596" spans="1:12">
      <c r="A596" s="259"/>
      <c r="B596" s="259"/>
      <c r="C596" s="259"/>
      <c r="D596" s="259"/>
      <c r="E596" s="254"/>
      <c r="F596" s="298"/>
      <c r="G596" s="245"/>
      <c r="L596" s="259"/>
    </row>
    <row r="597" spans="1:12">
      <c r="A597" s="259"/>
      <c r="B597" s="259"/>
      <c r="C597" s="259"/>
      <c r="D597" s="259"/>
      <c r="E597" s="254"/>
      <c r="F597" s="298"/>
      <c r="G597" s="245"/>
      <c r="L597" s="259"/>
    </row>
    <row r="598" spans="1:12">
      <c r="A598" s="259"/>
      <c r="B598" s="259"/>
      <c r="C598" s="259"/>
      <c r="D598" s="259"/>
      <c r="E598" s="254"/>
      <c r="F598" s="298"/>
      <c r="G598" s="245"/>
      <c r="L598" s="259"/>
    </row>
    <row r="599" spans="1:12">
      <c r="A599" s="259"/>
      <c r="B599" s="259"/>
      <c r="C599" s="259"/>
      <c r="D599" s="259"/>
      <c r="E599" s="254"/>
      <c r="F599" s="298"/>
      <c r="G599" s="245"/>
      <c r="L599" s="259"/>
    </row>
    <row r="600" spans="1:12">
      <c r="A600" s="259"/>
      <c r="B600" s="259"/>
      <c r="C600" s="259"/>
      <c r="D600" s="259"/>
      <c r="E600" s="254"/>
      <c r="F600" s="298"/>
      <c r="G600" s="245"/>
      <c r="L600" s="259"/>
    </row>
    <row r="601" spans="1:12">
      <c r="A601" s="259"/>
      <c r="B601" s="259"/>
      <c r="C601" s="259"/>
      <c r="D601" s="259"/>
      <c r="E601" s="254"/>
      <c r="F601" s="298"/>
      <c r="G601" s="245"/>
      <c r="L601" s="259"/>
    </row>
    <row r="602" spans="1:12">
      <c r="A602" s="259"/>
      <c r="B602" s="259"/>
      <c r="C602" s="259"/>
      <c r="D602" s="259"/>
      <c r="E602" s="254"/>
      <c r="F602" s="298"/>
      <c r="G602" s="245"/>
      <c r="L602" s="259"/>
    </row>
    <row r="603" spans="1:12">
      <c r="A603" s="259"/>
      <c r="B603" s="259"/>
      <c r="C603" s="259"/>
      <c r="D603" s="259"/>
      <c r="E603" s="254"/>
      <c r="F603" s="298"/>
      <c r="G603" s="245"/>
      <c r="L603" s="259"/>
    </row>
    <row r="604" spans="1:12">
      <c r="A604" s="259"/>
      <c r="B604" s="259"/>
      <c r="C604" s="259"/>
      <c r="D604" s="259"/>
      <c r="E604" s="254"/>
      <c r="F604" s="298"/>
      <c r="G604" s="245"/>
      <c r="L604" s="259"/>
    </row>
    <row r="605" spans="1:12">
      <c r="A605" s="259"/>
      <c r="B605" s="259"/>
      <c r="C605" s="259"/>
      <c r="D605" s="259"/>
      <c r="E605" s="254"/>
      <c r="F605" s="298"/>
      <c r="G605" s="245"/>
      <c r="L605" s="259"/>
    </row>
    <row r="606" spans="1:12">
      <c r="A606" s="259"/>
      <c r="B606" s="259"/>
      <c r="C606" s="259"/>
      <c r="D606" s="259"/>
      <c r="E606" s="254"/>
      <c r="F606" s="298"/>
      <c r="G606" s="245"/>
      <c r="L606" s="259"/>
    </row>
    <row r="607" spans="1:12">
      <c r="A607" s="259"/>
      <c r="B607" s="259"/>
      <c r="C607" s="259"/>
      <c r="D607" s="259"/>
      <c r="E607" s="254"/>
      <c r="F607" s="298"/>
      <c r="G607" s="245"/>
      <c r="L607" s="259"/>
    </row>
    <row r="608" spans="1:12">
      <c r="A608" s="259"/>
      <c r="B608" s="259"/>
      <c r="C608" s="259"/>
      <c r="D608" s="259"/>
      <c r="E608" s="254"/>
      <c r="F608" s="298"/>
      <c r="G608" s="245"/>
      <c r="L608" s="259"/>
    </row>
    <row r="609" spans="1:12">
      <c r="A609" s="259"/>
      <c r="B609" s="259"/>
      <c r="C609" s="259"/>
      <c r="D609" s="259"/>
      <c r="E609" s="254"/>
      <c r="F609" s="298"/>
      <c r="G609" s="245"/>
      <c r="L609" s="259"/>
    </row>
    <row r="610" spans="1:12">
      <c r="A610" s="259"/>
      <c r="B610" s="259"/>
      <c r="C610" s="259"/>
      <c r="D610" s="259"/>
      <c r="E610" s="254"/>
      <c r="F610" s="298"/>
      <c r="G610" s="245"/>
      <c r="L610" s="259"/>
    </row>
    <row r="611" spans="1:12">
      <c r="A611" s="259"/>
      <c r="B611" s="259"/>
      <c r="C611" s="259"/>
      <c r="D611" s="259"/>
      <c r="E611" s="254"/>
      <c r="F611" s="298"/>
      <c r="G611" s="245"/>
      <c r="L611" s="259"/>
    </row>
    <row r="612" spans="1:12">
      <c r="A612" s="259"/>
      <c r="B612" s="259"/>
      <c r="C612" s="259"/>
      <c r="D612" s="259"/>
      <c r="E612" s="254"/>
      <c r="F612" s="298"/>
      <c r="G612" s="245"/>
      <c r="L612" s="259"/>
    </row>
    <row r="613" spans="1:12">
      <c r="A613" s="259"/>
      <c r="B613" s="259"/>
      <c r="C613" s="259"/>
      <c r="D613" s="259"/>
      <c r="E613" s="254"/>
      <c r="F613" s="298"/>
      <c r="G613" s="245"/>
      <c r="L613" s="259"/>
    </row>
    <row r="614" spans="1:12">
      <c r="A614" s="259"/>
      <c r="B614" s="259"/>
      <c r="C614" s="259"/>
      <c r="D614" s="259"/>
      <c r="E614" s="254"/>
      <c r="F614" s="298"/>
      <c r="G614" s="245"/>
      <c r="L614" s="259"/>
    </row>
    <row r="615" spans="1:12">
      <c r="A615" s="259"/>
      <c r="B615" s="259"/>
      <c r="C615" s="259"/>
      <c r="D615" s="259"/>
      <c r="E615" s="254"/>
      <c r="F615" s="298"/>
      <c r="G615" s="245"/>
      <c r="L615" s="259"/>
    </row>
    <row r="616" spans="1:12">
      <c r="A616" s="259"/>
      <c r="B616" s="259"/>
      <c r="C616" s="259"/>
      <c r="D616" s="259"/>
      <c r="E616" s="254"/>
      <c r="F616" s="298"/>
      <c r="G616" s="245"/>
      <c r="L616" s="259"/>
    </row>
    <row r="617" spans="1:12">
      <c r="A617" s="259"/>
      <c r="B617" s="259"/>
      <c r="C617" s="259"/>
      <c r="D617" s="259"/>
      <c r="E617" s="254"/>
      <c r="F617" s="298"/>
      <c r="G617" s="245"/>
      <c r="L617" s="259"/>
    </row>
    <row r="618" spans="1:12">
      <c r="A618" s="259"/>
      <c r="B618" s="259"/>
      <c r="C618" s="259"/>
      <c r="D618" s="259"/>
      <c r="E618" s="254"/>
      <c r="F618" s="298"/>
      <c r="G618" s="245"/>
      <c r="L618" s="259"/>
    </row>
    <row r="619" spans="1:12">
      <c r="A619" s="259"/>
      <c r="B619" s="259"/>
      <c r="C619" s="259"/>
      <c r="D619" s="259"/>
      <c r="E619" s="254"/>
      <c r="F619" s="298"/>
      <c r="G619" s="245"/>
      <c r="L619" s="259"/>
    </row>
    <row r="620" spans="1:12">
      <c r="A620" s="259"/>
      <c r="B620" s="259"/>
      <c r="C620" s="259"/>
      <c r="D620" s="259"/>
      <c r="E620" s="254"/>
      <c r="F620" s="298"/>
      <c r="G620" s="245"/>
      <c r="L620" s="259"/>
    </row>
    <row r="621" spans="1:12">
      <c r="A621" s="259"/>
      <c r="B621" s="259"/>
      <c r="C621" s="259"/>
      <c r="D621" s="259"/>
      <c r="E621" s="254"/>
      <c r="F621" s="298"/>
      <c r="G621" s="245"/>
      <c r="L621" s="259"/>
    </row>
    <row r="622" spans="1:12">
      <c r="A622" s="259"/>
      <c r="B622" s="259"/>
      <c r="C622" s="259"/>
      <c r="D622" s="259"/>
      <c r="E622" s="254"/>
      <c r="F622" s="298"/>
      <c r="G622" s="245"/>
      <c r="L622" s="259"/>
    </row>
    <row r="623" spans="1:12">
      <c r="A623" s="259"/>
      <c r="B623" s="259"/>
      <c r="C623" s="259"/>
      <c r="D623" s="259"/>
      <c r="E623" s="254"/>
      <c r="F623" s="298"/>
      <c r="G623" s="245"/>
      <c r="L623" s="259"/>
    </row>
    <row r="624" spans="1:12">
      <c r="A624" s="259"/>
      <c r="B624" s="259"/>
      <c r="C624" s="259"/>
      <c r="D624" s="259"/>
      <c r="E624" s="254"/>
      <c r="F624" s="298"/>
      <c r="G624" s="245"/>
      <c r="L624" s="259"/>
    </row>
    <row r="625" spans="1:12">
      <c r="A625" s="259"/>
      <c r="B625" s="259"/>
      <c r="C625" s="259"/>
      <c r="D625" s="259"/>
      <c r="E625" s="254"/>
      <c r="F625" s="298"/>
      <c r="G625" s="245"/>
      <c r="L625" s="259"/>
    </row>
    <row r="626" spans="1:12">
      <c r="A626" s="259"/>
      <c r="B626" s="259"/>
      <c r="C626" s="259"/>
      <c r="D626" s="259"/>
      <c r="E626" s="254"/>
      <c r="F626" s="298"/>
      <c r="G626" s="245"/>
      <c r="L626" s="259"/>
    </row>
    <row r="627" spans="1:12">
      <c r="A627" s="259"/>
      <c r="B627" s="259"/>
      <c r="C627" s="259"/>
      <c r="D627" s="259"/>
      <c r="E627" s="254"/>
      <c r="F627" s="298"/>
      <c r="G627" s="245"/>
      <c r="L627" s="259"/>
    </row>
    <row r="628" spans="1:12">
      <c r="A628" s="259"/>
      <c r="B628" s="259"/>
      <c r="C628" s="259"/>
      <c r="D628" s="259"/>
      <c r="E628" s="254"/>
      <c r="F628" s="298"/>
      <c r="G628" s="245"/>
      <c r="L628" s="259"/>
    </row>
    <row r="629" spans="1:12">
      <c r="A629" s="259"/>
      <c r="B629" s="259"/>
      <c r="C629" s="259"/>
      <c r="D629" s="259"/>
      <c r="E629" s="254"/>
      <c r="F629" s="298"/>
      <c r="G629" s="245"/>
      <c r="L629" s="259"/>
    </row>
    <row r="630" spans="1:12">
      <c r="A630" s="259"/>
      <c r="B630" s="259"/>
      <c r="C630" s="259"/>
      <c r="D630" s="259"/>
      <c r="E630" s="254"/>
      <c r="F630" s="298"/>
      <c r="G630" s="245"/>
      <c r="L630" s="259"/>
    </row>
    <row r="631" spans="1:12">
      <c r="A631" s="259"/>
      <c r="B631" s="259"/>
      <c r="C631" s="259"/>
      <c r="D631" s="259"/>
      <c r="E631" s="254"/>
      <c r="F631" s="298"/>
      <c r="G631" s="245"/>
      <c r="L631" s="259"/>
    </row>
    <row r="632" spans="1:12">
      <c r="A632" s="259"/>
      <c r="B632" s="259"/>
      <c r="C632" s="259"/>
      <c r="D632" s="259"/>
      <c r="E632" s="254"/>
      <c r="F632" s="298"/>
      <c r="G632" s="245"/>
      <c r="L632" s="259"/>
    </row>
    <row r="633" spans="1:12">
      <c r="A633" s="259"/>
      <c r="B633" s="259"/>
      <c r="C633" s="259"/>
      <c r="D633" s="259"/>
      <c r="E633" s="254"/>
      <c r="F633" s="298"/>
      <c r="G633" s="245"/>
      <c r="L633" s="259"/>
    </row>
    <row r="634" spans="1:12">
      <c r="A634" s="259"/>
      <c r="B634" s="259"/>
      <c r="C634" s="259"/>
      <c r="D634" s="259"/>
      <c r="E634" s="254"/>
      <c r="F634" s="298"/>
      <c r="G634" s="245"/>
      <c r="L634" s="259"/>
    </row>
    <row r="635" spans="1:12">
      <c r="A635" s="259"/>
      <c r="B635" s="259"/>
      <c r="C635" s="259"/>
      <c r="D635" s="259"/>
      <c r="E635" s="254"/>
      <c r="F635" s="298"/>
      <c r="G635" s="245"/>
      <c r="L635" s="259"/>
    </row>
    <row r="636" spans="1:12">
      <c r="A636" s="259"/>
      <c r="B636" s="259"/>
      <c r="C636" s="259"/>
      <c r="D636" s="259"/>
      <c r="E636" s="254"/>
      <c r="F636" s="298"/>
      <c r="G636" s="245"/>
      <c r="L636" s="259"/>
    </row>
    <row r="637" spans="1:12">
      <c r="A637" s="259"/>
      <c r="B637" s="259"/>
      <c r="C637" s="259"/>
      <c r="D637" s="259"/>
      <c r="E637" s="254"/>
      <c r="F637" s="298"/>
      <c r="G637" s="245"/>
      <c r="L637" s="259"/>
    </row>
    <row r="638" spans="1:12">
      <c r="A638" s="259"/>
      <c r="B638" s="259"/>
      <c r="C638" s="259"/>
      <c r="D638" s="259"/>
      <c r="E638" s="254"/>
      <c r="F638" s="298"/>
      <c r="G638" s="245"/>
      <c r="L638" s="259"/>
    </row>
    <row r="639" spans="1:12">
      <c r="A639" s="259"/>
      <c r="B639" s="259"/>
      <c r="C639" s="259"/>
      <c r="D639" s="259"/>
      <c r="E639" s="254"/>
      <c r="F639" s="298"/>
      <c r="G639" s="245"/>
      <c r="L639" s="259"/>
    </row>
    <row r="640" spans="1:12">
      <c r="A640" s="259"/>
      <c r="B640" s="259"/>
      <c r="C640" s="259"/>
      <c r="D640" s="259"/>
      <c r="E640" s="254"/>
      <c r="F640" s="298"/>
      <c r="G640" s="245"/>
      <c r="L640" s="259"/>
    </row>
    <row r="641" spans="1:12">
      <c r="A641" s="259"/>
      <c r="B641" s="259"/>
      <c r="C641" s="259"/>
      <c r="D641" s="259"/>
      <c r="E641" s="254"/>
      <c r="F641" s="298"/>
      <c r="G641" s="245"/>
      <c r="L641" s="259"/>
    </row>
    <row r="643" spans="1:12" ht="15.75">
      <c r="A643" s="259"/>
      <c r="B643" s="259"/>
      <c r="C643" s="259"/>
      <c r="D643" s="259"/>
      <c r="E643" s="303"/>
      <c r="F643" s="304"/>
      <c r="G643" s="305">
        <f>SUM(G53:G642)</f>
        <v>0</v>
      </c>
    </row>
  </sheetData>
  <mergeCells count="6">
    <mergeCell ref="I3:K3"/>
    <mergeCell ref="M3:M4"/>
    <mergeCell ref="N3:N4"/>
    <mergeCell ref="B3:B4"/>
    <mergeCell ref="C3:C4"/>
    <mergeCell ref="E3:G3"/>
  </mergeCells>
  <dataValidations count="5">
    <dataValidation type="list" allowBlank="1" showErrorMessage="1" errorTitle="Taxes" error="Non valid entry. Please check the tax list" promptTitle="Taxes" prompt="Please select the tax subject to adjustment" sqref="A129:A641 A53:A126">
      <formula1>Taxes</formula1>
    </dataValidation>
    <dataValidation type="list" allowBlank="1" showInputMessage="1" showErrorMessage="1" sqref="A127:A128 J53:M640">
      <formula1>Taxes</formula1>
    </dataValidation>
    <dataValidation type="list" allowBlank="1" showInputMessage="1" showErrorMessage="1" sqref="N49:N52 N6:N47">
      <formula1>FinalDiff</formula1>
    </dataValidation>
    <dataValidation type="list" allowBlank="1" showInputMessage="1" showErrorMessage="1" sqref="C53:C641">
      <formula1>Compadjust</formula1>
    </dataValidation>
    <dataValidation type="list" allowBlank="1" showInputMessage="1" showErrorMessage="1" sqref="N53:N641">
      <formula1>Govadjust</formula1>
    </dataValidation>
  </dataValidations>
  <hyperlinks>
    <hyperlink ref="N1" location="Companies!A1" display="Companies!A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4</vt:i4>
      </vt:variant>
    </vt:vector>
  </HeadingPairs>
  <TitlesOfParts>
    <vt:vector size="40" baseType="lpstr">
      <vt:lpstr>suivi</vt:lpstr>
      <vt:lpstr>Companies</vt:lpstr>
      <vt:lpstr>Taxes</vt:lpstr>
      <vt:lpstr>Lists</vt:lpstr>
      <vt:lpstr>Production</vt:lpstr>
      <vt:lpstr>C (1)</vt:lpstr>
      <vt:lpstr>C (2)</vt:lpstr>
      <vt:lpstr>C (3)</vt:lpstr>
      <vt:lpstr>C (4)</vt:lpstr>
      <vt:lpstr>C (5)</vt:lpstr>
      <vt:lpstr>C (6)</vt:lpstr>
      <vt:lpstr>C (7)</vt:lpstr>
      <vt:lpstr>C (8)</vt:lpstr>
      <vt:lpstr>C (9)</vt:lpstr>
      <vt:lpstr>C (10)</vt:lpstr>
      <vt:lpstr>C (11)</vt:lpstr>
      <vt:lpstr>C (12)</vt:lpstr>
      <vt:lpstr>C (13)</vt:lpstr>
      <vt:lpstr>C (14)</vt:lpstr>
      <vt:lpstr>C (15)</vt:lpstr>
      <vt:lpstr>C (16)</vt:lpstr>
      <vt:lpstr>C (17)</vt:lpstr>
      <vt:lpstr>C (18)</vt:lpstr>
      <vt:lpstr>C (19)</vt:lpstr>
      <vt:lpstr>C (20)</vt:lpstr>
      <vt:lpstr>C (21)</vt:lpstr>
      <vt:lpstr>C (22)</vt:lpstr>
      <vt:lpstr>C (23)</vt:lpstr>
      <vt:lpstr>C (24)</vt:lpstr>
      <vt:lpstr>C (26)</vt:lpstr>
      <vt:lpstr>C (27)</vt:lpstr>
      <vt:lpstr>C (28)</vt:lpstr>
      <vt:lpstr>C (29)</vt:lpstr>
      <vt:lpstr>test</vt:lpstr>
      <vt:lpstr>Annexe 3 (2015)</vt:lpstr>
      <vt:lpstr>Annexe 8</vt:lpstr>
      <vt:lpstr>Compadjust</vt:lpstr>
      <vt:lpstr>FinalDiff</vt:lpstr>
      <vt:lpstr>Govadjust</vt:lpstr>
      <vt:lpstr>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hp</cp:lastModifiedBy>
  <cp:lastPrinted>2020-06-04T17:23:04Z</cp:lastPrinted>
  <dcterms:created xsi:type="dcterms:W3CDTF">2011-09-06T13:15:54Z</dcterms:created>
  <dcterms:modified xsi:type="dcterms:W3CDTF">2020-12-30T15:14:35Z</dcterms:modified>
</cp:coreProperties>
</file>